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aminiR/Downloads/"/>
    </mc:Choice>
  </mc:AlternateContent>
  <xr:revisionPtr revIDLastSave="0" documentId="13_ncr:1_{D94FA0C1-7C74-594C-AA32-7AC5E2CD6F1E}" xr6:coauthVersionLast="47" xr6:coauthVersionMax="47" xr10:uidLastSave="{00000000-0000-0000-0000-000000000000}"/>
  <bookViews>
    <workbookView xWindow="4440" yWindow="880" windowWidth="31560" windowHeight="21420" activeTab="7" xr2:uid="{33571762-9F77-4374-B4CB-A3F4BF91AFFD}"/>
  </bookViews>
  <sheets>
    <sheet name="ARR Analysis &amp; Retention" sheetId="1" r:id="rId1"/>
    <sheet name="ARR by Customer" sheetId="2" r:id="rId2"/>
    <sheet name="Services Bookings" sheetId="3" r:id="rId3"/>
    <sheet name="ARR by Unique Customer" sheetId="4" r:id="rId4"/>
    <sheet name="Revenue Summary" sheetId="5" r:id="rId5"/>
    <sheet name="Parent" sheetId="6" r:id="rId6"/>
    <sheet name="India" sheetId="7" r:id="rId7"/>
    <sheet name="Government" sheetId="8" r:id="rId8"/>
    <sheet name="Pro Forma Adj." sheetId="9" r:id="rId9"/>
  </sheets>
  <externalReferences>
    <externalReference r:id="rId10"/>
  </externalReferences>
  <definedNames>
    <definedName name="_">#REF!</definedName>
    <definedName name="____________pl2">#REF!</definedName>
    <definedName name="____________pl3">#REF!</definedName>
    <definedName name="____________pl4">#REF!</definedName>
    <definedName name="___________pl1">#REF!</definedName>
    <definedName name="___________pl2">#REF!</definedName>
    <definedName name="___________pl2_2">"#REF!"</definedName>
    <definedName name="___________pl3">#REF!</definedName>
    <definedName name="___________pl3_2">"#REF!"</definedName>
    <definedName name="___________pl4">#REF!</definedName>
    <definedName name="___________pl4_2">"#REF!"</definedName>
    <definedName name="__________CO99">#REF!</definedName>
    <definedName name="__________pl1">#REF!</definedName>
    <definedName name="__________pl1_2">"#REF!"</definedName>
    <definedName name="__________pl2">#REF!</definedName>
    <definedName name="__________pl2_2">"#REF!"</definedName>
    <definedName name="__________pl3">#REF!</definedName>
    <definedName name="__________pl3_2">"#REF!"</definedName>
    <definedName name="__________pl4">#REF!</definedName>
    <definedName name="__________pl4_2">"#REF!"</definedName>
    <definedName name="_________CO99">#REF!</definedName>
    <definedName name="_________pl1">#REF!</definedName>
    <definedName name="_________pl1_2">"#REF!"</definedName>
    <definedName name="_________pl2">#REF!</definedName>
    <definedName name="_________pl2_2">"#REF!"</definedName>
    <definedName name="_________pl3">#REF!</definedName>
    <definedName name="_________pl3_2">"#REF!"</definedName>
    <definedName name="_________pl4">#REF!</definedName>
    <definedName name="_________pl4_2">"#REF!"</definedName>
    <definedName name="________CO99">#REF!</definedName>
    <definedName name="________pl1">#REF!</definedName>
    <definedName name="________pl1_2">"#REF!"</definedName>
    <definedName name="________pl2">#REF!</definedName>
    <definedName name="________pl2_2">"#REF!"</definedName>
    <definedName name="________pl3">#REF!</definedName>
    <definedName name="________pl3_2">"#REF!"</definedName>
    <definedName name="________pl4">#REF!</definedName>
    <definedName name="________pl4_2">"#REF!"</definedName>
    <definedName name="_______CO99">#REF!</definedName>
    <definedName name="_______DAT18">#REF!</definedName>
    <definedName name="_______DAT19">#REF!</definedName>
    <definedName name="_______DAT21">#REF!</definedName>
    <definedName name="_______DAT23">#REF!</definedName>
    <definedName name="_______DAT25">#REF!</definedName>
    <definedName name="_______DAT27">#REF!</definedName>
    <definedName name="_______DAT28">#REF!</definedName>
    <definedName name="_______DAT30">#REF!</definedName>
    <definedName name="_______DAT31">#REF!</definedName>
    <definedName name="_______pl1">#REF!</definedName>
    <definedName name="_______pl1_2">"#REF!"</definedName>
    <definedName name="_______pl2">#REF!</definedName>
    <definedName name="_______pl2_2">"#REF!"</definedName>
    <definedName name="_______pl3">#REF!</definedName>
    <definedName name="_______pl3_2">"#REF!"</definedName>
    <definedName name="_______pl4">#REF!</definedName>
    <definedName name="_______pl4_2">"#REF!"</definedName>
    <definedName name="_______SCH1">#REF!</definedName>
    <definedName name="_______SCH2">#REF!</definedName>
    <definedName name="_______SCH4">#REF!</definedName>
    <definedName name="______1">#REF!</definedName>
    <definedName name="______CO99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3">#REF!</definedName>
    <definedName name="______DAT30">#REF!</definedName>
    <definedName name="______DAT31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l1">#REF!</definedName>
    <definedName name="______pl1_2">"#REF!"</definedName>
    <definedName name="______pl2">#REF!</definedName>
    <definedName name="______pl2_2">"#REF!"</definedName>
    <definedName name="______pl3">#REF!</definedName>
    <definedName name="______pl3_2">"#REF!"</definedName>
    <definedName name="______pl4">#REF!</definedName>
    <definedName name="______pl4_2">"#REF!"</definedName>
    <definedName name="______SCH1">#REF!</definedName>
    <definedName name="______SCH2">#REF!</definedName>
    <definedName name="______SCH4">#REF!</definedName>
    <definedName name="______usd1">#REF!</definedName>
    <definedName name="_____1">#REF!</definedName>
    <definedName name="_____7">#REF!</definedName>
    <definedName name="_____CO99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3">#REF!</definedName>
    <definedName name="_____DAT30">#REF!</definedName>
    <definedName name="_____DAT31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l1">#REF!</definedName>
    <definedName name="_____pl1_2">"#REF!"</definedName>
    <definedName name="_____pl2">#REF!</definedName>
    <definedName name="_____pl2_2">"#REF!"</definedName>
    <definedName name="_____pl3">#REF!</definedName>
    <definedName name="_____pl3_2">"#REF!"</definedName>
    <definedName name="_____pl4">#REF!</definedName>
    <definedName name="_____pl4_2">"#REF!"</definedName>
    <definedName name="_____SCH1">#REF!</definedName>
    <definedName name="_____SCH2">#REF!</definedName>
    <definedName name="_____SCH4">#REF!</definedName>
    <definedName name="_____usd1">#REF!</definedName>
    <definedName name="____2">#REF!</definedName>
    <definedName name="____3">#REF!</definedName>
    <definedName name="____4">#REF!</definedName>
    <definedName name="____5">#REF!</definedName>
    <definedName name="____7">#REF!</definedName>
    <definedName name="____bk1">0</definedName>
    <definedName name="____cc1" localSheetId="0">{"'I-1 and I-2'!$A$1:$G$190"}</definedName>
    <definedName name="____cc1" localSheetId="1">{"'I-1 and I-2'!$A$1:$G$190"}</definedName>
    <definedName name="____cc1">{"'I-1 and I-2'!$A$1:$G$190"}</definedName>
    <definedName name="____CO99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3">#REF!</definedName>
    <definedName name="____DAT30">#REF!</definedName>
    <definedName name="____DAT31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d1" localSheetId="0">{"'I-1 and I-2'!$A$1:$G$190"}</definedName>
    <definedName name="____dd1" localSheetId="1">{"'I-1 and I-2'!$A$1:$G$190"}</definedName>
    <definedName name="____dd1">{"'I-1 and I-2'!$A$1:$G$190"}</definedName>
    <definedName name="____pl1">#REF!</definedName>
    <definedName name="____pl1_2">"#REF!"</definedName>
    <definedName name="____pl2">#REF!</definedName>
    <definedName name="____pl2_2">"#REF!"</definedName>
    <definedName name="____pl3">#REF!</definedName>
    <definedName name="____pl3_2">"#REF!"</definedName>
    <definedName name="____pl4">#REF!</definedName>
    <definedName name="____pl4_2">"#REF!"</definedName>
    <definedName name="____sm1" localSheetId="0">{"'I-1 and I-2'!$A$1:$G$190"}</definedName>
    <definedName name="____sm1" localSheetId="1">{"'I-1 and I-2'!$A$1:$G$190"}</definedName>
    <definedName name="____sm1">{"'I-1 and I-2'!$A$1:$G$190"}</definedName>
    <definedName name="____usd1">#REF!</definedName>
    <definedName name="___1">#REF!</definedName>
    <definedName name="___2">#REF!</definedName>
    <definedName name="___3">#REF!</definedName>
    <definedName name="___4">#REF!</definedName>
    <definedName name="___5">#REF!</definedName>
    <definedName name="___bk1">0</definedName>
    <definedName name="___C">#REF!</definedName>
    <definedName name="___cc1" localSheetId="0">{"'I-1 and I-2'!$A$1:$G$190"}</definedName>
    <definedName name="___cc1" localSheetId="1">{"'I-1 and I-2'!$A$1:$G$190"}</definedName>
    <definedName name="___cc1">{"'I-1 and I-2'!$A$1:$G$190"}</definedName>
    <definedName name="___CO99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d1" localSheetId="0">{"'I-1 and I-2'!$A$1:$G$190"}</definedName>
    <definedName name="___dd1" localSheetId="1">{"'I-1 and I-2'!$A$1:$G$190"}</definedName>
    <definedName name="___dd1">{"'I-1 and I-2'!$A$1:$G$190"}</definedName>
    <definedName name="___Fin1">#REF!</definedName>
    <definedName name="___Fin2">#REF!</definedName>
    <definedName name="___INDEX_SHEET___ASAP_Utilities">#REF!</definedName>
    <definedName name="___INDEX_SHEET___ASAP_Utilities_2">"#REF!"</definedName>
    <definedName name="___lac1">#REF!</definedName>
    <definedName name="___mln1">#REF!</definedName>
    <definedName name="___No1">#REF!</definedName>
    <definedName name="___pl1">#REF!</definedName>
    <definedName name="___pl1_2">"#REF!"</definedName>
    <definedName name="___pl2">#REF!</definedName>
    <definedName name="___pl2_2">"#REF!"</definedName>
    <definedName name="___pl3">#REF!</definedName>
    <definedName name="___pl3_2">"#REF!"</definedName>
    <definedName name="___pl4">#REF!</definedName>
    <definedName name="___pl4_2">"#REF!"</definedName>
    <definedName name="___SCH1">#REF!</definedName>
    <definedName name="___SCH2">#REF!</definedName>
    <definedName name="___SCH3">#REF!</definedName>
    <definedName name="___SCH4">#REF!</definedName>
    <definedName name="___SCH5">#REF!</definedName>
    <definedName name="___SCH6">#REF!</definedName>
    <definedName name="___sch7">#REF!</definedName>
    <definedName name="___sm1" localSheetId="0">{"'I-1 and I-2'!$A$1:$G$190"}</definedName>
    <definedName name="___sm1" localSheetId="1">{"'I-1 and I-2'!$A$1:$G$190"}</definedName>
    <definedName name="___sm1">{"'I-1 and I-2'!$A$1:$G$190"}</definedName>
    <definedName name="___ta1">#REF!</definedName>
    <definedName name="___usd1">#REF!</definedName>
    <definedName name="___xlnm.Print_Area_2">#REF!</definedName>
    <definedName name="___xlnm.Print_Area_2_1">NA()</definedName>
    <definedName name="__123Graph_A">#REF!</definedName>
    <definedName name="__123Graph_AChart1">#REF!</definedName>
    <definedName name="__123Graph_B">#REF!</definedName>
    <definedName name="__123Graph_C">#REF!</definedName>
    <definedName name="__123Graph_D">#REF!</definedName>
    <definedName name="__123Graph_E">#REF!</definedName>
    <definedName name="__123Graph_F">#REF!</definedName>
    <definedName name="__123Graph_X">#REF!</definedName>
    <definedName name="__123Graph_XChart1">#REF!</definedName>
    <definedName name="__2">#REF!</definedName>
    <definedName name="__3">#REF!</definedName>
    <definedName name="__4">#REF!</definedName>
    <definedName name="__5">#REF!</definedName>
    <definedName name="__7">#REF!</definedName>
    <definedName name="__A100000">#REF!</definedName>
    <definedName name="__a500000">#REF!</definedName>
    <definedName name="__A80000">#REF!</definedName>
    <definedName name="__AJE9900">#REF!</definedName>
    <definedName name="__AMT13300">#REF!</definedName>
    <definedName name="__AMT13502">#REF!</definedName>
    <definedName name="__AMT41301">#REF!</definedName>
    <definedName name="__AMT85116">#REF!</definedName>
    <definedName name="__AMT85125">#REF!</definedName>
    <definedName name="__AMT86106">#REF!</definedName>
    <definedName name="__ATK90">#REF!</definedName>
    <definedName name="__bk1">0</definedName>
    <definedName name="__bon1">#REF!</definedName>
    <definedName name="__C">#REF!</definedName>
    <definedName name="__CDE1">#REF!</definedName>
    <definedName name="__CO99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45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1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4">#REF!</definedName>
    <definedName name="__dat44">#REF!</definedName>
    <definedName name="__DAT5">#REF!</definedName>
    <definedName name="__DAT6">#REF!</definedName>
    <definedName name="__dat66">#REF!</definedName>
    <definedName name="__DAT7">#REF!</definedName>
    <definedName name="__dat77">#REF!</definedName>
    <definedName name="__DAT8">#REF!</definedName>
    <definedName name="__dat88">#REF!</definedName>
    <definedName name="__DAT9">#REF!</definedName>
    <definedName name="__dat99">#REF!</definedName>
    <definedName name="__fa1" localSheetId="0">{"plansummary",#N/A,FALSE,"PlanSummary";"sales",#N/A,FALSE,"Sales Rec";"productivity",#N/A,FALSE,"Productivity Rec";"capitalspending",#N/A,FALSE,"Capital Spending"}</definedName>
    <definedName name="__fa1" localSheetId="1">{"plansummary",#N/A,FALSE,"PlanSummary";"sales",#N/A,FALSE,"Sales Rec";"productivity",#N/A,FALSE,"Productivity Rec";"capitalspending",#N/A,FALSE,"Capital Spending"}</definedName>
    <definedName name="__fa1">{"plansummary",#N/A,FALSE,"PlanSummary";"sales",#N/A,FALSE,"Sales Rec";"productivity",#N/A,FALSE,"Productivity Rec";"capitalspending",#N/A,FALSE,"Capital Spending"}</definedName>
    <definedName name="__fa2" localSheetId="0">{"plansummary",#N/A,FALSE,"PlanSummary";"sales",#N/A,FALSE,"Sales Rec";"productivity",#N/A,FALSE,"Productivity Rec";"capitalspending",#N/A,FALSE,"Capital Spending"}</definedName>
    <definedName name="__fa2" localSheetId="1">{"plansummary",#N/A,FALSE,"PlanSummary";"sales",#N/A,FALSE,"Sales Rec";"productivity",#N/A,FALSE,"Productivity Rec";"capitalspending",#N/A,FALSE,"Capital Spending"}</definedName>
    <definedName name="__fa2">{"plansummary",#N/A,FALSE,"PlanSummary";"sales",#N/A,FALSE,"Sales Rec";"productivity",#N/A,FALSE,"Productivity Rec";"capitalspending",#N/A,FALSE,"Capital Spending"}</definedName>
    <definedName name="__fa3" localSheetId="0">{"plansummary",#N/A,FALSE,"PlanSummary";"sales",#N/A,FALSE,"Sales Rec";"productivity",#N/A,FALSE,"Productivity Rec";"capitalspending",#N/A,FALSE,"Capital Spending"}</definedName>
    <definedName name="__fa3" localSheetId="1">{"plansummary",#N/A,FALSE,"PlanSummary";"sales",#N/A,FALSE,"Sales Rec";"productivity",#N/A,FALSE,"Productivity Rec";"capitalspending",#N/A,FALSE,"Capital Spending"}</definedName>
    <definedName name="__fa3">{"plansummary",#N/A,FALSE,"PlanSummary";"sales",#N/A,FALSE,"Sales Rec";"productivity",#N/A,FALSE,"Productivity Rec";"capitalspending",#N/A,FALSE,"Capital Spending"}</definedName>
    <definedName name="__FAR1">#REF!</definedName>
    <definedName name="__Fin1">#REF!</definedName>
    <definedName name="__Fin2">#REF!</definedName>
    <definedName name="__grp9900">#REF!</definedName>
    <definedName name="__IntlFixup">TRUE</definedName>
    <definedName name="__JAI1">#REF!</definedName>
    <definedName name="__JAI2">#REF!</definedName>
    <definedName name="__JAI3">#REF!</definedName>
    <definedName name="__KJ1">#REF!</definedName>
    <definedName name="__KJ2">#REF!</definedName>
    <definedName name="__KJ3">#REF!</definedName>
    <definedName name="__KJ4">#REF!</definedName>
    <definedName name="__KJ5">#REF!</definedName>
    <definedName name="__mln1">#REF!</definedName>
    <definedName name="__No1">#REF!</definedName>
    <definedName name="__OUT13300">#REF!</definedName>
    <definedName name="__OUT13502">#REF!</definedName>
    <definedName name="__OUT41301">#REF!</definedName>
    <definedName name="__OUT85116">#REF!</definedName>
    <definedName name="__OUT85125">#REF!</definedName>
    <definedName name="__OUT86106">#REF!</definedName>
    <definedName name="__PG10">#REF!</definedName>
    <definedName name="__PG11">#REF!</definedName>
    <definedName name="__PG13">#REF!</definedName>
    <definedName name="__PG3">#REF!</definedName>
    <definedName name="__PG4">#REF!</definedName>
    <definedName name="__PG6">#REF!</definedName>
    <definedName name="__PG8">#REF!</definedName>
    <definedName name="__pl1">#REF!</definedName>
    <definedName name="__pl1_2">"#REF!"</definedName>
    <definedName name="__pl2">#REF!</definedName>
    <definedName name="__pl3">#REF!</definedName>
    <definedName name="__pl4">#REF!</definedName>
    <definedName name="__QRA86106">#REF!</definedName>
    <definedName name="__SCH1">#REF!</definedName>
    <definedName name="__SCH2">#REF!</definedName>
    <definedName name="__SCH3">#REF!</definedName>
    <definedName name="__SCH4">#REF!</definedName>
    <definedName name="__SCH5">#REF!</definedName>
    <definedName name="__SCH6">#REF!</definedName>
    <definedName name="__sch7">#REF!</definedName>
    <definedName name="__SE9900">#REF!</definedName>
    <definedName name="__SG1">#REF!</definedName>
    <definedName name="__ta1">#REF!</definedName>
    <definedName name="__tod1">#REF!</definedName>
    <definedName name="__VAR13300">#REF!</definedName>
    <definedName name="__VAR13502">#REF!</definedName>
    <definedName name="__WS9899">#REF!</definedName>
    <definedName name="__WS9900">#REF!</definedName>
    <definedName name="__xlnm.Database">#REF!</definedName>
    <definedName name="__xlnm.Database_1">NA()</definedName>
    <definedName name="__xlnm.Print_Area">NA()</definedName>
    <definedName name="__xlnm.Print_Area_2">#REF!</definedName>
    <definedName name="__xlnm.Print_Area_2_1">NA()</definedName>
    <definedName name="__xlnm.Print_Titles">"#N/A"</definedName>
    <definedName name="_?">#REF!</definedName>
    <definedName name="_?_??">#REF!</definedName>
    <definedName name="_??">#REF!</definedName>
    <definedName name="_??_???">#REF!</definedName>
    <definedName name="_???">#REF!</definedName>
    <definedName name="_????">#REF!</definedName>
    <definedName name="_?????????">#REF!</definedName>
    <definedName name="_\">#N/A</definedName>
    <definedName name="_0">#REF!</definedName>
    <definedName name="_0_2">"#REF!"</definedName>
    <definedName name="_1">#REF!</definedName>
    <definedName name="_1__123Graph_ACHART_1">#REF!</definedName>
    <definedName name="_1__123Graph_AChart_1A">#REF!</definedName>
    <definedName name="_1_?">#REF!</definedName>
    <definedName name="_1_1">#REF!</definedName>
    <definedName name="_1_2">"#REF!"</definedName>
    <definedName name="_1.1">#REF!</definedName>
    <definedName name="_1.2">#REF!</definedName>
    <definedName name="_1.3">#REF!</definedName>
    <definedName name="_1.4">#REF!</definedName>
    <definedName name="_10">#REF!</definedName>
    <definedName name="_10_????">#REF!</definedName>
    <definedName name="_10_1">#REF!</definedName>
    <definedName name="_11">#REF!</definedName>
    <definedName name="_12">#REF!</definedName>
    <definedName name="_12__123Graph_CCHART_1">#REF!</definedName>
    <definedName name="_13_?????????">#REF!</definedName>
    <definedName name="_15__123Graph_DCHART_1">#REF!</definedName>
    <definedName name="_155___1702">#REF!</definedName>
    <definedName name="_155___1702_2">NA()</definedName>
    <definedName name="_155___1703">#REF!</definedName>
    <definedName name="_155___1703_2">NA()</definedName>
    <definedName name="_155___1704">#REF!</definedName>
    <definedName name="_155___1704_2">NA()</definedName>
    <definedName name="_16_??_???">#REF!</definedName>
    <definedName name="_18__123Graph_XCHART_2">#REF!</definedName>
    <definedName name="_19_?_??">#REF!</definedName>
    <definedName name="_2">#REF!</definedName>
    <definedName name="_2__123Graph_ACHART_2">#REF!</definedName>
    <definedName name="_2__123Graph_BChart_1A">#REF!</definedName>
    <definedName name="_2_??">#REF!</definedName>
    <definedName name="_2_2">#REF!</definedName>
    <definedName name="_3">#REF!</definedName>
    <definedName name="_3__123Graph_ACHART_1">#REF!</definedName>
    <definedName name="_3__123Graph_BCHART_1">#REF!</definedName>
    <definedName name="_3__123Graph_CChart_1A">#REF!</definedName>
    <definedName name="_3_?">#REF!</definedName>
    <definedName name="_3_???">#REF!</definedName>
    <definedName name="_3_1">#REF!</definedName>
    <definedName name="_3_3">#REF!</definedName>
    <definedName name="_3310">+#REF!+#REF!+#REF!+#REF!+#REF!+#REF!+#REF!+#REF!+#REF!+#REF!+#REF!+#REF!+#REF!+#REF!+#REF!+#REF!+#REF!+#REF!+#REF!+#REF!+#REF!+#REF!+#REF!+#REF!+#REF!+#REF!+#REF!+#REF!</definedName>
    <definedName name="_4">#REF!</definedName>
    <definedName name="_4__123Graph_CCHART_1">#REF!</definedName>
    <definedName name="_4__123Graph_DChart_1A">#REF!</definedName>
    <definedName name="_4_??">#REF!</definedName>
    <definedName name="_4_????">#REF!</definedName>
    <definedName name="_4_1">#REF!</definedName>
    <definedName name="_4_4">#REF!</definedName>
    <definedName name="_4.5.__WORKING_CAPITAL___RATIOS">#REF!</definedName>
    <definedName name="_5">#REF!</definedName>
    <definedName name="_5__123Graph_DCHART_1">#REF!</definedName>
    <definedName name="_5__123Graph_EChart_1A">#REF!</definedName>
    <definedName name="_5_?????????">#REF!</definedName>
    <definedName name="_5_1">#REF!</definedName>
    <definedName name="_5_5">#REF!</definedName>
    <definedName name="_6">#REF!</definedName>
    <definedName name="_6__123Graph_ACHART_2">#REF!</definedName>
    <definedName name="_6__123Graph_XChart_1A">#REF!</definedName>
    <definedName name="_6__123Graph_XCHART_2">#REF!</definedName>
    <definedName name="_6_??_???">#REF!</definedName>
    <definedName name="_6_1">#REF!</definedName>
    <definedName name="_6PAGE_4">#REF!</definedName>
    <definedName name="_7">#REF!</definedName>
    <definedName name="_7_?_??">#REF!</definedName>
    <definedName name="_7_???">#REF!</definedName>
    <definedName name="_7_1">#REF!</definedName>
    <definedName name="_8">#REF!</definedName>
    <definedName name="_8_1">#REF!</definedName>
    <definedName name="_80HHC">#REF!</definedName>
    <definedName name="_8610.01345__Selling___LTA">#REF!</definedName>
    <definedName name="_9">#REF!</definedName>
    <definedName name="_9__123Graph_BCHART_1">#REF!</definedName>
    <definedName name="_9_1">#REF!</definedName>
    <definedName name="_9192BUD">#REF!</definedName>
    <definedName name="_A100000">#REF!</definedName>
    <definedName name="_a500000">#REF!</definedName>
    <definedName name="_A65537">#REF!</definedName>
    <definedName name="_a665536">#REF!</definedName>
    <definedName name="_A80000">#REF!</definedName>
    <definedName name="_AJE9900">#REF!</definedName>
    <definedName name="_AMT13300">#REF!</definedName>
    <definedName name="_AMT13502">#REF!</definedName>
    <definedName name="_AMT41301">#REF!</definedName>
    <definedName name="_AMT85116">#REF!</definedName>
    <definedName name="_AMT85125">#REF!</definedName>
    <definedName name="_AMT86106">#REF!</definedName>
    <definedName name="_ATK90">#REF!</definedName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FALSE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7</definedName>
    <definedName name="_AtRisk_SimSetting_ReportsList">2</definedName>
    <definedName name="_AtRisk_SimSetting_SimNameCount">0</definedName>
    <definedName name="_AtRisk_SimSetting_SmartSensitivityAnalysisEnabled">FALSE</definedName>
    <definedName name="_AtRisk_SimSetting_StatisticFunctionUpdating">1</definedName>
    <definedName name="_AtRisk_SimSetting_StdRecalcBehavior">0</definedName>
    <definedName name="_AtRisk_SimSetting_StdRecalcWithoutRiskStatic">1</definedName>
    <definedName name="_AtRisk_SimSetting_StdRecalcWithoutRiskStaticPercentile">0.5</definedName>
    <definedName name="_B1">#REF!</definedName>
    <definedName name="_bal1">#REF!</definedName>
    <definedName name="_bb4">#REF!</definedName>
    <definedName name="_bdm.242030ec92714f348540f0e367120651.edm">#REF!</definedName>
    <definedName name="_bdm.303a5f408190443383ff794ca8a5d5e3.edm">#REF!</definedName>
    <definedName name="_bdm.4bc4ccc0877141d1abd9ea7900053f54.edm">#REF!</definedName>
    <definedName name="_bdm.9c89f44ee68341f5afda66cc9a408fe2.edm">#REF!</definedName>
    <definedName name="_bdm.a315b1080d424f6aa8573a01a181c86f.edm">#REF!</definedName>
    <definedName name="_bk1">0</definedName>
    <definedName name="_bon1">#REF!</definedName>
    <definedName name="_BUD0001">#REF!</definedName>
    <definedName name="_c">NA()</definedName>
    <definedName name="_c_1">NA()</definedName>
    <definedName name="_c_2">NA()</definedName>
    <definedName name="_c_2_1">NA()</definedName>
    <definedName name="_CDE1">#REF!</definedName>
    <definedName name="_CO99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1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dd1">#REF!</definedName>
    <definedName name="_dep07">#REF!</definedName>
    <definedName name="_Dist_Bin">#REF!</definedName>
    <definedName name="_Dist_Values">#REF!</definedName>
    <definedName name="_EXP9192">#REF!</definedName>
    <definedName name="_EXS8687">#REF!</definedName>
    <definedName name="_EXS8990">#REF!</definedName>
    <definedName name="_fa1" localSheetId="0">{"plansummary",#N/A,FALSE,"PlanSummary";"sales",#N/A,FALSE,"Sales Rec";"productivity",#N/A,FALSE,"Productivity Rec";"capitalspending",#N/A,FALSE,"Capital Spending"}</definedName>
    <definedName name="_fa1" localSheetId="1">{"plansummary",#N/A,FALSE,"PlanSummary";"sales",#N/A,FALSE,"Sales Rec";"productivity",#N/A,FALSE,"Productivity Rec";"capitalspending",#N/A,FALSE,"Capital Spending"}</definedName>
    <definedName name="_fa1">{"plansummary",#N/A,FALSE,"PlanSummary";"sales",#N/A,FALSE,"Sales Rec";"productivity",#N/A,FALSE,"Productivity Rec";"capitalspending",#N/A,FALSE,"Capital Spending"}</definedName>
    <definedName name="_fa2" localSheetId="0">{"plansummary",#N/A,FALSE,"PlanSummary";"sales",#N/A,FALSE,"Sales Rec";"productivity",#N/A,FALSE,"Productivity Rec";"capitalspending",#N/A,FALSE,"Capital Spending"}</definedName>
    <definedName name="_fa2" localSheetId="1">{"plansummary",#N/A,FALSE,"PlanSummary";"sales",#N/A,FALSE,"Sales Rec";"productivity",#N/A,FALSE,"Productivity Rec";"capitalspending",#N/A,FALSE,"Capital Spending"}</definedName>
    <definedName name="_fa2">{"plansummary",#N/A,FALSE,"PlanSummary";"sales",#N/A,FALSE,"Sales Rec";"productivity",#N/A,FALSE,"Productivity Rec";"capitalspending",#N/A,FALSE,"Capital Spending"}</definedName>
    <definedName name="_fa3" localSheetId="0">{"plansummary",#N/A,FALSE,"PlanSummary";"sales",#N/A,FALSE,"Sales Rec";"productivity",#N/A,FALSE,"Productivity Rec";"capitalspending",#N/A,FALSE,"Capital Spending"}</definedName>
    <definedName name="_fa3" localSheetId="1">{"plansummary",#N/A,FALSE,"PlanSummary";"sales",#N/A,FALSE,"Sales Rec";"productivity",#N/A,FALSE,"Productivity Rec";"capitalspending",#N/A,FALSE,"Capital Spending"}</definedName>
    <definedName name="_fa3">{"plansummary",#N/A,FALSE,"PlanSummary";"sales",#N/A,FALSE,"Sales Rec";"productivity",#N/A,FALSE,"Productivity Rec";"capitalspending",#N/A,FALSE,"Capital Spending"}</definedName>
    <definedName name="_FAR1">#REF!</definedName>
    <definedName name="_Fill">#REF!</definedName>
    <definedName name="_xlnm._FilterDatabase" localSheetId="1" hidden="1">'ARR by Customer'!$A$5:$IF$107</definedName>
    <definedName name="_xlnm._FilterDatabase" localSheetId="3" hidden="1">'ARR by Unique Customer'!$A$2:$O$46</definedName>
    <definedName name="_xlnm._FilterDatabase" localSheetId="7" hidden="1">Government!$B$5:$DS$202</definedName>
    <definedName name="_xlnm._FilterDatabase" localSheetId="6" hidden="1">India!$A$5:$DS$491</definedName>
    <definedName name="_xlnm._FilterDatabase" localSheetId="5" hidden="1">Parent!$A$5:$DS$207</definedName>
    <definedName name="_xlnm._FilterDatabase" localSheetId="8" hidden="1">'Pro Forma Adj.'!$B$5:$DS$201</definedName>
    <definedName name="_xlnm._FilterDatabase" hidden="1">#REF!</definedName>
    <definedName name="_Fin1">#REF!</definedName>
    <definedName name="_Fin2">#REF!</definedName>
    <definedName name="_grp9900">#REF!</definedName>
    <definedName name="_guv3">#REF!</definedName>
    <definedName name="_guv4">#REF!</definedName>
    <definedName name="_JAI1">#REF!</definedName>
    <definedName name="_JAI2">#REF!</definedName>
    <definedName name="_JAI3">#REF!</definedName>
    <definedName name="_Key1">#REF!</definedName>
    <definedName name="_Key2">#REF!</definedName>
    <definedName name="_KJ1">#REF!</definedName>
    <definedName name="_KJ2">#REF!</definedName>
    <definedName name="_KJ3">#REF!</definedName>
    <definedName name="_KJ4">#REF!</definedName>
    <definedName name="_KJ5">#REF!</definedName>
    <definedName name="_L">#REF!</definedName>
    <definedName name="_lac1">#REF!</definedName>
    <definedName name="_LN1">#REF!</definedName>
    <definedName name="_LN2">#REF!</definedName>
    <definedName name="_m124">#REF!</definedName>
    <definedName name="_m125">#REF!</definedName>
    <definedName name="_m126">#REF!</definedName>
    <definedName name="_m127">#REF!</definedName>
    <definedName name="_m128">#REF!</definedName>
    <definedName name="_m129">#REF!</definedName>
    <definedName name="_m130">#REF!</definedName>
    <definedName name="_m131">#REF!</definedName>
    <definedName name="_m132">#REF!</definedName>
    <definedName name="_m133">#REF!</definedName>
    <definedName name="_m134">#REF!</definedName>
    <definedName name="_m135">#REF!</definedName>
    <definedName name="_m136">#REF!</definedName>
    <definedName name="_MA1">#REF!</definedName>
    <definedName name="_MA10">#REF!</definedName>
    <definedName name="_MA11">#REF!</definedName>
    <definedName name="_MA12">#REF!</definedName>
    <definedName name="_MA13">#REF!</definedName>
    <definedName name="_MA14">#REF!</definedName>
    <definedName name="_MA15">#REF!</definedName>
    <definedName name="_MA16">#REF!</definedName>
    <definedName name="_MA17">#REF!</definedName>
    <definedName name="_MA18">#REF!</definedName>
    <definedName name="_MA19">#REF!</definedName>
    <definedName name="_MA2">#REF!</definedName>
    <definedName name="_MA20">#REF!</definedName>
    <definedName name="_ma200">#REF!</definedName>
    <definedName name="_ma201">#REF!</definedName>
    <definedName name="_ma202">#REF!</definedName>
    <definedName name="_ma203">#REF!</definedName>
    <definedName name="_ma204">#REF!</definedName>
    <definedName name="_ma205">#REF!</definedName>
    <definedName name="_ma206">#REF!</definedName>
    <definedName name="_ma207">#REF!</definedName>
    <definedName name="_ma208">#REF!</definedName>
    <definedName name="_MA21">#REF!</definedName>
    <definedName name="_ma220">#REF!</definedName>
    <definedName name="_ma221">#REF!</definedName>
    <definedName name="_ma222">#REF!</definedName>
    <definedName name="_ma2227">#REF!</definedName>
    <definedName name="_ma223">#REF!</definedName>
    <definedName name="_ma224">#REF!</definedName>
    <definedName name="_ma225">#REF!</definedName>
    <definedName name="_ma226">#REF!</definedName>
    <definedName name="_ma228">#REF!</definedName>
    <definedName name="_ma229">#REF!</definedName>
    <definedName name="_MA23">#REF!</definedName>
    <definedName name="_ma230">#REF!</definedName>
    <definedName name="_ma231">#REF!</definedName>
    <definedName name="_ma232">#REF!</definedName>
    <definedName name="_ma233">#REF!</definedName>
    <definedName name="_ma234">#REF!</definedName>
    <definedName name="_ma235">#REF!</definedName>
    <definedName name="_ma240">#REF!</definedName>
    <definedName name="_ma241">#REF!</definedName>
    <definedName name="_ma242">#REF!</definedName>
    <definedName name="_ma243">#REF!</definedName>
    <definedName name="_ma244">#REF!</definedName>
    <definedName name="_ma245">#REF!</definedName>
    <definedName name="_ma246">#REF!</definedName>
    <definedName name="_ma247">#REF!</definedName>
    <definedName name="_ma248">#REF!</definedName>
    <definedName name="_ma249">#REF!</definedName>
    <definedName name="_ma25">#REF!</definedName>
    <definedName name="_ma250">#REF!</definedName>
    <definedName name="_ma252">#REF!</definedName>
    <definedName name="_ma253">#REF!</definedName>
    <definedName name="_ma254">#REF!</definedName>
    <definedName name="_ma255">#REF!</definedName>
    <definedName name="_ma256">#REF!</definedName>
    <definedName name="_ma257">#REF!</definedName>
    <definedName name="_MA3">#REF!</definedName>
    <definedName name="_MA4">#REF!</definedName>
    <definedName name="_MA5">#REF!</definedName>
    <definedName name="_MA7">#REF!</definedName>
    <definedName name="_MA8">#REF!</definedName>
    <definedName name="_MA9">#REF!</definedName>
    <definedName name="_Mar08" localSheetId="0">{#N/A,#N/A,FALSE,"Aging Summary";#N/A,#N/A,FALSE,"Ratio Analysis";#N/A,#N/A,FALSE,"Test 120 Day Accts";#N/A,#N/A,FALSE,"Tickmarks"}</definedName>
    <definedName name="_Mar08" localSheetId="1">{#N/A,#N/A,FALSE,"Aging Summary";#N/A,#N/A,FALSE,"Ratio Analysis";#N/A,#N/A,FALSE,"Test 120 Day Accts";#N/A,#N/A,FALSE,"Tickmarks"}</definedName>
    <definedName name="_Mar08">{#N/A,#N/A,FALSE,"Aging Summary";#N/A,#N/A,FALSE,"Ratio Analysis";#N/A,#N/A,FALSE,"Test 120 Day Accts";#N/A,#N/A,FALSE,"Tickmarks"}</definedName>
    <definedName name="_MAR9091">#REF!</definedName>
    <definedName name="_mbr1">#REF!</definedName>
    <definedName name="_mbr3">#REF!</definedName>
    <definedName name="_mbr7">#REF!</definedName>
    <definedName name="_MKT1">#REF!</definedName>
    <definedName name="_MKT10">#REF!</definedName>
    <definedName name="_MKT11">#REF!</definedName>
    <definedName name="_MKT2">#REF!</definedName>
    <definedName name="_MKT3">#REF!</definedName>
    <definedName name="_MKT4">#REF!</definedName>
    <definedName name="_MKT5">#REF!</definedName>
    <definedName name="_MKT6">#REF!</definedName>
    <definedName name="_MKT7">#REF!</definedName>
    <definedName name="_MKT8">#REF!</definedName>
    <definedName name="_MKT9">#REF!</definedName>
    <definedName name="_mmm10">#REF!</definedName>
    <definedName name="_mmm7">#REF!</definedName>
    <definedName name="_mnj8">#REF!</definedName>
    <definedName name="_N">#REF!</definedName>
    <definedName name="_nbm7">#REF!</definedName>
    <definedName name="_new">NA()</definedName>
    <definedName name="_new_1">NA()</definedName>
    <definedName name="_New1">#REF!</definedName>
    <definedName name="_No1">#REF!</definedName>
    <definedName name="_NP1">#REF!</definedName>
    <definedName name="_ns1">#REF!</definedName>
    <definedName name="_OK14">#REF!</definedName>
    <definedName name="_OMG2" localSheetId="0">{"'I-1 and I-2'!$A$1:$G$190"}</definedName>
    <definedName name="_OMG2" localSheetId="1">{"'I-1 and I-2'!$A$1:$G$190"}</definedName>
    <definedName name="_OMG2">{"'I-1 and I-2'!$A$1:$G$190"}</definedName>
    <definedName name="_oo9">#REF!</definedName>
    <definedName name="_Order1">255</definedName>
    <definedName name="_Order2">0</definedName>
    <definedName name="_OUT13300">#REF!</definedName>
    <definedName name="_OUT13502">#REF!</definedName>
    <definedName name="_OUT41301">#REF!</definedName>
    <definedName name="_OUT85116">#REF!</definedName>
    <definedName name="_OUT85125">#REF!</definedName>
    <definedName name="_OUT86106">#REF!</definedName>
    <definedName name="_P">#REF!</definedName>
    <definedName name="_p_1">NA()</definedName>
    <definedName name="_p_2">NA()</definedName>
    <definedName name="_p_2_1">NA()</definedName>
    <definedName name="_Parse_In">#REF!</definedName>
    <definedName name="_Parse_Out">#REF!</definedName>
    <definedName name="_PG1">#REF!</definedName>
    <definedName name="_PG10">#REF!</definedName>
    <definedName name="_PG11">#REF!</definedName>
    <definedName name="_PG13">#REF!</definedName>
    <definedName name="_PG2">#REF!</definedName>
    <definedName name="_PG3">#REF!</definedName>
    <definedName name="_PG4">#REF!</definedName>
    <definedName name="_PG6">#REF!</definedName>
    <definedName name="_PG8">#REF!</definedName>
    <definedName name="_pl1">#REF!</definedName>
    <definedName name="_pl2">#REF!</definedName>
    <definedName name="_pl2_2">"#REF!"</definedName>
    <definedName name="_pl3">#REF!</definedName>
    <definedName name="_pl3_2">"#REF!"</definedName>
    <definedName name="_pl4">#REF!</definedName>
    <definedName name="_pl4_2">"#REF!"</definedName>
    <definedName name="_poc1">#REF!</definedName>
    <definedName name="_poc2">#REF!</definedName>
    <definedName name="_pp5">#REF!</definedName>
    <definedName name="_pr2">#REF!</definedName>
    <definedName name="_PRODUCT">#REF!</definedName>
    <definedName name="_QRA86106">#REF!</definedName>
    <definedName name="_QTE10">#REF!</definedName>
    <definedName name="_QTE2">#REF!</definedName>
    <definedName name="_QTE6">#REF!</definedName>
    <definedName name="_Qtr1">#REF!</definedName>
    <definedName name="_Qtr2">#REF!</definedName>
    <definedName name="_Qtr3">#REF!</definedName>
    <definedName name="_Qtr4">#REF!</definedName>
    <definedName name="_Qtr5">#REF!</definedName>
    <definedName name="_R">#REF!</definedName>
    <definedName name="_Regression_Int">1</definedName>
    <definedName name="_RM1">#REF!</definedName>
    <definedName name="_RM2">#REF!</definedName>
    <definedName name="_RM3">#REF!</definedName>
    <definedName name="_s">NA()</definedName>
    <definedName name="_s_1">NA()</definedName>
    <definedName name="_s_2">NA()</definedName>
    <definedName name="_s_2_1">NA()</definedName>
    <definedName name="_SCH1">#REF!</definedName>
    <definedName name="_SCH10">#REF!</definedName>
    <definedName name="_SCH11">#REF!</definedName>
    <definedName name="_SCH12">#REF!</definedName>
    <definedName name="_sch1213">#REF!</definedName>
    <definedName name="_sch123">#REF!</definedName>
    <definedName name="_SCH13">#REF!</definedName>
    <definedName name="_SCH14">#REF!</definedName>
    <definedName name="_SCH2">#REF!</definedName>
    <definedName name="_SCh3">#REF!</definedName>
    <definedName name="_SCH34">#REF!</definedName>
    <definedName name="_SCH4">#REF!</definedName>
    <definedName name="_SCH5">#REF!</definedName>
    <definedName name="_SCH6">#REF!</definedName>
    <definedName name="_sch678">#REF!</definedName>
    <definedName name="_SCH7">#REF!</definedName>
    <definedName name="_SCh8">#REF!</definedName>
    <definedName name="_SCH9">#REF!</definedName>
    <definedName name="_sch91011">#REF!</definedName>
    <definedName name="_SE9900">#REF!</definedName>
    <definedName name="_sep97">#REF!</definedName>
    <definedName name="_SG1">#REF!</definedName>
    <definedName name="_SI1">#REF!</definedName>
    <definedName name="_SI2">#REF!</definedName>
    <definedName name="_SI3">#REF!</definedName>
    <definedName name="_SI4">#REF!</definedName>
    <definedName name="_SI5">#REF!</definedName>
    <definedName name="_SI6">#REF!</definedName>
    <definedName name="_Sort">#REF!</definedName>
    <definedName name="_sudha_123">#REF!</definedName>
    <definedName name="_sw1">#REF!</definedName>
    <definedName name="_sw2">#REF!</definedName>
    <definedName name="_sw3">#REF!</definedName>
    <definedName name="_tod1">#REF!</definedName>
    <definedName name="_v1" localSheetId="0">{#N/A,#N/A,FALSE,"2XX"}</definedName>
    <definedName name="_v1" localSheetId="1">{#N/A,#N/A,FALSE,"2XX"}</definedName>
    <definedName name="_v1">{#N/A,#N/A,FALSE,"2XX"}</definedName>
    <definedName name="_v101" localSheetId="0">{#N/A,#N/A,FALSE,"2XX"}</definedName>
    <definedName name="_v101" localSheetId="1">{#N/A,#N/A,FALSE,"2XX"}</definedName>
    <definedName name="_v101">{#N/A,#N/A,FALSE,"2XX"}</definedName>
    <definedName name="_v102" localSheetId="0">{#N/A,#N/A,FALSE,"2XX"}</definedName>
    <definedName name="_v102" localSheetId="1">{#N/A,#N/A,FALSE,"2XX"}</definedName>
    <definedName name="_v102">{#N/A,#N/A,FALSE,"2XX"}</definedName>
    <definedName name="_v2" localSheetId="0">{#N/A,#N/A,FALSE,"2XX"}</definedName>
    <definedName name="_v2" localSheetId="1">{#N/A,#N/A,FALSE,"2XX"}</definedName>
    <definedName name="_v2">{#N/A,#N/A,FALSE,"2XX"}</definedName>
    <definedName name="_v200" localSheetId="0">{#N/A,#N/A,FALSE,"2XX"}</definedName>
    <definedName name="_v200" localSheetId="1">{#N/A,#N/A,FALSE,"2XX"}</definedName>
    <definedName name="_v200">{#N/A,#N/A,FALSE,"2XX"}</definedName>
    <definedName name="_v3" localSheetId="0">{#N/A,#N/A,FALSE,"2XX"}</definedName>
    <definedName name="_v3" localSheetId="1">{#N/A,#N/A,FALSE,"2XX"}</definedName>
    <definedName name="_v3">{#N/A,#N/A,FALSE,"2XX"}</definedName>
    <definedName name="_v4" localSheetId="0">{#N/A,#N/A,FALSE,"2XX"}</definedName>
    <definedName name="_v4" localSheetId="1">{#N/A,#N/A,FALSE,"2XX"}</definedName>
    <definedName name="_v4">{#N/A,#N/A,FALSE,"2XX"}</definedName>
    <definedName name="_v5" localSheetId="0">{"rollupcap",#N/A,TRUE,"ROLLUP";"rollupga",#N/A,TRUE,"ROLLUP"}</definedName>
    <definedName name="_v5" localSheetId="1">{"rollupcap",#N/A,TRUE,"ROLLUP";"rollupga",#N/A,TRUE,"ROLLUP"}</definedName>
    <definedName name="_v5">{"rollupcap",#N/A,TRUE,"ROLLUP";"rollupga",#N/A,TRUE,"ROLLUP"}</definedName>
    <definedName name="_v6" localSheetId="0">{"rollupcap",#N/A,TRUE,"ROLLUP";"rollupga",#N/A,TRUE,"ROLLUP"}</definedName>
    <definedName name="_v6" localSheetId="1">{"rollupcap",#N/A,TRUE,"ROLLUP";"rollupga",#N/A,TRUE,"ROLLUP"}</definedName>
    <definedName name="_v6">{"rollupcap",#N/A,TRUE,"ROLLUP";"rollupga",#N/A,TRUE,"ROLLUP"}</definedName>
    <definedName name="_v9" localSheetId="0">{#N/A,#N/A,FALSE,"2XX"}</definedName>
    <definedName name="_v9" localSheetId="1">{#N/A,#N/A,FALSE,"2XX"}</definedName>
    <definedName name="_v9">{#N/A,#N/A,FALSE,"2XX"}</definedName>
    <definedName name="_v900" localSheetId="0">{#N/A,#N/A,FALSE,"2XX"}</definedName>
    <definedName name="_v900" localSheetId="1">{#N/A,#N/A,FALSE,"2XX"}</definedName>
    <definedName name="_v900">{#N/A,#N/A,FALSE,"2XX"}</definedName>
    <definedName name="_v98" localSheetId="0">{#N/A,#N/A,FALSE,"2XX"}</definedName>
    <definedName name="_v98" localSheetId="1">{#N/A,#N/A,FALSE,"2XX"}</definedName>
    <definedName name="_v98">{#N/A,#N/A,FALSE,"2XX"}</definedName>
    <definedName name="_VAR13300">#REF!</definedName>
    <definedName name="_VAR13502">#REF!</definedName>
    <definedName name="_wrn.Aging._.and._.Trend._.Analysis" localSheetId="0">{#N/A,#N/A,FALSE,"Aging Summary";#N/A,#N/A,FALSE,"Ratio Analysis";#N/A,#N/A,FALSE,"Test 120 Day Accts";#N/A,#N/A,FALSE,"Tickmarks"}</definedName>
    <definedName name="_wrn.Aging._.and._.Trend._.Analysis" localSheetId="1">{#N/A,#N/A,FALSE,"Aging Summary";#N/A,#N/A,FALSE,"Ratio Analysis";#N/A,#N/A,FALSE,"Test 120 Day Accts";#N/A,#N/A,FALSE,"Tickmarks"}</definedName>
    <definedName name="_wrn.Aging._.and._.Trend._.Analysis">{#N/A,#N/A,FALSE,"Aging Summary";#N/A,#N/A,FALSE,"Ratio Analysis";#N/A,#N/A,FALSE,"Test 120 Day Accts";#N/A,#N/A,FALSE,"Tickmarks"}</definedName>
    <definedName name="_wrn3" localSheetId="0">{#N/A,#N/A,FALSE,"Aging Summary";#N/A,#N/A,FALSE,"Ratio Analysis";#N/A,#N/A,FALSE,"Test 120 Day Accts";#N/A,#N/A,FALSE,"Tickmarks"}</definedName>
    <definedName name="_wrn3" localSheetId="1">{#N/A,#N/A,FALSE,"Aging Summary";#N/A,#N/A,FALSE,"Ratio Analysis";#N/A,#N/A,FALSE,"Test 120 Day Accts";#N/A,#N/A,FALSE,"Tickmarks"}</definedName>
    <definedName name="_wrn3">{#N/A,#N/A,FALSE,"Aging Summary";#N/A,#N/A,FALSE,"Ratio Analysis";#N/A,#N/A,FALSE,"Test 120 Day Accts";#N/A,#N/A,FALSE,"Tickmarks"}</definedName>
    <definedName name="_WS9899">#REF!</definedName>
    <definedName name="_WS9900">#REF!</definedName>
    <definedName name="_xx1">#REF!</definedName>
    <definedName name="_z">NA()</definedName>
    <definedName name="_z_1">NA()</definedName>
    <definedName name="_z_2">NA()</definedName>
    <definedName name="_z_2_1">NA()</definedName>
    <definedName name="\0">#REF!</definedName>
    <definedName name="\A">#REF!</definedName>
    <definedName name="\a_1">#N/A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k">#REF!</definedName>
    <definedName name="\l">#REF!</definedName>
    <definedName name="\M">#REF!</definedName>
    <definedName name="\new">#REF!</definedName>
    <definedName name="\o">#REF!</definedName>
    <definedName name="\P">#REF!</definedName>
    <definedName name="\R">#REF!</definedName>
    <definedName name="\s">#REF!</definedName>
    <definedName name="\ss">#REF!</definedName>
    <definedName name="\T">#REF!</definedName>
    <definedName name="\V">#REF!</definedName>
    <definedName name="\z">#REF!</definedName>
    <definedName name="A">#REF!</definedName>
    <definedName name="a_1" localSheetId="0">{#N/A,#N/A,FALSE,"2XX"}</definedName>
    <definedName name="a_1" localSheetId="1">{#N/A,#N/A,FALSE,"2XX"}</definedName>
    <definedName name="a_1">{#N/A,#N/A,FALSE,"2XX"}</definedName>
    <definedName name="A_2">"#REF!"</definedName>
    <definedName name="A_GEN1.DomesticCompFlg">#REF!</definedName>
    <definedName name="A_GEN1.ResidentialStatus">#REF!</definedName>
    <definedName name="A.____Cash_flow_from_operating_activities">#REF!</definedName>
    <definedName name="a.1">#REF!</definedName>
    <definedName name="a.2">#REF!</definedName>
    <definedName name="a1.">#REF!</definedName>
    <definedName name="A1880__Loans___Advances__Asset">#REF!</definedName>
    <definedName name="a654645454545">#REF!</definedName>
    <definedName name="aa" localSheetId="0">{#N/A,#N/A,FALSE,"Aging Summary";#N/A,#N/A,FALSE,"Ratio Analysis";#N/A,#N/A,FALSE,"Test 120 Day Accts";#N/A,#N/A,FALSE,"Tickmarks"}</definedName>
    <definedName name="aa" localSheetId="1">{#N/A,#N/A,FALSE,"Aging Summary";#N/A,#N/A,FALSE,"Ratio Analysis";#N/A,#N/A,FALSE,"Test 120 Day Accts";#N/A,#N/A,FALSE,"Tickmarks"}</definedName>
    <definedName name="aa">{#N/A,#N/A,FALSE,"Aging Summary";#N/A,#N/A,FALSE,"Ratio Analysis";#N/A,#N/A,FALSE,"Test 120 Day Accts";#N/A,#N/A,FALSE,"Tickmarks"}</definedName>
    <definedName name="AA10.DedFromUndertaking">#REF!</definedName>
    <definedName name="aaa">#REF!</definedName>
    <definedName name="aaaa">#REF!</definedName>
    <definedName name="aaaaa">#REF!</definedName>
    <definedName name="aaaaaaaaaaaaaaaa" localSheetId="0">Ue*inf</definedName>
    <definedName name="aaaaaaaaaaaaaaaa" localSheetId="1">Ue*inf</definedName>
    <definedName name="aaaaaaaaaaaaaaaa">Ue*inf</definedName>
    <definedName name="Aaccounts">#REF!</definedName>
    <definedName name="ab" localSheetId="0">{"'I-1 and I-2'!$A$1:$G$190"}</definedName>
    <definedName name="ab" localSheetId="1">{"'I-1 and I-2'!$A$1:$G$190"}</definedName>
    <definedName name="ab">{"'I-1 and I-2'!$A$1:$G$190"}</definedName>
    <definedName name="abc" localSheetId="0">{#N/A,#N/A,TRUE,"constb"}</definedName>
    <definedName name="abc" localSheetId="1">{#N/A,#N/A,TRUE,"constb"}</definedName>
    <definedName name="abc">{#N/A,#N/A,TRUE,"constb"}</definedName>
    <definedName name="abc.doc" localSheetId="0">{"'Income Statement'!$D$96:$E$101"}</definedName>
    <definedName name="abc.doc" localSheetId="1">{"'Income Statement'!$D$96:$E$101"}</definedName>
    <definedName name="abc.doc">{"'Income Statement'!$D$96:$E$101"}</definedName>
    <definedName name="ABCD" localSheetId="0">{"'CQ1-4'!$B$1:$L$49"}</definedName>
    <definedName name="ABCD" localSheetId="1">{"'CQ1-4'!$B$1:$L$49"}</definedName>
    <definedName name="ABCD">{"'CQ1-4'!$B$1:$L$49"}</definedName>
    <definedName name="abcdef">#REF!</definedName>
    <definedName name="AC">#REF!</definedName>
    <definedName name="ACACACDS">#REF!</definedName>
    <definedName name="Acc5BB.Up16Of12To15Of3">#REF!</definedName>
    <definedName name="Acc5BB.Up16Of3To31Of3">#REF!</definedName>
    <definedName name="Acc5BB.Up16Of6To15Of9">#REF!</definedName>
    <definedName name="Acc5BB.Up16Of9To15Of12">#REF!</definedName>
    <definedName name="Acc5BB.Upto15Of6">#REF!</definedName>
    <definedName name="Access_Button">"업체현황_카드발송_List"</definedName>
    <definedName name="Access_Button1">"업체현황_카드발송_List"</definedName>
    <definedName name="Access_Button2">"업체현황_카드발송_List"</definedName>
    <definedName name="Access_Button3">"카드발송_카드발송_List1"</definedName>
    <definedName name="Access_Button4">"업체현황_카드발송_List"</definedName>
    <definedName name="AccessDatabase">"C:\dnkim\협력업체\카드발송.mdb"</definedName>
    <definedName name="accexp">#REF!</definedName>
    <definedName name="AccLTCG.Up16Of12To15Of3">#REF!</definedName>
    <definedName name="AccLTCG.Up16Of3To31Of3">#REF!</definedName>
    <definedName name="AccLTCG.Up16Of6To15Of9">#REF!</definedName>
    <definedName name="AccLTCG.Up16Of9To15Of12">#REF!</definedName>
    <definedName name="AccLTCG.Upto15Of6">#REF!</definedName>
    <definedName name="AccLTCG.Upto15Of9">#REF!</definedName>
    <definedName name="AccLTCGNP.Up16Of12To15Of3">#REF!</definedName>
    <definedName name="AccLTCGNP.Up16Of3To31Of3">#REF!</definedName>
    <definedName name="AccLTCGNP.Up16Of6To15Of9">#REF!</definedName>
    <definedName name="AccLTCGNP.Up16Of9To15Of12">#REF!</definedName>
    <definedName name="AccLTCGNP.Upto15Of6">#REF!</definedName>
    <definedName name="AccLTCGNP.Upto15Of9">#REF!</definedName>
    <definedName name="Account">#REF!</definedName>
    <definedName name="Account_Balance">#REF!</definedName>
    <definedName name="Account_Balance_2">NA()</definedName>
    <definedName name="Account_Balance_2_1">NA()</definedName>
    <definedName name="Account_Code">#REF!</definedName>
    <definedName name="AccountLevel">#REF!</definedName>
    <definedName name="ACCOUNTS_PLAN">#REF!</definedName>
    <definedName name="AccSTCG.Up16Of12To15Of3">#REF!</definedName>
    <definedName name="AccSTCG.Up16Of3To31Of3">#REF!</definedName>
    <definedName name="AccSTCG.Up16Of6To15Of9">#REF!</definedName>
    <definedName name="AccSTCG.Up16Of9To15Of12">#REF!</definedName>
    <definedName name="AccSTCG.Upto15Of6">#REF!</definedName>
    <definedName name="AccSTCG.Upto15Of9">#REF!</definedName>
    <definedName name="AccSTCGOTH.Up16Of12To15Of3">#REF!</definedName>
    <definedName name="AccSTCGOTH.Up16Of3To31Of3">#REF!</definedName>
    <definedName name="AccSTCGOTH.Up16Of6To15Of9">#REF!</definedName>
    <definedName name="AccSTCGOTH.Up16Of9To15Of12">#REF!</definedName>
    <definedName name="AccSTCGOTH.Upto15Of6">#REF!</definedName>
    <definedName name="AccSTCGOTH.Upto15Of9">#REF!</definedName>
    <definedName name="ACCT_CODE">#REF!</definedName>
    <definedName name="acdasdf" localSheetId="0">{"'I-1 and I-2'!$A$1:$G$190"}</definedName>
    <definedName name="acdasdf" localSheetId="1">{"'I-1 and I-2'!$A$1:$G$190"}</definedName>
    <definedName name="acdasdf">{"'I-1 and I-2'!$A$1:$G$190"}</definedName>
    <definedName name="ACT">#REF!</definedName>
    <definedName name="act_Without_Matching_telequery">#REF!</definedName>
    <definedName name="ACTEOH">#REF!</definedName>
    <definedName name="ACTHYD">#REF!</definedName>
    <definedName name="ACTIVO">#REF!</definedName>
    <definedName name="activo1">#REF!</definedName>
    <definedName name="activo1.ant">#REF!</definedName>
    <definedName name="activo2">#REF!</definedName>
    <definedName name="activo2.ant">#REF!</definedName>
    <definedName name="activtirev" localSheetId="0">{"'CQ1-4'!$B$1:$L$49"}</definedName>
    <definedName name="activtirev" localSheetId="1">{"'CQ1-4'!$B$1:$L$49"}</definedName>
    <definedName name="activtirev">{"'CQ1-4'!$B$1:$L$49"}</definedName>
    <definedName name="ACTWF">#REF!</definedName>
    <definedName name="ACwvu.a.">#REF!</definedName>
    <definedName name="AD">#REF!</definedName>
    <definedName name="adaf">#REF!</definedName>
    <definedName name="Adata">#REF!</definedName>
    <definedName name="AddInfoCommentBox1">#REF!</definedName>
    <definedName name="AddInfoCommentBox10">#REF!</definedName>
    <definedName name="AddInfoCommentBox11">#REF!</definedName>
    <definedName name="AddInfoCommentBox12">#REF!</definedName>
    <definedName name="AddInfoCommentBox2">#REF!</definedName>
    <definedName name="AddInfoCommentBox3">#REF!</definedName>
    <definedName name="AddInfoCommentBox4">#REF!</definedName>
    <definedName name="AddInfoCommentBox5">#REF!</definedName>
    <definedName name="AddInfoCommentBox6">#REF!</definedName>
    <definedName name="AddInfoCommentBox7">#REF!</definedName>
    <definedName name="AddInfoCommentBox8">#REF!</definedName>
    <definedName name="AddInfoCommentBox9">#REF!</definedName>
    <definedName name="AddInfoCommentBoxtss7a">#REF!</definedName>
    <definedName name="AddInfoName1">#REF!</definedName>
    <definedName name="AddInfoName10">#REF!</definedName>
    <definedName name="AddInfoName11">#REF!</definedName>
    <definedName name="AddInfoName12">#REF!</definedName>
    <definedName name="AddInfoName2">#REF!</definedName>
    <definedName name="AddInfoName3">#REF!</definedName>
    <definedName name="AddInfoName4">#REF!</definedName>
    <definedName name="AddInfoName5">#REF!</definedName>
    <definedName name="AddInfoName6">#REF!</definedName>
    <definedName name="AddInfoName7">#REF!</definedName>
    <definedName name="AddInfoName8">#REF!</definedName>
    <definedName name="AddInfoName9">#REF!</definedName>
    <definedName name="AddInfoTextBox1">#REF!</definedName>
    <definedName name="AddInfoTextBox10">#REF!</definedName>
    <definedName name="AddInfoTextBox11">#REF!</definedName>
    <definedName name="AddInfoTextBox12">#REF!</definedName>
    <definedName name="AddInfoTextBox2">#REF!</definedName>
    <definedName name="AddInfoTextBox3">#REF!</definedName>
    <definedName name="AddInfoTextBox4">#REF!</definedName>
    <definedName name="AddInfoTextBox5">#REF!</definedName>
    <definedName name="AddInfoTextBox6">#REF!</definedName>
    <definedName name="AddInfoTextBox7">#REF!</definedName>
    <definedName name="AddInfoTextBox8">#REF!</definedName>
    <definedName name="AddInfoTextBox9">#REF!</definedName>
    <definedName name="AddInfoTextBoxtss7a">#REF!</definedName>
    <definedName name="Adepartment">#REF!</definedName>
    <definedName name="adf" localSheetId="0">{"'I-1 and I-2'!$A$1:$G$190"}</definedName>
    <definedName name="adf" localSheetId="1">{"'I-1 and I-2'!$A$1:$G$190"}</definedName>
    <definedName name="adf">{"'I-1 and I-2'!$A$1:$G$190"}</definedName>
    <definedName name="adfacvasv" localSheetId="0">{"'I-1 and I-2'!$A$1:$G$190"}</definedName>
    <definedName name="adfacvasv" localSheetId="1">{"'I-1 and I-2'!$A$1:$G$190"}</definedName>
    <definedName name="adfacvasv">{"'I-1 and I-2'!$A$1:$G$190"}</definedName>
    <definedName name="adg">#REF!</definedName>
    <definedName name="Adjs">#REF!</definedName>
    <definedName name="adjtotloss.STCGLossCF9">#REF!</definedName>
    <definedName name="ADV">#REF!</definedName>
    <definedName name="AE">#REF!</definedName>
    <definedName name="aerf" localSheetId="0">{"'I-1 and I-2'!$A$1:$G$190"}</definedName>
    <definedName name="aerf" localSheetId="1">{"'I-1 and I-2'!$A$1:$G$190"}</definedName>
    <definedName name="aerf">{"'I-1 and I-2'!$A$1:$G$190"}</definedName>
    <definedName name="AF">#REF!</definedName>
    <definedName name="afafafa">#REF!</definedName>
    <definedName name="afasdf" localSheetId="0">{"'I-1 and I-2'!$A$1:$G$190"}</definedName>
    <definedName name="afasdf" localSheetId="1">{"'I-1 and I-2'!$A$1:$G$190"}</definedName>
    <definedName name="afasdf">{"'I-1 and I-2'!$A$1:$G$190"}</definedName>
    <definedName name="AG">#REF!</definedName>
    <definedName name="AggregateInc">#REF!</definedName>
    <definedName name="AH">#REF!</definedName>
    <definedName name="AHC">#REF!</definedName>
    <definedName name="AI">#REF!</definedName>
    <definedName name="AIHDZR">#REF!</definedName>
    <definedName name="aii">#REF!</definedName>
    <definedName name="AIR_CONDITIONER">#REF!</definedName>
    <definedName name="ais">#REF!</definedName>
    <definedName name="ajj">#REF!</definedName>
    <definedName name="AK">#REF!</definedName>
    <definedName name="aksfg">#REF!</definedName>
    <definedName name="akt.Auftragswert">#REF!</definedName>
    <definedName name="AktLatSt">#REF!</definedName>
    <definedName name="AL">#REF!</definedName>
    <definedName name="ALL">#REF!</definedName>
    <definedName name="allincomes">#REF!</definedName>
    <definedName name="ALM">#REF!</definedName>
    <definedName name="alskdn" localSheetId="0">{"'I-1 and I-2'!$A$1:$G$190"}</definedName>
    <definedName name="alskdn" localSheetId="1">{"'I-1 and I-2'!$A$1:$G$190"}</definedName>
    <definedName name="alskdn">{"'I-1 and I-2'!$A$1:$G$190"}</definedName>
    <definedName name="AmonthText">#REF!</definedName>
    <definedName name="Amount">#REF!</definedName>
    <definedName name="amsifsjul">#REF!</definedName>
    <definedName name="ANNEX">#REF!</definedName>
    <definedName name="annex1">#REF!</definedName>
    <definedName name="annex2b">#REF!</definedName>
    <definedName name="annex3a">#REF!</definedName>
    <definedName name="annex4d">#REF!</definedName>
    <definedName name="annex6">#REF!</definedName>
    <definedName name="ano">#REF!</definedName>
    <definedName name="AÑO">#REF!</definedName>
    <definedName name="AÑOPTO">#REF!</definedName>
    <definedName name="ANT">#REF!</definedName>
    <definedName name="AP">#REF!</definedName>
    <definedName name="ApirlB1">#REF!</definedName>
    <definedName name="apps">#REF!</definedName>
    <definedName name="APR_95___MAR_96">#REF!</definedName>
    <definedName name="April_2001">#REF!</definedName>
    <definedName name="AprilB">#REF!</definedName>
    <definedName name="aprilop">#REF!</definedName>
    <definedName name="Apriltojune">#REF!</definedName>
    <definedName name="AprtoDec00">#REF!</definedName>
    <definedName name="AprtoMar01">#REF!</definedName>
    <definedName name="ar">#REF!</definedName>
    <definedName name="Arieal">#REF!</definedName>
    <definedName name="aruna">#REF!</definedName>
    <definedName name="as" localSheetId="0">{"'I-1 and I-2'!$A$1:$G$190"}</definedName>
    <definedName name="as" localSheetId="1">{"'I-1 and I-2'!$A$1:$G$190"}</definedName>
    <definedName name="as">{"'I-1 and I-2'!$A$1:$G$190"}</definedName>
    <definedName name="AS2DocOpenMode">"AS2DocumentEdit"</definedName>
    <definedName name="AS2HasNoAutoHeaderFooter">" "</definedName>
    <definedName name="AS2NamedRange">5</definedName>
    <definedName name="AS2ReportLS">2</definedName>
    <definedName name="AS2SyncStepLS">0</definedName>
    <definedName name="AS2TickmarkLS">#REF!</definedName>
    <definedName name="AS2VersionLS">220</definedName>
    <definedName name="asd" localSheetId="0">{#N/A,#N/A,FALSE,"Aging Summary";#N/A,#N/A,FALSE,"Ratio Analysis";#N/A,#N/A,FALSE,"Test 120 Day Accts";#N/A,#N/A,FALSE,"Tickmarks"}</definedName>
    <definedName name="asd" localSheetId="1">{#N/A,#N/A,FALSE,"Aging Summary";#N/A,#N/A,FALSE,"Ratio Analysis";#N/A,#N/A,FALSE,"Test 120 Day Accts";#N/A,#N/A,FALSE,"Tickmarks"}</definedName>
    <definedName name="asd">{#N/A,#N/A,FALSE,"Aging Summary";#N/A,#N/A,FALSE,"Ratio Analysis";#N/A,#N/A,FALSE,"Test 120 Day Accts";#N/A,#N/A,FALSE,"Tickmarks"}</definedName>
    <definedName name="asdcvasdvasdv" localSheetId="0">{"'I-1 and I-2'!$A$1:$G$190"}</definedName>
    <definedName name="asdcvasdvasdv" localSheetId="1">{"'I-1 and I-2'!$A$1:$G$190"}</definedName>
    <definedName name="asdcvasdvasdv">{"'I-1 and I-2'!$A$1:$G$190"}</definedName>
    <definedName name="asdf" localSheetId="0">{"'I-1 and I-2'!$A$1:$G$190"}</definedName>
    <definedName name="asdf" localSheetId="1">{"'I-1 and I-2'!$A$1:$G$190"}</definedName>
    <definedName name="asdf">{"'I-1 and I-2'!$A$1:$G$190"}</definedName>
    <definedName name="asdfadadada">#REF!</definedName>
    <definedName name="asdfasd" localSheetId="0">{"'I-1 and I-2'!$A$1:$G$190"}</definedName>
    <definedName name="asdfasd" localSheetId="1">{"'I-1 and I-2'!$A$1:$G$190"}</definedName>
    <definedName name="asdfasd">{"'I-1 and I-2'!$A$1:$G$190"}</definedName>
    <definedName name="ASDFASDF" localSheetId="0">{#N/A,#N/A,FALSE,"2XX"}</definedName>
    <definedName name="ASDFASDF" localSheetId="1">{#N/A,#N/A,FALSE,"2XX"}</definedName>
    <definedName name="ASDFASDF">{#N/A,#N/A,FALSE,"2XX"}</definedName>
    <definedName name="asdfasdfggbhg" localSheetId="0">{"'I-1 and I-2'!$A$1:$G$190"}</definedName>
    <definedName name="asdfasdfggbhg" localSheetId="1">{"'I-1 and I-2'!$A$1:$G$190"}</definedName>
    <definedName name="asdfasdfggbhg">{"'I-1 and I-2'!$A$1:$G$190"}</definedName>
    <definedName name="asdfasf" localSheetId="0">{"'I-1 and I-2'!$A$1:$G$190"}</definedName>
    <definedName name="asdfasf" localSheetId="1">{"'I-1 and I-2'!$A$1:$G$190"}</definedName>
    <definedName name="asdfasf">{"'I-1 and I-2'!$A$1:$G$190"}</definedName>
    <definedName name="asdff" localSheetId="0">{"'CQ1-4'!$B$1:$L$49"}</definedName>
    <definedName name="asdff" localSheetId="1">{"'CQ1-4'!$B$1:$L$49"}</definedName>
    <definedName name="asdff">{"'CQ1-4'!$B$1:$L$49"}</definedName>
    <definedName name="asdfnm" localSheetId="0">{"'I-1 and I-2'!$A$1:$G$190"}</definedName>
    <definedName name="asdfnm" localSheetId="1">{"'I-1 and I-2'!$A$1:$G$190"}</definedName>
    <definedName name="asdfnm">{"'I-1 and I-2'!$A$1:$G$190"}</definedName>
    <definedName name="asdfsadf">#REF!</definedName>
    <definedName name="asdfsdf" localSheetId="0">{"'CQ1-4'!$B$1:$L$49"}</definedName>
    <definedName name="asdfsdf" localSheetId="1">{"'CQ1-4'!$B$1:$L$49"}</definedName>
    <definedName name="asdfsdf">{"'CQ1-4'!$B$1:$L$49"}</definedName>
    <definedName name="asfsdf" localSheetId="0">{#N/A,#N/A,FALSE,"COMP"}</definedName>
    <definedName name="asfsdf" localSheetId="1">{#N/A,#N/A,FALSE,"COMP"}</definedName>
    <definedName name="asfsdf">{#N/A,#N/A,FALSE,"COMP"}</definedName>
    <definedName name="ashish">#REF!</definedName>
    <definedName name="ashish1">#REF!</definedName>
    <definedName name="ASIA_PLASTIC_in_KUSD">#REF!</definedName>
    <definedName name="aspbrutto">#REF!</definedName>
    <definedName name="aspkapko">#REF!</definedName>
    <definedName name="aspschuko">#REF!</definedName>
    <definedName name="ass" localSheetId="0">{#N/A,#N/A,FALSE,"COMP"}</definedName>
    <definedName name="ass" localSheetId="1">{#N/A,#N/A,FALSE,"COMP"}</definedName>
    <definedName name="ass">{#N/A,#N/A,FALSE,"COMP"}</definedName>
    <definedName name="assaets" localSheetId="0">Ue*inf</definedName>
    <definedName name="assaets" localSheetId="1">Ue*inf</definedName>
    <definedName name="assaets">Ue*inf</definedName>
    <definedName name="assd" localSheetId="0">{#N/A,#N/A,TRUE,"constb"}</definedName>
    <definedName name="assd" localSheetId="1">{#N/A,#N/A,TRUE,"constb"}</definedName>
    <definedName name="assd">{#N/A,#N/A,TRUE,"constb"}</definedName>
    <definedName name="assets" localSheetId="0">Ue*inf</definedName>
    <definedName name="assets" localSheetId="1">Ue*inf</definedName>
    <definedName name="assets">Ue*inf</definedName>
    <definedName name="ASSETS_WRITTEN_OFF___SALE_AS_ON__30_9_2000">#REF!</definedName>
    <definedName name="assets98">#REF!</definedName>
    <definedName name="assets99">#REF!</definedName>
    <definedName name="asshole">#REF!</definedName>
    <definedName name="ASSN1">#REF!</definedName>
    <definedName name="ASSN10">#REF!</definedName>
    <definedName name="ASSN2">#REF!</definedName>
    <definedName name="ASSN3">#REF!</definedName>
    <definedName name="ASSN4">#REF!</definedName>
    <definedName name="ASSN5">#REF!</definedName>
    <definedName name="ASSN6">#REF!</definedName>
    <definedName name="ASSN7">#REF!</definedName>
    <definedName name="ASSN8">#REF!</definedName>
    <definedName name="ASSN9">#REF!</definedName>
    <definedName name="AsstYr">#REF!</definedName>
    <definedName name="aswdsd" localSheetId="0">{#N/A,#N/A,FALSE,"Aging Summary";#N/A,#N/A,FALSE,"Ratio Analysis";#N/A,#N/A,FALSE,"Test 120 Day Accts";#N/A,#N/A,FALSE,"Tickmarks"}</definedName>
    <definedName name="aswdsd" localSheetId="1">{#N/A,#N/A,FALSE,"Aging Summary";#N/A,#N/A,FALSE,"Ratio Analysis";#N/A,#N/A,FALSE,"Test 120 Day Accts";#N/A,#N/A,FALSE,"Tickmarks"}</definedName>
    <definedName name="aswdsd">{#N/A,#N/A,FALSE,"Aging Summary";#N/A,#N/A,FALSE,"Ratio Analysis";#N/A,#N/A,FALSE,"Test 120 Day Accts";#N/A,#N/A,FALSE,"Tickmarks"}</definedName>
    <definedName name="atish" localSheetId="0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ish" localSheetId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ish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KY090">#REF!</definedName>
    <definedName name="AU_329">#REF!</definedName>
    <definedName name="AUDIO_VIDEO_ACCESSORIES">#REF!</definedName>
    <definedName name="AUDIO_VIDEO_EQUIPMENT">#REF!</definedName>
    <definedName name="Auftragswert__Hereinnahme">#REF!</definedName>
    <definedName name="Aug_2001">#REF!</definedName>
    <definedName name="Augend">#REF!</definedName>
    <definedName name="AUGTB">#REF!</definedName>
    <definedName name="Aupftragsdaten">#REF!</definedName>
    <definedName name="AuraStyleDefaultsReset">#REF!</definedName>
    <definedName name="autoloan">#REF!</definedName>
    <definedName name="AV_SOFTWARE">#REF!</definedName>
    <definedName name="avgratetax">#REF!</definedName>
    <definedName name="axedoc">#REF!</definedName>
    <definedName name="AY">#REF!</definedName>
    <definedName name="az">#REF!</definedName>
    <definedName name="az_2">NA()</definedName>
    <definedName name="B">#REF!</definedName>
    <definedName name="B_SHEET">#REF!</definedName>
    <definedName name="B_VND">0.05</definedName>
    <definedName name="B_YEN">0.1</definedName>
    <definedName name="B.____Cash_flow_from_investing_activities">#REF!</definedName>
    <definedName name="B10.DedFromUndertaking">#REF!</definedName>
    <definedName name="BA10.DedFromUndertaking">#REF!</definedName>
    <definedName name="bal">#REF!</definedName>
    <definedName name="balance_type">1</definedName>
    <definedName name="balancesheet">#REF!</definedName>
    <definedName name="balsheet">#REF!</definedName>
    <definedName name="BalSheet_Group_Sub">#REF!</definedName>
    <definedName name="Bank_deposits">#REF!</definedName>
    <definedName name="BankStt">#REF!</definedName>
    <definedName name="Base_Tax">#REF!</definedName>
    <definedName name="bb" localSheetId="0">{#N/A,#N/A,FALSE,"2XX"}</definedName>
    <definedName name="bb" localSheetId="1">{#N/A,#N/A,FALSE,"2XX"}</definedName>
    <definedName name="bb">{#N/A,#N/A,FALSE,"2XX"}</definedName>
    <definedName name="bbbb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bbb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bbb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bbbbb" localSheetId="0">{"'I-1 and I-2'!$A$1:$G$190"}</definedName>
    <definedName name="bbbbbb" localSheetId="1">{"'I-1 and I-2'!$A$1:$G$190"}</definedName>
    <definedName name="bbbbbb">{"'I-1 and I-2'!$A$1:$G$190"}</definedName>
    <definedName name="bbbbbbbbbbb" localSheetId="0">Ue*inf</definedName>
    <definedName name="bbbbbbbbbbb" localSheetId="1">Ue*inf</definedName>
    <definedName name="bbbbbbbbbbb">Ue*inf</definedName>
    <definedName name="bbbe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bbbe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bbbe">{#N/A,#N/A,TRUE,"Intro";#N/A,#N/A,TRUE,"Comments";#N/A,#N/A,TRUE,"KFI";#N/A,#N/A,TRUE,"Baseline";#N/A,#N/A,TRUE,"projets";#N/A,#N/A,TRUE,"TOTAL";#N/A,#N/A,TRUE,"Détail Projets";#N/A,#N/A,TRUE,"ETP";#N/A,#N/A,TRUE,"Factures"}</definedName>
    <definedName name="bbbv" localSheetId="0">{"AG hypothèses",#N/A,FALSE,"Marketing";"AG CR",#N/A,FALSE,"Marketing"}</definedName>
    <definedName name="bbbv" localSheetId="1">{"AG hypothèses",#N/A,FALSE,"Marketing";"AG CR",#N/A,FALSE,"Marketing"}</definedName>
    <definedName name="bbbv">{"AG hypothèses",#N/A,FALSE,"Marketing";"AG CR",#N/A,FALSE,"Marketing"}</definedName>
    <definedName name="bbe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bbe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bbe">{#N/A,#N/A,TRUE,"Intro";#N/A,#N/A,TRUE,"Comments";#N/A,#N/A,TRUE,"KFI";#N/A,#N/A,TRUE,"Baseline";#N/A,#N/A,TRUE,"projets";#N/A,#N/A,TRUE,"TOTAL";#N/A,#N/A,TRUE,"Détail Projets";#N/A,#N/A,TRUE,"ETP";#N/A,#N/A,TRUE,"Factures"}</definedName>
    <definedName name="bbv" localSheetId="0">{"AG hypothèses",#N/A,FALSE,"Marketing";"AG CR",#N/A,FALSE,"Marketing"}</definedName>
    <definedName name="bbv" localSheetId="1">{"AG hypothèses",#N/A,FALSE,"Marketing";"AG CR",#N/A,FALSE,"Marketing"}</definedName>
    <definedName name="bbv">{"AG hypothèses",#N/A,FALSE,"Marketing";"AG CR",#N/A,FALSE,"Marketing"}</definedName>
    <definedName name="BBYSCH">#REF!</definedName>
    <definedName name="bca">#REF!</definedName>
    <definedName name="BCG">#REF!</definedName>
    <definedName name="bda">#REF!</definedName>
    <definedName name="Be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Be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Be">{#N/A,#N/A,TRUE,"Intro";#N/A,#N/A,TRUE,"Comments";#N/A,#N/A,TRUE,"KFI";#N/A,#N/A,TRUE,"Baseline";#N/A,#N/A,TRUE,"projets";#N/A,#N/A,TRUE,"TOTAL";#N/A,#N/A,TRUE,"Détail Projets";#N/A,#N/A,TRUE,"ETP";#N/A,#N/A,TRUE,"Factures"}</definedName>
    <definedName name="Bee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Bee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Bee">{#N/A,#N/A,TRUE,"Intro";#N/A,#N/A,TRUE,"Comments";#N/A,#N/A,TRUE,"KFI";#N/A,#N/A,TRUE,"Baseline";#N/A,#N/A,TRUE,"projets";#N/A,#N/A,TRUE,"TOTAL";#N/A,#N/A,TRUE,"Détail Projets";#N/A,#N/A,TRUE,"ETP";#N/A,#N/A,TRUE,"Factures"}</definedName>
    <definedName name="Beg_Bal">#REF!</definedName>
    <definedName name="begin">#REF!</definedName>
    <definedName name="bene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ene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ene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enew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Benew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Benew">{#N/A,#N/A,TRUE,"Intro";#N/A,#N/A,TRUE,"Comments";#N/A,#N/A,TRUE,"KFI";#N/A,#N/A,TRUE,"Baseline";#N/A,#N/A,TRUE,"projets";#N/A,#N/A,TRUE,"TOTAL";#N/A,#N/A,TRUE,"Détail Projets";#N/A,#N/A,TRUE,"ETP";#N/A,#N/A,TRUE,"Factures"}</definedName>
    <definedName name="besich">#REF!</definedName>
    <definedName name="Beurteilung">#REF!</definedName>
    <definedName name="Bezeichnung">#REF!</definedName>
    <definedName name="BG_Del">15</definedName>
    <definedName name="BG_Ins">4</definedName>
    <definedName name="BG_Mod">6</definedName>
    <definedName name="bgb" localSheetId="0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" localSheetId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g" localSheetId="0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g" localSheetId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g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h">#REF!</definedName>
    <definedName name="BGT">#REF!</definedName>
    <definedName name="BillMkt1">#REF!</definedName>
    <definedName name="BillMkt10">#REF!</definedName>
    <definedName name="BillMkt11">#REF!</definedName>
    <definedName name="BillMkt2">#REF!</definedName>
    <definedName name="BillMkt3">#REF!</definedName>
    <definedName name="BillMkt4">#REF!</definedName>
    <definedName name="BillMkt5">#REF!</definedName>
    <definedName name="BillMkt6">#REF!</definedName>
    <definedName name="BillMkt7">#REF!</definedName>
    <definedName name="BillMkt8">#REF!</definedName>
    <definedName name="BillMkt9">#REF!</definedName>
    <definedName name="BillTtl">#REF!</definedName>
    <definedName name="bip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ip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ip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jbj">#REF!</definedName>
    <definedName name="BLATTA">#REF!</definedName>
    <definedName name="BLATTD">#REF!</definedName>
    <definedName name="Blendcard">#REF!</definedName>
    <definedName name="BlendImid">#REF!</definedName>
    <definedName name="BLENDING_SCHEDULE">#REF!</definedName>
    <definedName name="BLR80IA">#REF!</definedName>
    <definedName name="BN" localSheetId="0">Ue*inf</definedName>
    <definedName name="BN" localSheetId="1">Ue*inf</definedName>
    <definedName name="BN">Ue*inf</definedName>
    <definedName name="BOB_P_M">#REF!</definedName>
    <definedName name="BOD_CEIP">#REF!</definedName>
    <definedName name="BOD_OEQP">#REF!</definedName>
    <definedName name="BOH_TOTAL">#REF!</definedName>
    <definedName name="BOH_UC">#REF!</definedName>
    <definedName name="BOHAMT">#REF!</definedName>
    <definedName name="BOHQTY">#REF!</definedName>
    <definedName name="bombay">#REF!</definedName>
    <definedName name="Bon">#REF!</definedName>
    <definedName name="BONreco">#REF!</definedName>
    <definedName name="BONUS">#REF!</definedName>
    <definedName name="BONUS_WORKING_FOR_FY_2002_03">#REF!</definedName>
    <definedName name="BORD">#REF!</definedName>
    <definedName name="Borrowings">#REF!</definedName>
    <definedName name="BOT">#REF!</definedName>
    <definedName name="boxes">#REF!,#REF!</definedName>
    <definedName name="bploss1.unabs">#REF!</definedName>
    <definedName name="bpnsincome">#REF!</definedName>
    <definedName name="bpnsincome.bf">#REF!</definedName>
    <definedName name="bpnsincome.bp">#REF!</definedName>
    <definedName name="bpnsincome.hp">#REF!</definedName>
    <definedName name="bpnsincome.ih">#REF!</definedName>
    <definedName name="bpnsincome.os">#REF!</definedName>
    <definedName name="bpnsincome.rem">#REF!</definedName>
    <definedName name="bpnsloss">#REF!</definedName>
    <definedName name="bpnsloss.aftbfl">#REF!</definedName>
    <definedName name="bpnsloss.bf">#REF!</definedName>
    <definedName name="bpnsloss.bfadj">#REF!</definedName>
    <definedName name="bpnsloss.bp">#REF!</definedName>
    <definedName name="bpnsloss.hp">#REF!</definedName>
    <definedName name="bpnsloss.ih">#REF!</definedName>
    <definedName name="bpnsloss.os">#REF!</definedName>
    <definedName name="bpnsloss.unabs">#REF!</definedName>
    <definedName name="bpsincome">#REF!</definedName>
    <definedName name="bpsincome.bf">#REF!</definedName>
    <definedName name="bpsincome.bp">#REF!</definedName>
    <definedName name="bpsincome.hp">#REF!</definedName>
    <definedName name="bpsincome.ih">#REF!</definedName>
    <definedName name="bpsincome.os">#REF!</definedName>
    <definedName name="bpsincome.rem">#REF!</definedName>
    <definedName name="bpsloss">#REF!</definedName>
    <definedName name="bpsloss.aftbfl">#REF!</definedName>
    <definedName name="bpsloss.bf">#REF!</definedName>
    <definedName name="bpsloss.bfadj">#REF!</definedName>
    <definedName name="bpsloss.bp">#REF!</definedName>
    <definedName name="bpsloss.hp">#REF!</definedName>
    <definedName name="bpsloss.ih">#REF!</definedName>
    <definedName name="bpsloss.os">#REF!</definedName>
    <definedName name="bpsloss.unabs">#REF!</definedName>
    <definedName name="bpspincome">#REF!</definedName>
    <definedName name="bpspincome.bf">#REF!</definedName>
    <definedName name="bpspincome.bp">#REF!</definedName>
    <definedName name="bpspincome.hp">#REF!</definedName>
    <definedName name="bpspincome.ih">#REF!</definedName>
    <definedName name="bpspincome.os">#REF!</definedName>
    <definedName name="bpspincome.rem">#REF!</definedName>
    <definedName name="bpsploss">#REF!</definedName>
    <definedName name="bpsploss.aftbfl">#REF!</definedName>
    <definedName name="bpsploss.bf">#REF!</definedName>
    <definedName name="bpsploss.bfadj">#REF!</definedName>
    <definedName name="bpsploss.bp">#REF!</definedName>
    <definedName name="bpsploss.hp">#REF!</definedName>
    <definedName name="bpsploss.ih">#REF!</definedName>
    <definedName name="bpsploss.os">#REF!</definedName>
    <definedName name="bpsploss.unabs">#REF!</definedName>
    <definedName name="BrandName">#REF!</definedName>
    <definedName name="BS">#REF!</definedName>
    <definedName name="BS_310399">#REF!</definedName>
    <definedName name="BS_310399_2">NA()</definedName>
    <definedName name="BS_310399_2_1">NA()</definedName>
    <definedName name="BS_DETAIL">#REF!</definedName>
    <definedName name="BS_DETL_BORDER">#REF!</definedName>
    <definedName name="BS_E">#REF!</definedName>
    <definedName name="BS_F">#REF!</definedName>
    <definedName name="BS_G">#REF!</definedName>
    <definedName name="BS_H">#REF!</definedName>
    <definedName name="BS_I">#REF!</definedName>
    <definedName name="BS.CapWrkProg">#REF!</definedName>
    <definedName name="BS.Depreciation">#REF!</definedName>
    <definedName name="BS.GrossBlock">#REF!</definedName>
    <definedName name="BS.NetBlock">#REF!</definedName>
    <definedName name="BS.TotSecrLoan">#REF!</definedName>
    <definedName name="BS1_">#REF!</definedName>
    <definedName name="BS2_">#REF!</definedName>
    <definedName name="BS3_">#REF!</definedName>
    <definedName name="BS4_">#REF!</definedName>
    <definedName name="BSDateSF">#REF!</definedName>
    <definedName name="bsheet">#REF!</definedName>
    <definedName name="BSRateGBP_USD">#REF!</definedName>
    <definedName name="BSSch9899">#REF!</definedName>
    <definedName name="BSSch9900">#REF!</definedName>
    <definedName name="BSUnSec.FrmBank">#REF!</definedName>
    <definedName name="BSUnSec.FrmOthrs">#REF!</definedName>
    <definedName name="Buchungskreise">#REF!</definedName>
    <definedName name="BUD">#REF!</definedName>
    <definedName name="BUD2_DETAILS">#REF!</definedName>
    <definedName name="BUD2_GL">#REF!</definedName>
    <definedName name="BUDP_L">#REF!</definedName>
    <definedName name="BUIL">#REF!</definedName>
    <definedName name="BuiltIn_AutoFilter___10">#REF!</definedName>
    <definedName name="BuiltIn_AutoFilter___10_2">NA()</definedName>
    <definedName name="BuiltIn_AutoFilter___10_2_1">NA()</definedName>
    <definedName name="BuiltIn_AutoFilter___11">#REF!</definedName>
    <definedName name="BuiltIn_AutoFilter___11_2">NA()</definedName>
    <definedName name="BuiltIn_AutoFilter___11_2_1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">#REF!</definedName>
    <definedName name="BuiltIn_Print_Titles">#REF!</definedName>
    <definedName name="BuiltIn_Print_Titles___0">#REF!</definedName>
    <definedName name="BUSINESS_INDICATORS">#REF!</definedName>
    <definedName name="busipofincl.BFUnabsorbedDeprSetoff2">#REF!</definedName>
    <definedName name="busipofinclspec.IncOfCurYrUndHeadFromCYLA2a">#REF!</definedName>
    <definedName name="busipofinclspecified.IncOfCurYrUndHeadFromCYLA2b">#REF!</definedName>
    <definedName name="busprof.IncOfCurYrAfterSetOff">#REF!</definedName>
    <definedName name="busprofspec.IncOfCurYrAfterSetOff0a">#REF!</definedName>
    <definedName name="busprofspec.IncOfCurYrUnderThatHead0a">#REF!</definedName>
    <definedName name="busprofspecified.IncOfCurYrAfterSetOff0b">#REF!</definedName>
    <definedName name="busprofspecified.IncOfCurYrUnderThatHead0b">#REF!</definedName>
    <definedName name="Button3_Click">#REF!</definedName>
    <definedName name="BWFINANCIALS" localSheetId="0">{"'CQ1-4'!$B$1:$L$49"}</definedName>
    <definedName name="BWFINANCIALS" localSheetId="1">{"'CQ1-4'!$B$1:$L$49"}</definedName>
    <definedName name="BWFINANCIALS">{"'CQ1-4'!$B$1:$L$49"}</definedName>
    <definedName name="ç" localSheetId="0">Ue*inf</definedName>
    <definedName name="ç" localSheetId="1">Ue*inf</definedName>
    <definedName name="ç">Ue*inf</definedName>
    <definedName name="C_">#REF!</definedName>
    <definedName name="C_Eligible">#REF!</definedName>
    <definedName name="C_VND">0.03</definedName>
    <definedName name="C_YEN">0.1</definedName>
    <definedName name="C.____Cash_flow_from_financing_activities">#REF!</definedName>
    <definedName name="c.1">#REF!</definedName>
    <definedName name="c.10">#REF!</definedName>
    <definedName name="c.11">#REF!</definedName>
    <definedName name="c.12">#REF!</definedName>
    <definedName name="c.2">#REF!</definedName>
    <definedName name="c.3">#REF!</definedName>
    <definedName name="c.4">#REF!</definedName>
    <definedName name="c.5">#REF!</definedName>
    <definedName name="c.6">#REF!</definedName>
    <definedName name="c.7">#REF!</definedName>
    <definedName name="c.8">#REF!</definedName>
    <definedName name="c.9">#REF!</definedName>
    <definedName name="ca">#REF!</definedName>
    <definedName name="ca_2">NA()</definedName>
    <definedName name="ca_2_1">NA()</definedName>
    <definedName name="cad">#REF!</definedName>
    <definedName name="caja1">#REF!</definedName>
    <definedName name="caja2">#REF!</definedName>
    <definedName name="calc">2</definedName>
    <definedName name="Calc_ED">#REF!</definedName>
    <definedName name="calc_G">#REF!</definedName>
    <definedName name="calc_GF">#REF!</definedName>
    <definedName name="Calc_NetSur">#REF!</definedName>
    <definedName name="Calc_SplRate">#REF!</definedName>
    <definedName name="CALCL">#REF!</definedName>
    <definedName name="CAMBIO_DH">#REF!</definedName>
    <definedName name="CAMERA_EQUIPMENT">#REF!</definedName>
    <definedName name="CAN">#REF!</definedName>
    <definedName name="CAPBOH">#REF!</definedName>
    <definedName name="CAPEOH">#REF!</definedName>
    <definedName name="Capex_budget">#REF!</definedName>
    <definedName name="Capital_Working_in_Progress">#REF!</definedName>
    <definedName name="cash">#REF!</definedName>
    <definedName name="Cash_and_bank_balances">#REF!</definedName>
    <definedName name="cash_flow">#REF!</definedName>
    <definedName name="CASHFLOW_I">#REF!</definedName>
    <definedName name="CASHFLOW_II">#REF!</definedName>
    <definedName name="CAT">#REF!</definedName>
    <definedName name="cb">#REF!</definedName>
    <definedName name="CC" localSheetId="0">{"'I-1 and I-2'!$A$1:$G$190"}</definedName>
    <definedName name="CC" localSheetId="1">{"'I-1 and I-2'!$A$1:$G$190"}</definedName>
    <definedName name="CC">{"'I-1 and I-2'!$A$1:$G$190"}</definedName>
    <definedName name="ccc">#REF!</definedName>
    <definedName name="cccccccccc" localSheetId="0">Ue*inf</definedName>
    <definedName name="cccccccccc" localSheetId="1">Ue*inf</definedName>
    <definedName name="cccccccccc">Ue*inf</definedName>
    <definedName name="cccccccccccc" localSheetId="0">Ue*inf</definedName>
    <definedName name="cccccccccccc" localSheetId="1">Ue*inf</definedName>
    <definedName name="cccccccccccc">Ue*inf</definedName>
    <definedName name="ccccccccccccccc" localSheetId="0">Ue*inf</definedName>
    <definedName name="ccccccccccccccc" localSheetId="1">Ue*inf</definedName>
    <definedName name="ccccccccccccccc">Ue*inf</definedName>
    <definedName name="ccpldate">#REF!</definedName>
    <definedName name="CCT">#REF!</definedName>
    <definedName name="cd">#REF!</definedName>
    <definedName name="CD_EligibleAmount">#REF!</definedName>
    <definedName name="CDATE">#REF!</definedName>
    <definedName name="CDE">#REF!</definedName>
    <definedName name="CDE_EligibleAmount">#REF!</definedName>
    <definedName name="CDOTDATE">#REF!</definedName>
    <definedName name="CE">#REF!</definedName>
    <definedName name="celltips_area">#REF!</definedName>
    <definedName name="cent">#REF!</definedName>
    <definedName name="Centre">#REF!</definedName>
    <definedName name="CENVAT">10.3%</definedName>
    <definedName name="CF">#REF!</definedName>
    <definedName name="CF_NetIncome">#REF!</definedName>
    <definedName name="CF_NetIncome_2">NA()</definedName>
    <definedName name="CFPTO">#REF!</definedName>
    <definedName name="CFPTOA">#REF!</definedName>
    <definedName name="CFR">#REF!</definedName>
    <definedName name="CFUE">#REF!</definedName>
    <definedName name="cg.AmtDeemedCGSec54">#REF!</definedName>
    <definedName name="cg.TotalLTCG">#REF!</definedName>
    <definedName name="cglng.BalanceCG1">#REF!</definedName>
    <definedName name="cglng.BalLTCGNo1121">#REF!</definedName>
    <definedName name="cglng.CGSlumpSale2">#REF!</definedName>
    <definedName name="cglng.DednUs54s2">#REF!</definedName>
    <definedName name="cglng.ExemptionOrDednUs54s1">#REF!</definedName>
    <definedName name="cglng.FullConsideration01">#REF!</definedName>
    <definedName name="cglng.FullConsideration3">#REF!</definedName>
    <definedName name="cglng.NetCGSlumpSale2">#REF!</definedName>
    <definedName name="cglng.NetWorthOfUTDivn2">#REF!</definedName>
    <definedName name="cglng.NRIAssetSec482">#REF!</definedName>
    <definedName name="cglng.TotalDedn1">#REF!</definedName>
    <definedName name="cgoth.BalanceCG2">#REF!</definedName>
    <definedName name="cgoth.BalLTCGNo1122">#REF!</definedName>
    <definedName name="cgoth.ExemptionOrDednUs54s2">#REF!</definedName>
    <definedName name="cgoth.FullConsideration02">#REF!</definedName>
    <definedName name="cgoth.TotalDedn2">#REF!</definedName>
    <definedName name="cgshrt.CGSlumpSale1">#REF!</definedName>
    <definedName name="cgshrt.DednUs54s1">#REF!</definedName>
    <definedName name="cgshrt.FullConsideration2">#REF!</definedName>
    <definedName name="cgshrt.STCGNotSec111A">#REF!</definedName>
    <definedName name="cgshrt.STCGSec111A">#REF!</definedName>
    <definedName name="cgshrt.TotalDedn">#REF!</definedName>
    <definedName name="cgshrt.TotalSTCG">#REF!</definedName>
    <definedName name="ChallanDatabase">#REF!</definedName>
    <definedName name="ChallanDatabaseTotal">#REF!</definedName>
    <definedName name="ChallanSrnoList">#REF!</definedName>
    <definedName name="change">#REF!</definedName>
    <definedName name="changin">#REF!</definedName>
    <definedName name="Charity">#REF!</definedName>
    <definedName name="Check">#REF!</definedName>
    <definedName name="checkall">#REF!</definedName>
    <definedName name="chf">#REF!</definedName>
    <definedName name="CHINA_PLASTIC_in_KUSD">#REF!</definedName>
    <definedName name="chung">66</definedName>
    <definedName name="CIA">#REF!</definedName>
    <definedName name="ciao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ciao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ciao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cl">#REF!</definedName>
    <definedName name="cl_2">NA()</definedName>
    <definedName name="cl_2_1">NA()</definedName>
    <definedName name="Clac_MR">#REF!</definedName>
    <definedName name="clafiliadas1">#REF!</definedName>
    <definedName name="clafiliadas2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ient_Grade">"C"</definedName>
    <definedName name="clientes1">#REF!</definedName>
    <definedName name="clientes2">#REF!</definedName>
    <definedName name="CMB">#REF!</definedName>
    <definedName name="cmb_A_GEN1.AsseseeRepFlg">#REF!</definedName>
    <definedName name="cmb_A_GEN1.IncomeTaxSec">#REF!</definedName>
    <definedName name="cmb_A_GEN1.NRI_PE">#REF!</definedName>
    <definedName name="cmb_A_GEN1.ResidentialStatus">#REF!</definedName>
    <definedName name="cmb_A_GEN1.ReturnType">#REF!</definedName>
    <definedName name="cmb_A_GEN1.StateCode">#REF!</definedName>
    <definedName name="cmb_A_GEN1.StatusOrCompanyType">#REF!</definedName>
    <definedName name="cmb_A_GEN2.LiableSec44AAflg">#REF!</definedName>
    <definedName name="cmb_A_GEN2.LiableSec44ABflg">#REF!</definedName>
    <definedName name="cmb_DDT.RateDividPrevYrType">#REF!</definedName>
    <definedName name="cmb_FBI.EmployeesInOutIndiaFlg">#REF!</definedName>
    <definedName name="cmb_FBI.SeparateAcntMaintainForIndiaForeignFlg">#REF!</definedName>
    <definedName name="cmb_FSI.Country">#REF!</definedName>
    <definedName name="cmb_HP.ifLetOut1">#REF!</definedName>
    <definedName name="cmb_HP.StateCode1">#REF!</definedName>
    <definedName name="cmb_NOB.Code">#REF!</definedName>
    <definedName name="cmb_OI.ChangeInAcctMethFlg">#REF!</definedName>
    <definedName name="cmb_OI.MethodOfAcct">#REF!</definedName>
    <definedName name="cmb_OIMethodofValClgStk.ChngStockValMetFlg">#REF!</definedName>
    <definedName name="cmb_OIMethodofValClgStk.ValFinishedGoods">#REF!</definedName>
    <definedName name="cmb_OIMethodofValClgStk.ValRawMaterial">#REF!</definedName>
    <definedName name="cmb_PAGBU2.BusOrgType">#REF!</definedName>
    <definedName name="cmb_PAGH2.NatOfCompFlg">#REF!</definedName>
    <definedName name="cmb_PAGH2.StateCode">#REF!</definedName>
    <definedName name="cmb_PAGNA2.PubSectCompUs2_36AFlg">#REF!</definedName>
    <definedName name="cmb_PAGS2.StateCode">#REF!</definedName>
    <definedName name="cmb_Per10080G.StateCode">#REF!</definedName>
    <definedName name="cmb_PMChange.PrevYrMemPartChange">#REF!</definedName>
    <definedName name="cmb_PMInfo.StateCode">#REF!</definedName>
    <definedName name="cmb_QDFinishrByProd.UnitOfMeasure">#REF!</definedName>
    <definedName name="cmb_QDRawMaterial.UnitOfMeasure">#REF!</definedName>
    <definedName name="cmb_QDTradingConcern.UnitOfMeasure">#REF!</definedName>
    <definedName name="cmb_SI.SecCode">#REF!</definedName>
    <definedName name="cmb_TDS2.StateCode">#REF!</definedName>
    <definedName name="cmb_TR.Country">#REF!</definedName>
    <definedName name="CMT">#REF!,#REF!,#REF!,#REF!,#REF!</definedName>
    <definedName name="COA">#REF!</definedName>
    <definedName name="CoAdd">#REF!</definedName>
    <definedName name="Code_094483_21">#REF!</definedName>
    <definedName name="Code_347819">#REF!</definedName>
    <definedName name="Code_348462">#REF!</definedName>
    <definedName name="Code_349409">#REF!</definedName>
    <definedName name="Code_Click_80Min">#REF!</definedName>
    <definedName name="Code_Click_90Min">#REF!</definedName>
    <definedName name="COM">#REF!</definedName>
    <definedName name="comme" localSheetId="0">Ue*inf</definedName>
    <definedName name="comme" localSheetId="1">Ue*inf</definedName>
    <definedName name="comme">Ue*inf</definedName>
    <definedName name="CommentBox1">#REF!</definedName>
    <definedName name="CommentBox12a">#REF!</definedName>
    <definedName name="CommentBox12b">#REF!</definedName>
    <definedName name="CommentBox12d">#REF!</definedName>
    <definedName name="CommentBox13a">#REF!</definedName>
    <definedName name="CommentBox13b">#REF!</definedName>
    <definedName name="CommentBox13c">#REF!</definedName>
    <definedName name="CommentBox3b">#REF!</definedName>
    <definedName name="CommentBox3c">#REF!,#REF!</definedName>
    <definedName name="CommentBox4a">#REF!</definedName>
    <definedName name="CommentBox4b">#REF!</definedName>
    <definedName name="CommentBox4c">#REF!</definedName>
    <definedName name="CommentBox4d">#REF!</definedName>
    <definedName name="CommentBox4e">#REF!</definedName>
    <definedName name="CommentBox4f">#REF!</definedName>
    <definedName name="CommentBox7b">#REF!</definedName>
    <definedName name="CommentBox9a">#REF!</definedName>
    <definedName name="CommentBox9b">#REF!</definedName>
    <definedName name="CommentBox9c">#REF!</definedName>
    <definedName name="CommentBoxT1a">#REF!</definedName>
    <definedName name="CommentBoxT1b">#REF!</definedName>
    <definedName name="commer" localSheetId="0">Ue*inf</definedName>
    <definedName name="commer" localSheetId="1">Ue*inf</definedName>
    <definedName name="commer">Ue*inf</definedName>
    <definedName name="commerc" localSheetId="0">Ue*inf</definedName>
    <definedName name="commerc" localSheetId="1">Ue*inf</definedName>
    <definedName name="commerc">Ue*inf</definedName>
    <definedName name="commercıa" localSheetId="0">Ue*inf</definedName>
    <definedName name="commercıa" localSheetId="1">Ue*inf</definedName>
    <definedName name="commercıa">Ue*inf</definedName>
    <definedName name="commercıal" localSheetId="0">Ue*inf</definedName>
    <definedName name="commercıal" localSheetId="1">Ue*inf</definedName>
    <definedName name="commercıal">Ue*inf</definedName>
    <definedName name="COMMUNICATION_EQUIPMENT">#REF!</definedName>
    <definedName name="COMP">#REF!</definedName>
    <definedName name="Company">#REF!</definedName>
    <definedName name="CompanyCode">#REF!</definedName>
    <definedName name="CompanyCode2">#REF!</definedName>
    <definedName name="CompanyText">#REF!</definedName>
    <definedName name="CompCode">#REF!</definedName>
    <definedName name="Compo">#REF!</definedName>
    <definedName name="Computation">#REF!</definedName>
    <definedName name="COMPUTER___ACESSORIES">#REF!</definedName>
    <definedName name="Con">#REF!</definedName>
    <definedName name="CoName">#REF!</definedName>
    <definedName name="CONSOLIDATION">#REF!</definedName>
    <definedName name="Contribution">#REF!</definedName>
    <definedName name="ConvRate">#REF!</definedName>
    <definedName name="COR_Local_Currency">#REF!</definedName>
    <definedName name="corrctn">#REF!</definedName>
    <definedName name="COS">#REF!</definedName>
    <definedName name="COS_UC">#REF!</definedName>
    <definedName name="CosAct">#REF!</definedName>
    <definedName name="COST">#REF!</definedName>
    <definedName name="cost_calcn">#REF!</definedName>
    <definedName name="Cost_CenterGr">OFFSET(#REF!,0,0,#REF!,1)</definedName>
    <definedName name="Cost_ElementGr">OFFSET(#REF!,0,0,#REF!,1)</definedName>
    <definedName name="CoStatus">#REF!</definedName>
    <definedName name="coste_kg">#REF!</definedName>
    <definedName name="COVER">#REF!</definedName>
    <definedName name="CP">#REF!</definedName>
    <definedName name="CPTO">#REF!</definedName>
    <definedName name="CPTOA">#REF!</definedName>
    <definedName name="cptoo">#REF!</definedName>
    <definedName name="CQA">#REF!</definedName>
    <definedName name="CQTR">#REF!</definedName>
    <definedName name="CQTRBUD">#REF!</definedName>
    <definedName name="CR">#REF!</definedName>
    <definedName name="CR3RT">#REF!</definedName>
    <definedName name="CR3RTDK">#REF!</definedName>
    <definedName name="CR5RTDK">#REF!</definedName>
    <definedName name="_xlnm.Criteria">#REF!</definedName>
    <definedName name="CRO">#REF!</definedName>
    <definedName name="csDesignMode">1</definedName>
    <definedName name="ctax">#REF!</definedName>
    <definedName name="ctu">#REF!</definedName>
    <definedName name="CUE">#REF!</definedName>
    <definedName name="Cum_Int">#REF!</definedName>
    <definedName name="CUR">#REF!</definedName>
    <definedName name="CURADIA">#REF!</definedName>
    <definedName name="Curr_Scale">#REF!</definedName>
    <definedName name="Currency">#REF!</definedName>
    <definedName name="CurrencyKey">#REF!</definedName>
    <definedName name="CurrencyKey2">#REF!</definedName>
    <definedName name="CurrencyText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 localSheetId="0">Ue*inf</definedName>
    <definedName name="CV" localSheetId="1">Ue*inf</definedName>
    <definedName name="CV">Ue*inf</definedName>
    <definedName name="CWIP">#REF!</definedName>
    <definedName name="CWIP28.03.2003">#REF!</definedName>
    <definedName name="CXL">#REF!</definedName>
    <definedName name="cyla.TotBusLoss">#REF!</definedName>
    <definedName name="cyla.TotHPlossCurYr">#REF!</definedName>
    <definedName name="cyla.TotOthSrcLossNoRaceHorse">#REF!</definedName>
    <definedName name="CYLINDER">#REF!</definedName>
    <definedName name="d">#REF!</definedName>
    <definedName name="D_x_mt1A">#REF!,#REF!,#REF!,#REF!,#REF!</definedName>
    <definedName name="D7AN7">#REF!</definedName>
    <definedName name="da">#REF!</definedName>
    <definedName name="dam">78000</definedName>
    <definedName name="DAOB10.AdditionsGrThan180Days">#REF!</definedName>
    <definedName name="DAOB10.AdditionsLessThan180Days">#REF!</definedName>
    <definedName name="DAOB10.AddlnDeprDuringYearAdditions">#REF!</definedName>
    <definedName name="DAOB10.AddlnDeprOnGT180DayAdditions">#REF!</definedName>
    <definedName name="DAOB10.DepreciationAtFullRate">#REF!</definedName>
    <definedName name="DAOB10.DepreciationAtHalfRate">#REF!</definedName>
    <definedName name="DAOB10.FullRateDeprAmt">#REF!</definedName>
    <definedName name="DAOB10.HalfRateDeprAmt">#REF!</definedName>
    <definedName name="DAOB10.RATE">#REF!</definedName>
    <definedName name="DAOB10.RealizationPeriodDuringYear">#REF!</definedName>
    <definedName name="DAOB10.RealizationTotalPeriod">#REF!</definedName>
    <definedName name="DAOB10.TotalDepreciation">#REF!</definedName>
    <definedName name="DAOB10.WDVFirstDay">#REF!</definedName>
    <definedName name="DAOB100.AdditionsGrThan180Days">#REF!</definedName>
    <definedName name="DAOB100.AdditionsLessThan180Days">#REF!</definedName>
    <definedName name="DAOB100.AddlnDeprDuringYearAdditions">#REF!</definedName>
    <definedName name="DAOB100.AddlnDeprOnGT180DayAdditions">#REF!</definedName>
    <definedName name="DAOB100.DepreciationAtFullRate">#REF!</definedName>
    <definedName name="DAOB100.DepreciationAtHalfRate">#REF!</definedName>
    <definedName name="DAOB100.FullRateDeprAmt">#REF!</definedName>
    <definedName name="DAOB100.HalfRateDeprAmt">#REF!</definedName>
    <definedName name="DAOB100.RATE">#REF!</definedName>
    <definedName name="DAOB100.RealizationPeriodDuringYear">#REF!</definedName>
    <definedName name="DAOB100.RealizationTotalPeriod">#REF!</definedName>
    <definedName name="DAOB100.TotalDepreciation">#REF!</definedName>
    <definedName name="DAOB100.WDVFirstDay">#REF!</definedName>
    <definedName name="DAOB5.AdditionsGrThan180Days">#REF!</definedName>
    <definedName name="DAOB5.AdditionsLessThan180Days">#REF!</definedName>
    <definedName name="DAOB5.AddlnDeprDuringYearAdditions">#REF!</definedName>
    <definedName name="DAOB5.AddlnDeprOnGT180DayAdditions">#REF!</definedName>
    <definedName name="DAOB5.DepreciationAtFullRate">#REF!</definedName>
    <definedName name="DAOB5.DepreciationAtHalfRate">#REF!</definedName>
    <definedName name="DAOB5.FullRateDeprAmt">#REF!</definedName>
    <definedName name="DAOB5.HalfRateDeprAmt">#REF!</definedName>
    <definedName name="DAOB5.RATE">#REF!</definedName>
    <definedName name="DAOB5.RealizationPeriodDuringYear">#REF!</definedName>
    <definedName name="DAOB5.RealizationTotalPeriod">#REF!</definedName>
    <definedName name="DAOB5.TotalDepreciation">#REF!</definedName>
    <definedName name="DAOB5.WDVFirstDay">#REF!</definedName>
    <definedName name="DAOF10.AdditionsGrThan180Days">#REF!</definedName>
    <definedName name="DAOF10.AdditionsLessThan180Days">#REF!</definedName>
    <definedName name="DAOF10.AddlnDeprDuringYearAdditions">#REF!</definedName>
    <definedName name="DAOF10.AddlnDeprOnGT180DayAdditions">#REF!</definedName>
    <definedName name="DAOF10.DepreciationAtFullRate">#REF!</definedName>
    <definedName name="DAOF10.DepreciationAtHalfRate">#REF!</definedName>
    <definedName name="DAOF10.FullRateDeprAmt">#REF!</definedName>
    <definedName name="DAOF10.HalfRateDeprAmt">#REF!</definedName>
    <definedName name="DAOF10.RATE">#REF!</definedName>
    <definedName name="DAOF10.RealizationPeriodDuringYear">#REF!</definedName>
    <definedName name="DAOF10.RealizationTotalPeriod">#REF!</definedName>
    <definedName name="DAOF10.TotalDepreciation">#REF!</definedName>
    <definedName name="DAOF10.WDVFirstDay">#REF!</definedName>
    <definedName name="DAOI25.AdditionsGrThan180Days">#REF!</definedName>
    <definedName name="DAOI25.AdditionsLessThan180Days">#REF!</definedName>
    <definedName name="DAOI25.AddlnDeprDuringYearAdditions">#REF!</definedName>
    <definedName name="DAOI25.AddlnDeprOnGT180DayAdditions">#REF!</definedName>
    <definedName name="DAOI25.DepreciationAtFullRate">#REF!</definedName>
    <definedName name="DAOI25.DepreciationAtHalfRate">#REF!</definedName>
    <definedName name="DAOI25.FullRateDeprAmt">#REF!</definedName>
    <definedName name="DAOI25.HalfRateDeprAmt">#REF!</definedName>
    <definedName name="DAOI25.RATE">#REF!</definedName>
    <definedName name="DAOI25.RealizationPeriodDuringYear">#REF!</definedName>
    <definedName name="DAOI25.RealizationTotalPeriod">#REF!</definedName>
    <definedName name="DAOI25.TotalDepreciation">#REF!</definedName>
    <definedName name="DAOI25.WDVFirstDay">#REF!</definedName>
    <definedName name="DAOS20.AdditionsGrThan180Days">#REF!</definedName>
    <definedName name="DAOS20.AdditionsLessThan180Days">#REF!</definedName>
    <definedName name="DAOS20.AddlnDeprDuringYearAdditions">#REF!</definedName>
    <definedName name="DAOS20.AddlnDeprOnGT180DayAdditions">#REF!</definedName>
    <definedName name="DAOS20.DepreciationAtFullRate">#REF!</definedName>
    <definedName name="DAOS20.DepreciationAtHalfRate">#REF!</definedName>
    <definedName name="DAOS20.FullRateDeprAmt">#REF!</definedName>
    <definedName name="DAOS20.HalfRateDeprAmt">#REF!</definedName>
    <definedName name="DAOS20.RATE">#REF!</definedName>
    <definedName name="DAOS20.RealizationPeriodDuringYear">#REF!</definedName>
    <definedName name="DAOS20.RealizationTotalPeriod">#REF!</definedName>
    <definedName name="DAOS20.TotalDepreciation">#REF!</definedName>
    <definedName name="DAOS20.WDVFirstDay">#REF!</definedName>
    <definedName name="dat">#REF!</definedName>
    <definedName name="Data">#REF!</definedName>
    <definedName name="DATA1">#REF!</definedName>
    <definedName name="data10">#REF!</definedName>
    <definedName name="data100">#REF!</definedName>
    <definedName name="data101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_xlnm.Database">#REF!</definedName>
    <definedName name="Date">#REF!</definedName>
    <definedName name="Dated">#REF!</definedName>
    <definedName name="Datenbank_MI">#REF!</definedName>
    <definedName name="DateRange">"1998.10.01 To 1998.10.31"</definedName>
    <definedName name="dattt">#REF!</definedName>
    <definedName name="db_comp">#REF!</definedName>
    <definedName name="dbe" localSheetId="0">{#N/A,#N/A,TRUE,"constb"}</definedName>
    <definedName name="dbe" localSheetId="1">{#N/A,#N/A,TRUE,"constb"}</definedName>
    <definedName name="dbe">{#N/A,#N/A,TRUE,"constb"}</definedName>
    <definedName name="DC" localSheetId="0">Ue*inf</definedName>
    <definedName name="DC" localSheetId="1">Ue*inf</definedName>
    <definedName name="DC">Ue*inf</definedName>
    <definedName name="DC_rebate">#REF!</definedName>
    <definedName name="DCGP.TotPlntMach">#REF!</definedName>
    <definedName name="dd">#REF!</definedName>
    <definedName name="dd_1">#REF!</definedName>
    <definedName name="DD_Curr">#REF!</definedName>
    <definedName name="DDD">#REF!</definedName>
    <definedName name="ddddddddd" localSheetId="0">Ue*inf</definedName>
    <definedName name="ddddddddd" localSheetId="1">Ue*inf</definedName>
    <definedName name="ddddddddd">Ue*inf</definedName>
    <definedName name="dddddddddddd" localSheetId="0">Ue*inf</definedName>
    <definedName name="dddddddddddd" localSheetId="1">Ue*inf</definedName>
    <definedName name="dddddddddddd">Ue*inf</definedName>
    <definedName name="ddddddddddddd" localSheetId="0">Ue*inf</definedName>
    <definedName name="ddddddddddddd" localSheetId="1">Ue*inf</definedName>
    <definedName name="ddddddddddddd">Ue*inf</definedName>
    <definedName name="ddddddddddddddddd" localSheetId="0">Ue*inf</definedName>
    <definedName name="ddddddddddddddddd" localSheetId="1">Ue*inf</definedName>
    <definedName name="ddddddddddddddddd">Ue*inf</definedName>
    <definedName name="dddddddddddddddddd" localSheetId="0">Ue*inf</definedName>
    <definedName name="dddddddddddddddddd" localSheetId="1">Ue*inf</definedName>
    <definedName name="dddddddddddddddddd">Ue*inf</definedName>
    <definedName name="DDT.AddLITPlusIntrestPayable">#REF!</definedName>
    <definedName name="DDT.TaxAndInterestPaid">#REF!</definedName>
    <definedName name="DDTP.Amt">#REF!</definedName>
    <definedName name="de" localSheetId="0">{#N/A,#N/A,FALSE,"Aging Summary";#N/A,#N/A,FALSE,"Ratio Analysis";#N/A,#N/A,FALSE,"Test 120 Day Accts";#N/A,#N/A,FALSE,"Tickmarks"}</definedName>
    <definedName name="de" localSheetId="1">{#N/A,#N/A,FALSE,"Aging Summary";#N/A,#N/A,FALSE,"Ratio Analysis";#N/A,#N/A,FALSE,"Test 120 Day Accts";#N/A,#N/A,FALSE,"Tickmarks"}</definedName>
    <definedName name="de">{#N/A,#N/A,FALSE,"Aging Summary";#N/A,#N/A,FALSE,"Ratio Analysis";#N/A,#N/A,FALSE,"Test 120 Day Accts";#N/A,#N/A,FALSE,"Tickmarks"}</definedName>
    <definedName name="DEBT">#REF!</definedName>
    <definedName name="DECEXP">#REF!</definedName>
    <definedName name="DECTB">#REF!</definedName>
    <definedName name="ded_usincome">#REF!</definedName>
    <definedName name="Deferred_tax_liabilities">#REF!</definedName>
    <definedName name="DeferredTax">#REF!</definedName>
    <definedName name="dep">#REF!</definedName>
    <definedName name="DEP_2">NA()</definedName>
    <definedName name="DEP_2_1">NA()</definedName>
    <definedName name="DEP.TotalDepreciation">#REF!</definedName>
    <definedName name="dep1.1">#REF!</definedName>
    <definedName name="Dep1.2">#REF!</definedName>
    <definedName name="Dep1.3">#REF!</definedName>
    <definedName name="dep2.1">#REF!</definedName>
    <definedName name="dep2.2">#REF!</definedName>
    <definedName name="dep2.3">#REF!</definedName>
    <definedName name="dep3.1">#REF!</definedName>
    <definedName name="dep3.2">#REF!</definedName>
    <definedName name="dep3.3">#REF!</definedName>
    <definedName name="dep4.1">#REF!</definedName>
    <definedName name="dep4.2">#REF!</definedName>
    <definedName name="dep4.3">#REF!</definedName>
    <definedName name="Department">#REF!</definedName>
    <definedName name="DepDate">#REF!</definedName>
    <definedName name="DEPDAYS">#REF!</definedName>
    <definedName name="Depn">#REF!</definedName>
    <definedName name="deposits">#REF!</definedName>
    <definedName name="DEPRATES">#REF!</definedName>
    <definedName name="Depreciation__Const_on_Rented_Bldg">#REF!</definedName>
    <definedName name="DET">#REF!</definedName>
    <definedName name="DET_ITM_3_4">#REF!</definedName>
    <definedName name="DetailedCapShares">#REF!</definedName>
    <definedName name="DetailedCapTableTotalFullyDilutedShares">#REF!</definedName>
    <definedName name="DetailedCapTableTotalSharesOutstanding">#REF!</definedName>
    <definedName name="Details">#REF!</definedName>
    <definedName name="deudores1">#REF!</definedName>
    <definedName name="deudores2">#REF!</definedName>
    <definedName name="dev" localSheetId="0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" localSheetId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DEVICE">#REF!</definedName>
    <definedName name="df">#REF!</definedName>
    <definedName name="dfdf">#REF!</definedName>
    <definedName name="DFDFDS">#REF!</definedName>
    <definedName name="dfgdgrbg" localSheetId="0">{"'I-1 and I-2'!$A$1:$G$190"}</definedName>
    <definedName name="dfgdgrbg" localSheetId="1">{"'I-1 and I-2'!$A$1:$G$190"}</definedName>
    <definedName name="dfgdgrbg">{"'I-1 and I-2'!$A$1:$G$190"}</definedName>
    <definedName name="dfhdfmn" localSheetId="0">Ue*inf</definedName>
    <definedName name="dfhdfmn" localSheetId="1">Ue*inf</definedName>
    <definedName name="dfhdfmn">Ue*inf</definedName>
    <definedName name="dfqs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fqs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fqs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gfewe">#REF!</definedName>
    <definedName name="dghdhf" localSheetId="0">Ue*inf</definedName>
    <definedName name="dghdhf" localSheetId="1">Ue*inf</definedName>
    <definedName name="dghdhf">Ue*inf</definedName>
    <definedName name="DGNMKTG">#REF!</definedName>
    <definedName name="dhg" localSheetId="0">Ue*inf</definedName>
    <definedName name="dhg" localSheetId="1">Ue*inf</definedName>
    <definedName name="dhg">Ue*inf</definedName>
    <definedName name="dhjjhjuyt" localSheetId="0">Ue*inf</definedName>
    <definedName name="dhjjhjuyt" localSheetId="1">Ue*inf</definedName>
    <definedName name="dhjjhjuyt">Ue*inf</definedName>
    <definedName name="DHS" localSheetId="0">{#N/A,#N/A,TRUE,"constb"}</definedName>
    <definedName name="DHS" localSheetId="1">{#N/A,#N/A,TRUE,"constb"}</definedName>
    <definedName name="DHS">{#N/A,#N/A,TRUE,"constb"}</definedName>
    <definedName name="diff">#REF!</definedName>
    <definedName name="Difference">#REF!</definedName>
    <definedName name="Difference_2">NA()</definedName>
    <definedName name="Difference_2_1">NA()</definedName>
    <definedName name="dir" localSheetId="0">{#N/A,#N/A,FALSE,"COMP"}</definedName>
    <definedName name="dir" localSheetId="1">{#N/A,#N/A,FALSE,"COMP"}</definedName>
    <definedName name="dir">{#N/A,#N/A,FALSE,"COMP"}</definedName>
    <definedName name="Direct_salary">#REF!</definedName>
    <definedName name="directwages">#REF!</definedName>
    <definedName name="directwages_2">NA()</definedName>
    <definedName name="directwages_2_1">NA()</definedName>
    <definedName name="directwagescontract">#REF!</definedName>
    <definedName name="directwagescontract_2">NA()</definedName>
    <definedName name="directwagescontract_2_1">NA()</definedName>
    <definedName name="DIS">#REF!</definedName>
    <definedName name="Disaggregations">#REF!</definedName>
    <definedName name="Disaggregations_2">NA()</definedName>
    <definedName name="Disaggregations_2_1">NA()</definedName>
    <definedName name="DISC15">#REF!</definedName>
    <definedName name="DISC16">#REF!</definedName>
    <definedName name="DISF15">#REF!</definedName>
    <definedName name="DISF16">#REF!</definedName>
    <definedName name="DISH_ANTENNA">#REF!</definedName>
    <definedName name="display_area_2">#REF!</definedName>
    <definedName name="Distributed" localSheetId="0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Distributed" localSheetId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Distributed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DISTRIBUTION_EQUIPMENT">#REF!</definedName>
    <definedName name="DIV">#REF!</definedName>
    <definedName name="DKKDurchschnittskurs">1/7.45054845244</definedName>
    <definedName name="DKKStichtagskurs">1/7.4508</definedName>
    <definedName name="dklfj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klfj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klfj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L">#REF!</definedName>
    <definedName name="DOM_COS">#REF!</definedName>
    <definedName name="DOM_SALE">#REF!</definedName>
    <definedName name="DOMSALE">#REF!</definedName>
    <definedName name="DPM100.AdditionsGrThan180Days">#REF!</definedName>
    <definedName name="DPM100.AdditionsLessThan180Days">#REF!</definedName>
    <definedName name="DPM100.AddlnDeprDuringYearAdditions">#REF!</definedName>
    <definedName name="DPM100.AddlnDeprOnGT180DayAdditions">#REF!</definedName>
    <definedName name="DPM100.DepreciationAtFullRate">#REF!</definedName>
    <definedName name="DPM100.DepreciationAtHalfRate">#REF!</definedName>
    <definedName name="DPM100.FullRateDeprAmt">#REF!</definedName>
    <definedName name="DPM100.HalfRateDeprAmt">#REF!</definedName>
    <definedName name="DPM100.RATE">#REF!</definedName>
    <definedName name="DPM100.RealizationPeriodDuringYear">#REF!</definedName>
    <definedName name="DPM100.RealizationTotalPeriod">#REF!</definedName>
    <definedName name="DPM100.TotalDepreciation">#REF!</definedName>
    <definedName name="DPM100.WDVFirstDay">#REF!</definedName>
    <definedName name="DPM15.AdditionsGrThan180Days">#REF!</definedName>
    <definedName name="DPM15.AdditionsLessThan180Days">#REF!</definedName>
    <definedName name="DPM15.AddlnDeprDuringYearAdditions">#REF!</definedName>
    <definedName name="DPM15.AddlnDeprOnGT180DayAdditions">#REF!</definedName>
    <definedName name="DPM15.DepreciationAtFullRate">#REF!</definedName>
    <definedName name="DPM15.DepreciationAtHalfRate">#REF!</definedName>
    <definedName name="DPM15.FullRateDeprAmt">#REF!</definedName>
    <definedName name="DPM15.HalfRateDeprAmt">#REF!</definedName>
    <definedName name="DPM15.RATE">#REF!</definedName>
    <definedName name="DPM15.RealizationPeriodDuringYear">#REF!</definedName>
    <definedName name="DPM15.RealizationTotalPeriod">#REF!</definedName>
    <definedName name="DPM15.TotalDepreciation">#REF!</definedName>
    <definedName name="DPM15.WDVFirstDay">#REF!</definedName>
    <definedName name="DPM30.AdditionsGrThan180Days">#REF!</definedName>
    <definedName name="DPM30.AdditionsLessThan180Days">#REF!</definedName>
    <definedName name="DPM30.AddlnDeprDuringYearAdditions">#REF!</definedName>
    <definedName name="DPM30.AddlnDeprOnGT180DayAdditions">#REF!</definedName>
    <definedName name="DPM30.DepreciationAtFullRate">#REF!</definedName>
    <definedName name="DPM30.DepreciationAtHalfRate">#REF!</definedName>
    <definedName name="DPM30.FullRateDeprAmt">#REF!</definedName>
    <definedName name="DPM30.HalfRateDeprAmt">#REF!</definedName>
    <definedName name="DPM30.RATE">#REF!</definedName>
    <definedName name="DPM30.RealizationPeriodDuringYear">#REF!</definedName>
    <definedName name="DPM30.RealizationTotalPeriod">#REF!</definedName>
    <definedName name="DPM30.TotalDepreciation">#REF!</definedName>
    <definedName name="DPM30.WDVFirstDay">#REF!</definedName>
    <definedName name="DPM40.AdditionsGrThan180Days">#REF!</definedName>
    <definedName name="DPM40.AdditionsLessThan180Days">#REF!</definedName>
    <definedName name="DPM40.AddlnDeprDuringYearAdditions">#REF!</definedName>
    <definedName name="DPM40.AddlnDeprOnGT180DayAdditions">#REF!</definedName>
    <definedName name="DPM40.DepreciationAtFullRate">#REF!</definedName>
    <definedName name="DPM40.DepreciationAtHalfRate">#REF!</definedName>
    <definedName name="DPM40.FullRateDeprAmt">#REF!</definedName>
    <definedName name="DPM40.HalfRateDeprAmt">#REF!</definedName>
    <definedName name="DPM40.RATE">#REF!</definedName>
    <definedName name="DPM40.RealizationPeriodDuringYear">#REF!</definedName>
    <definedName name="DPM40.RealizationTotalPeriod">#REF!</definedName>
    <definedName name="DPM40.TotalDepreciation">#REF!</definedName>
    <definedName name="DPM40.WDVFirstDay">#REF!</definedName>
    <definedName name="DPM50.AdditionsGrThan180Days">#REF!</definedName>
    <definedName name="DPM50.AdditionsLessThan180Days">#REF!</definedName>
    <definedName name="DPM50.AddlnDeprDuringYearAdditions">#REF!</definedName>
    <definedName name="DPM50.AddlnDeprOnGT180DayAdditions">#REF!</definedName>
    <definedName name="DPM50.DepreciationAtFullRate">#REF!</definedName>
    <definedName name="DPM50.DepreciationAtHalfRate">#REF!</definedName>
    <definedName name="DPM50.FullRateDeprAmt">#REF!</definedName>
    <definedName name="DPM50.HalfRateDeprAmt">#REF!</definedName>
    <definedName name="DPM50.RATE">#REF!</definedName>
    <definedName name="DPM50.RealizationPeriodDuringYear">#REF!</definedName>
    <definedName name="DPM50.RealizationTotalPeriod">#REF!</definedName>
    <definedName name="DPM50.TotalDepreciation">#REF!</definedName>
    <definedName name="DPM50.WDVFirstDay">#REF!</definedName>
    <definedName name="DPM60.AdditionsGrThan180Days">#REF!</definedName>
    <definedName name="DPM60.AdditionsLessThan180Days">#REF!</definedName>
    <definedName name="DPM60.AddlnDeprDuringYearAdditions">#REF!</definedName>
    <definedName name="DPM60.AddlnDeprOnGT180DayAdditions">#REF!</definedName>
    <definedName name="DPM60.DepreciationAtFullRate">#REF!</definedName>
    <definedName name="DPM60.DepreciationAtHalfRate">#REF!</definedName>
    <definedName name="DPM60.FullRateDeprAmt">#REF!</definedName>
    <definedName name="DPM60.HalfRateDeprAmt">#REF!</definedName>
    <definedName name="DPM60.RATE">#REF!</definedName>
    <definedName name="DPM60.RealizationPeriodDuringYear">#REF!</definedName>
    <definedName name="DPM60.RealizationTotalPeriod">#REF!</definedName>
    <definedName name="DPM60.TotalDepreciation">#REF!</definedName>
    <definedName name="DPM60.WDVFirstDay">#REF!</definedName>
    <definedName name="DPM80.AdditionsGrThan180Days">#REF!</definedName>
    <definedName name="DPM80.AdditionsLessThan180Days">#REF!</definedName>
    <definedName name="DPM80.AddlnDeprDuringYearAdditions">#REF!</definedName>
    <definedName name="DPM80.AddlnDeprOnGT180DayAdditions">#REF!</definedName>
    <definedName name="DPM80.DepreciationAtFullRate">#REF!</definedName>
    <definedName name="DPM80.DepreciationAtHalfRate">#REF!</definedName>
    <definedName name="DPM80.FullRateDeprAmt">#REF!</definedName>
    <definedName name="DPM80.HalfRateDeprAmt">#REF!</definedName>
    <definedName name="DPM80.RATE">#REF!</definedName>
    <definedName name="DPM80.RealizationPeriodDuringYear">#REF!</definedName>
    <definedName name="DPM80.RealizationTotalPeriod">#REF!</definedName>
    <definedName name="DPM80.TotalDepreciation">#REF!</definedName>
    <definedName name="DPM80.WDVFirstDay">#REF!</definedName>
    <definedName name="DRA">#REF!</definedName>
    <definedName name="DRA_CQA_IPR_CP">#REF!</definedName>
    <definedName name="drbilling">#REF!</definedName>
    <definedName name="ds">#REF!</definedName>
    <definedName name="DSF">#REF!</definedName>
    <definedName name="dsfvacvav" localSheetId="0">{"'I-1 and I-2'!$A$1:$G$190"}</definedName>
    <definedName name="dsfvacvav" localSheetId="1">{"'I-1 and I-2'!$A$1:$G$190"}</definedName>
    <definedName name="dsfvacvav">{"'I-1 and I-2'!$A$1:$G$190"}</definedName>
    <definedName name="DTAA_INCOME">#REF!</definedName>
    <definedName name="DTAA_TAX">#REF!</definedName>
    <definedName name="DTBS9900">#REF!</definedName>
    <definedName name="DTBSSch9900">#REF!</definedName>
    <definedName name="dtd">#REF!</definedName>
    <definedName name="dtl">#REF!</definedName>
    <definedName name="DTot">#REF!</definedName>
    <definedName name="dtyey" localSheetId="0">Ue*inf</definedName>
    <definedName name="dtyey" localSheetId="1">Ue*inf</definedName>
    <definedName name="dtyey">Ue*inf</definedName>
    <definedName name="dummy">#REF!</definedName>
    <definedName name="dutu" localSheetId="0">Ue*inf</definedName>
    <definedName name="dutu" localSheetId="1">Ue*inf</definedName>
    <definedName name="dutu">Ue*inf</definedName>
    <definedName name="dyu">#REF!</definedName>
    <definedName name="E">#REF!</definedName>
    <definedName name="e\" hidden="1">#REF!</definedName>
    <definedName name="e23e23" localSheetId="0">{"'I-1 and I-2'!$A$1:$G$190"}</definedName>
    <definedName name="e23e23" localSheetId="1">{"'I-1 and I-2'!$A$1:$G$190"}</definedName>
    <definedName name="e23e23">{"'I-1 and I-2'!$A$1:$G$190"}</definedName>
    <definedName name="EBIDT_RECONCILIATION">#REF!</definedName>
    <definedName name="edcess_stcgoththan111aincome">#REF!</definedName>
    <definedName name="edcess_usincome">#REF!</definedName>
    <definedName name="EDITING_EQUIPMENTS">#REF!</definedName>
    <definedName name="ee">#REF!</definedName>
    <definedName name="eee" localSheetId="0">Ue*inf</definedName>
    <definedName name="eee" localSheetId="1">Ue*inf</definedName>
    <definedName name="eee">Ue*inf</definedName>
    <definedName name="eeee" localSheetId="0">Ue*inf</definedName>
    <definedName name="eeee" localSheetId="1">Ue*inf</definedName>
    <definedName name="eeee">Ue*inf</definedName>
    <definedName name="eeeee" localSheetId="0">Ue*inf</definedName>
    <definedName name="eeeee" localSheetId="1">Ue*inf</definedName>
    <definedName name="eeeee">Ue*inf</definedName>
    <definedName name="eeeeeeeeeeeeeeeeeeeeee" localSheetId="0">Ue*inf</definedName>
    <definedName name="eeeeeeeeeeeeeeeeeeeeee" localSheetId="1">Ue*inf</definedName>
    <definedName name="eeeeeeeeeeeeeeeeeeeeee">Ue*inf</definedName>
    <definedName name="eeth">#REF!</definedName>
    <definedName name="effectivetax00">#REF!</definedName>
    <definedName name="effectivetaxsummary00">#REF!</definedName>
    <definedName name="efhtr" localSheetId="0">Ue*inf</definedName>
    <definedName name="efhtr" localSheetId="1">Ue*inf</definedName>
    <definedName name="efhtr">Ue*inf</definedName>
    <definedName name="efty" localSheetId="0">Ue*inf</definedName>
    <definedName name="efty" localSheetId="1">Ue*inf</definedName>
    <definedName name="efty">Ue*inf</definedName>
    <definedName name="egerh">#REF!</definedName>
    <definedName name="eheh">#REF!</definedName>
    <definedName name="ehteth">#REF!</definedName>
    <definedName name="EHTPA10.DedFromUndertaking">#REF!</definedName>
    <definedName name="EHTPA10.TotalDedUs10Sub">#REF!</definedName>
    <definedName name="EI_DETGrp_Formula">#REF!</definedName>
    <definedName name="EI_FTRGrp_Formula">#REF!</definedName>
    <definedName name="EI_Level_Formula">#REF!</definedName>
    <definedName name="EI_Points_Formula">#REF!</definedName>
    <definedName name="EIGHT">#REF!</definedName>
    <definedName name="EIPts">#REF!</definedName>
    <definedName name="ELD">60</definedName>
    <definedName name="ele">#REF!</definedName>
    <definedName name="Electric_Installation">#REF!</definedName>
    <definedName name="Electricity" localSheetId="0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ctricity" localSheetId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ctricity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VEN">#REF!</definedName>
    <definedName name="encurso1">#REF!</definedName>
    <definedName name="encurso2">#REF!</definedName>
    <definedName name="End_Bal">#REF!</definedName>
    <definedName name="ENTITY">+#REF!</definedName>
    <definedName name="Entitywise_Collection_Flash">#REF!</definedName>
    <definedName name="eo" localSheetId="0">Ue*inf</definedName>
    <definedName name="eo" localSheetId="1">Ue*inf</definedName>
    <definedName name="eo">Ue*inf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a" localSheetId="0">Ue*inf</definedName>
    <definedName name="eoa" localSheetId="1">Ue*inf</definedName>
    <definedName name="eoa">Ue*inf</definedName>
    <definedName name="EOH">#REF!</definedName>
    <definedName name="EOH_UC">#REF!</definedName>
    <definedName name="EOHAMT">#REF!</definedName>
    <definedName name="EOHQTY">#REF!</definedName>
    <definedName name="EOPts">#REF!</definedName>
    <definedName name="EP">#REF!</definedName>
    <definedName name="EPT">#REF!</definedName>
    <definedName name="EPZA10.DedFromUndertaking">#REF!</definedName>
    <definedName name="EPZA10.TotalDedUs10Sub">#REF!</definedName>
    <definedName name="EQ_DETGrp_formula">#REF!</definedName>
    <definedName name="EQ_FTRGrp_Formula">#REF!</definedName>
    <definedName name="EQ_Level_Formula">#REF!</definedName>
    <definedName name="EQ_Points_Formula">#REF!</definedName>
    <definedName name="EQPts">#REF!</definedName>
    <definedName name="Equity_local_currency">#REF!</definedName>
    <definedName name="ER" localSheetId="0">Ue*inf</definedName>
    <definedName name="ER" localSheetId="1">Ue*inf</definedName>
    <definedName name="ER">Ue*inf</definedName>
    <definedName name="errrf" localSheetId="0">Ue*inf</definedName>
    <definedName name="errrf" localSheetId="1">Ue*inf</definedName>
    <definedName name="errrf">Ue*inf</definedName>
    <definedName name="ERSa">#REF!</definedName>
    <definedName name="ERSb">#REF!</definedName>
    <definedName name="ert" localSheetId="0">Ue*inf</definedName>
    <definedName name="ert" localSheetId="1">Ue*inf</definedName>
    <definedName name="ert">Ue*inf</definedName>
    <definedName name="ERTA" localSheetId="0">Ue*inf</definedName>
    <definedName name="ERTA" localSheetId="1">Ue*inf</definedName>
    <definedName name="ERTA">Ue*inf</definedName>
    <definedName name="escudos">#REF!</definedName>
    <definedName name="EssAliasTable">"Default"</definedName>
    <definedName name="EssLatest">"P01"</definedName>
    <definedName name="EssOptions">"1100000000010000_01000"</definedName>
    <definedName name="est">#REF!</definedName>
    <definedName name="etc">#REF!</definedName>
    <definedName name="ethreh">#REF!</definedName>
    <definedName name="ethteh">#REF!</definedName>
    <definedName name="etu">#REF!</definedName>
    <definedName name="etyewrtywr" localSheetId="0">Ue*inf</definedName>
    <definedName name="etyewrtywr" localSheetId="1">Ue*inf</definedName>
    <definedName name="etyewrtywr">Ue*inf</definedName>
    <definedName name="eur">#REF!</definedName>
    <definedName name="euro">#REF!</definedName>
    <definedName name="EX_INDIA">#REF!</definedName>
    <definedName name="EX9091_">#REF!</definedName>
    <definedName name="EXA">#REF!</definedName>
    <definedName name="Excel_BuiltIn__FilterDatabase_10">#REF!</definedName>
    <definedName name="Excel_BuiltIn__FilterDatabase_3">#REF!</definedName>
    <definedName name="Excel_BuiltIn__FilterDatabase_3_1">#REF!</definedName>
    <definedName name="Excel_BuiltIn__FilterDatabase_3_1_1">#REF!</definedName>
    <definedName name="Excel_BuiltIn__FilterDatabase_3_1_1_1">NA()</definedName>
    <definedName name="Excel_BuiltIn__FilterDatabase_3_2">#REF!</definedName>
    <definedName name="Excel_BuiltIn__FilterDatabase_4">#REF!</definedName>
    <definedName name="Excel_BuiltIn__FilterDatabase_4_1">NA()</definedName>
    <definedName name="Excel_BuiltIn__FilterDatabase_6_1">#REF!</definedName>
    <definedName name="Excel_BuiltIn__FilterDatabase_8">#REF!</definedName>
    <definedName name="Excel_BuiltIn_Print_Area">NA()</definedName>
    <definedName name="Excel_BuiltIn_Print_Area_2">NA()</definedName>
    <definedName name="Excel_BuiltIn_Print_Area_5">#REF!</definedName>
    <definedName name="Excel_BuiltIn_Print_Titles">NA()</definedName>
    <definedName name="EXEC">#REF!</definedName>
    <definedName name="EXERCISE">#REF!</definedName>
    <definedName name="exgra">#REF!</definedName>
    <definedName name="EXGRATIA">#REF!</definedName>
    <definedName name="exgratiasum">#REF!</definedName>
    <definedName name="EXP">#REF!</definedName>
    <definedName name="EXP_COS">#REF!</definedName>
    <definedName name="EXP_SALE">#REF!</definedName>
    <definedName name="Expected_balance">#REF!</definedName>
    <definedName name="Expected_balance_2">NA()</definedName>
    <definedName name="Expected_balance_2_1">NA()</definedName>
    <definedName name="EXPENSES">#REF!</definedName>
    <definedName name="EXPLANATORY_NOTES_FOR_P_L_A_C__MAY___2001">#REF!</definedName>
    <definedName name="EXPLANATORY_NOTES_FOR_P_L_A_C__MAY___2001_2">"#REF!"</definedName>
    <definedName name="EXPORT_DOCUMENTS__2004_____2005">#REF!</definedName>
    <definedName name="EXPORT_DOCUMENTS__2004_____2005_2">"#REF!"</definedName>
    <definedName name="EXPOTHSREC">#REF!</definedName>
    <definedName name="EXPSALE">#REF!</definedName>
    <definedName name="EXPSREC">#REF!</definedName>
    <definedName name="EXPSUM">#REF!</definedName>
    <definedName name="EXPTITLE">#REF!</definedName>
    <definedName name="Exreco">#REF!</definedName>
    <definedName name="Extra_Pay">#REF!</definedName>
    <definedName name="Extra_Shift_Depreciation_on_Studio">#REF!</definedName>
    <definedName name="_xlnm.Extract">#REF!</definedName>
    <definedName name="F">#REF!</definedName>
    <definedName name="F_ASSETS">#REF!</definedName>
    <definedName name="F_F">#REF!</definedName>
    <definedName name="f.asset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2">NA()</definedName>
    <definedName name="fa_2_1">NA()</definedName>
    <definedName name="FA_A_PeakBal">#REF!</definedName>
    <definedName name="FA_B_TotalInv">#REF!</definedName>
    <definedName name="FA_C_TotalInv">#REF!</definedName>
    <definedName name="FA_D_TotalInv">#REF!</definedName>
    <definedName name="FA_E_PeakBalInv">#REF!</definedName>
    <definedName name="FA_SCHEDULE" localSheetId="0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_SCHEDULE" localSheetId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_SCHEDULE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aadditions">#REF!</definedName>
    <definedName name="FAB">#REF!</definedName>
    <definedName name="Factor">#REF!</definedName>
    <definedName name="FAJUN">#REF!</definedName>
    <definedName name="FAR">#REF!</definedName>
    <definedName name="FAREG">#REF!</definedName>
    <definedName name="FAREG_2">NA()</definedName>
    <definedName name="FAREG_2_1">NA()</definedName>
    <definedName name="FAX_MACHINE">#REF!</definedName>
    <definedName name="fbt">#REF!</definedName>
    <definedName name="FBT.Amt">#REF!</definedName>
    <definedName name="FBT.FormulaOfS">#REF!</definedName>
    <definedName name="fbthe">#REF!</definedName>
    <definedName name="fbtmes">#REF!</definedName>
    <definedName name="fbtomg">#REF!</definedName>
    <definedName name="FBValBIF1.ValueOfFBIf1OfSchFBIisNo">#REF!</definedName>
    <definedName name="FBValBIF2N.ValueOfFBIf2OfSchFBIisNo">#REF!</definedName>
    <definedName name="FBValBIF2Y.ValueOfFBIf2OfSchFBIisYes">#REF!</definedName>
    <definedName name="FC">#REF!</definedName>
    <definedName name="fdee" localSheetId="0">{#N/A,#N/A,FALSE,"Aging Summary";#N/A,#N/A,FALSE,"Ratio Analysis";#N/A,#N/A,FALSE,"Test 120 Day Accts";#N/A,#N/A,FALSE,"Tickmarks"}</definedName>
    <definedName name="fdee" localSheetId="1">{#N/A,#N/A,FALSE,"Aging Summary";#N/A,#N/A,FALSE,"Ratio Analysis";#N/A,#N/A,FALSE,"Test 120 Day Accts";#N/A,#N/A,FALSE,"Tickmarks"}</definedName>
    <definedName name="fdee">{#N/A,#N/A,FALSE,"Aging Summary";#N/A,#N/A,FALSE,"Ratio Analysis";#N/A,#N/A,FALSE,"Test 120 Day Accts";#N/A,#N/A,FALSE,"Tickmarks"}</definedName>
    <definedName name="fdfds">#REF!</definedName>
    <definedName name="fdff">#REF!</definedName>
    <definedName name="fdfggbf" localSheetId="0">{"'I-1 and I-2'!$A$1:$G$190"}</definedName>
    <definedName name="fdfggbf" localSheetId="1">{"'I-1 and I-2'!$A$1:$G$190"}</definedName>
    <definedName name="fdfggbf">{"'I-1 and I-2'!$A$1:$G$190"}</definedName>
    <definedName name="fdh">#REF!</definedName>
    <definedName name="FEBTB">#REF!</definedName>
    <definedName name="fefre" localSheetId="0">Ue*inf</definedName>
    <definedName name="fefre" localSheetId="1">Ue*inf</definedName>
    <definedName name="fefre">Ue*inf</definedName>
    <definedName name="ferrtr" localSheetId="0">Ue*inf</definedName>
    <definedName name="ferrtr" localSheetId="1">Ue*inf</definedName>
    <definedName name="ferrtr">Ue*inf</definedName>
    <definedName name="Fertigst.grad_30.04.2001">#REF!</definedName>
    <definedName name="fewrferf" localSheetId="0">{"'I-1 and I-2'!$A$1:$G$190"}</definedName>
    <definedName name="fewrferf" localSheetId="1">{"'I-1 and I-2'!$A$1:$G$190"}</definedName>
    <definedName name="fewrferf">{"'I-1 and I-2'!$A$1:$G$190"}</definedName>
    <definedName name="FF">#REF!</definedName>
    <definedName name="fffff" localSheetId="0">Ue*inf</definedName>
    <definedName name="fffff" localSheetId="1">Ue*inf</definedName>
    <definedName name="fffff">Ue*inf</definedName>
    <definedName name="fffffffffffff" localSheetId="0">Ue*inf</definedName>
    <definedName name="fffffffffffff" localSheetId="1">Ue*inf</definedName>
    <definedName name="fffffffffffff">Ue*inf</definedName>
    <definedName name="fffffffffffffffff" localSheetId="0">Ue*inf</definedName>
    <definedName name="fffffffffffffffff" localSheetId="1">Ue*inf</definedName>
    <definedName name="fffffffffffffffff">Ue*inf</definedName>
    <definedName name="fffffffffffffffffff" localSheetId="0">Ue*inf</definedName>
    <definedName name="fffffffffffffffffff" localSheetId="1">Ue*inf</definedName>
    <definedName name="fffffffffffffffffff">Ue*inf</definedName>
    <definedName name="ffsfsg">#REF!</definedName>
    <definedName name="FG" localSheetId="0">Ue*inf</definedName>
    <definedName name="FG" localSheetId="1">Ue*inf</definedName>
    <definedName name="FG">Ue*inf</definedName>
    <definedName name="FG46TBTB4RTDKDK">#REF!</definedName>
    <definedName name="fgh" localSheetId="0">Ue*inf</definedName>
    <definedName name="fgh" localSheetId="1">Ue*inf</definedName>
    <definedName name="fgh">Ue*inf</definedName>
    <definedName name="fghjfg" localSheetId="0">Ue*inf</definedName>
    <definedName name="fghjfg" localSheetId="1">Ue*inf</definedName>
    <definedName name="fghjfg">Ue*inf</definedName>
    <definedName name="fght6">#REF!</definedName>
    <definedName name="fgjhrfgj" localSheetId="0">Ue*inf</definedName>
    <definedName name="fgjhrfgj" localSheetId="1">Ue*inf</definedName>
    <definedName name="fgjhrfgj">Ue*inf</definedName>
    <definedName name="Fgoods">#REF!</definedName>
    <definedName name="FGR53C11R63C11TB3RTCN">#REF!</definedName>
    <definedName name="FGR6C8R8C8TB4RTCN">#REF!</definedName>
    <definedName name="FGR6C9R8C9TB3RTCN">#REF!</definedName>
    <definedName name="FGSOUTMP">#REF!</definedName>
    <definedName name="FGSOUTPP">#REF!</definedName>
    <definedName name="fgstw" localSheetId="0">Ue*inf</definedName>
    <definedName name="fgstw" localSheetId="1">Ue*inf</definedName>
    <definedName name="fgstw">Ue*inf</definedName>
    <definedName name="fhgfuır" localSheetId="0">Ue*inf</definedName>
    <definedName name="fhgfuır" localSheetId="1">Ue*inf</definedName>
    <definedName name="fhgfuır">Ue*inf</definedName>
    <definedName name="FI" localSheetId="0">Ue*inf</definedName>
    <definedName name="FI" localSheetId="1">Ue*inf</definedName>
    <definedName name="FI">Ue*inf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">#REF!</definedName>
    <definedName name="File_DETGrp_Formula">#REF!</definedName>
    <definedName name="File_Level_Formula">#REF!</definedName>
    <definedName name="File_OK_Formula">#REF!</definedName>
    <definedName name="File_Points_Formula">#REF!</definedName>
    <definedName name="File_RETGrp_Formula">#REF!</definedName>
    <definedName name="FilePts">#REF!</definedName>
    <definedName name="FileServer">"File Server"</definedName>
    <definedName name="FileServer_Grade">"C"</definedName>
    <definedName name="FIN" localSheetId="0">Ue*inf</definedName>
    <definedName name="FIN" localSheetId="1">Ue*inf</definedName>
    <definedName name="FIN">Ue*inf</definedName>
    <definedName name="Fin_charges">#REF!</definedName>
    <definedName name="FINA" localSheetId="0">Ue*inf</definedName>
    <definedName name="FINA" localSheetId="1">Ue*inf</definedName>
    <definedName name="FINA">Ue*inf</definedName>
    <definedName name="FINALPBT">#REF!</definedName>
    <definedName name="FINAN" localSheetId="0">Ue*inf</definedName>
    <definedName name="FINAN" localSheetId="1">Ue*inf</definedName>
    <definedName name="FINAN">Ue*inf</definedName>
    <definedName name="FINANCIAL" localSheetId="0">Ue*inf</definedName>
    <definedName name="FINANCIAL" localSheetId="1">Ue*inf</definedName>
    <definedName name="FINANCIAL">Ue*inf</definedName>
    <definedName name="FINANCIALS" localSheetId="0">Ue*inf</definedName>
    <definedName name="FINANCIALS" localSheetId="1">Ue*inf</definedName>
    <definedName name="FINANCIALS">Ue*inf</definedName>
    <definedName name="FINANCIALSEE" localSheetId="0">Ue*inf</definedName>
    <definedName name="FINANCIALSEE" localSheetId="1">Ue*inf</definedName>
    <definedName name="FINANCIALSEE">Ue*inf</definedName>
    <definedName name="FINANS" localSheetId="0">Ue*inf</definedName>
    <definedName name="FINANS" localSheetId="1">Ue*inf</definedName>
    <definedName name="FINANS">Ue*inf</definedName>
    <definedName name="FISCAL">#REF!</definedName>
    <definedName name="FIVE">#REF!</definedName>
    <definedName name="fixedass">#REF!</definedName>
    <definedName name="FixedAssets" localSheetId="0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ixedAssets" localSheetId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ixedAssets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fjf" localSheetId="0">{"'SGYTYPE'!$A$1:$S$41","'SGYTYPE'!$A$1:$S$41"}</definedName>
    <definedName name="fjf" localSheetId="1">{"'SGYTYPE'!$A$1:$S$41","'SGYTYPE'!$A$1:$S$41"}</definedName>
    <definedName name="fjf">{"'SGYTYPE'!$A$1:$S$41","'SGYTYPE'!$A$1:$S$41"}</definedName>
    <definedName name="fjryj">#REF!</definedName>
    <definedName name="fksdjfoisdjf">#REF!</definedName>
    <definedName name="FLAG7A7B7C">#REF!</definedName>
    <definedName name="FOB">#REF!</definedName>
    <definedName name="FOMR3CD..10">#REF!</definedName>
    <definedName name="FORE">#REF!</definedName>
    <definedName name="Forecast" localSheetId="0">{#N/A,#N/A,FALSE,"2XX"}</definedName>
    <definedName name="Forecast" localSheetId="1">{#N/A,#N/A,FALSE,"2XX"}</definedName>
    <definedName name="Forecast">{#N/A,#N/A,FALSE,"2XX"}</definedName>
    <definedName name="FOREEXRS">#REF!</definedName>
    <definedName name="FOREEXUS">#REF!</definedName>
    <definedName name="Forexreco">#REF!</definedName>
    <definedName name="FORM3CD..1">#REF!</definedName>
    <definedName name="FORM3CD..11">#REF!</definedName>
    <definedName name="FORM3CD..2">#REF!</definedName>
    <definedName name="FORM3CD..3">#REF!</definedName>
    <definedName name="FORM3CD..4">#REF!</definedName>
    <definedName name="FORM3CD..5">#REF!</definedName>
    <definedName name="FORM3CD..6">#REF!</definedName>
    <definedName name="FORM3CD..7">#REF!</definedName>
    <definedName name="FORM3CD..8">#REF!</definedName>
    <definedName name="FORM3CD..9">#REF!</definedName>
    <definedName name="Format">#REF!</definedName>
    <definedName name="FormatedBalancesheet">#REF!</definedName>
    <definedName name="FormatedBalancesheet_2">NA()</definedName>
    <definedName name="FormulaOfQ">#REF!</definedName>
    <definedName name="FormulaOfQF">#REF!</definedName>
    <definedName name="FormulaOfSat">#REF!</definedName>
    <definedName name="FormulaOfSATF">#REF!</definedName>
    <definedName name="FormulaofSI">#REF!</definedName>
    <definedName name="FOUR">#REF!</definedName>
    <definedName name="FR" localSheetId="0">Ue*inf</definedName>
    <definedName name="FR" localSheetId="1">Ue*inf</definedName>
    <definedName name="FR">Ue*inf</definedName>
    <definedName name="FRANCOS">#REF!</definedName>
    <definedName name="FS">#REF!</definedName>
    <definedName name="fsds" localSheetId="0">{#N/A,#N/A,FALSE,"Aging Summary";#N/A,#N/A,FALSE,"Ratio Analysis";#N/A,#N/A,FALSE,"Test 120 Day Accts";#N/A,#N/A,FALSE,"Tickmarks"}</definedName>
    <definedName name="fsds" localSheetId="1">{#N/A,#N/A,FALSE,"Aging Summary";#N/A,#N/A,FALSE,"Ratio Analysis";#N/A,#N/A,FALSE,"Test 120 Day Accts";#N/A,#N/A,FALSE,"Tickmarks"}</definedName>
    <definedName name="fsds">{#N/A,#N/A,FALSE,"Aging Summary";#N/A,#N/A,FALSE,"Ratio Analysis";#N/A,#N/A,FALSE,"Test 120 Day Accts";#N/A,#N/A,FALSE,"Tickmarks"}</definedName>
    <definedName name="fsfsfs">#REF!</definedName>
    <definedName name="fsfss">#REF!</definedName>
    <definedName name="FSI.BusinessIncome">#REF!</definedName>
    <definedName name="FSI.CapGainIncome">#REF!</definedName>
    <definedName name="FSI.IncomeFromHP">#REF!</definedName>
    <definedName name="FSI.OtherSourceIncome">#REF!</definedName>
    <definedName name="FSI.TotalIncome">#REF!</definedName>
    <definedName name="FSI.TotalIncomeGTotal">#REF!</definedName>
    <definedName name="FSI.TotalIncomeOutIndia">#REF!</definedName>
    <definedName name="FSI.TotalIncomeOutIndiaDTAAAppli">#REF!</definedName>
    <definedName name="FST">#REF!</definedName>
    <definedName name="FTE_average_cost">117000</definedName>
    <definedName name="FTZA10.DedFromUndertaking">#REF!</definedName>
    <definedName name="FTZA10.TotalDedUs10Sub">#REF!</definedName>
    <definedName name="full">#REF!</definedName>
    <definedName name="Full_Print">#REF!</definedName>
    <definedName name="FULLBS">#REF!</definedName>
    <definedName name="FULLYR">#REF!</definedName>
    <definedName name="Function">#REF!</definedName>
    <definedName name="FUNDFLOW">#REF!</definedName>
    <definedName name="Furniture___Fixture">#REF!</definedName>
    <definedName name="fx">#REF!</definedName>
    <definedName name="FY">2000</definedName>
    <definedName name="FYBUD">#REF!</definedName>
    <definedName name="g" localSheetId="0">{#N/A,#N/A,FALSE,"2XX"}</definedName>
    <definedName name="g" localSheetId="1">{#N/A,#N/A,FALSE,"2XX"}</definedName>
    <definedName name="g">{#N/A,#N/A,FALSE,"2XX"}</definedName>
    <definedName name="G_1">#REF!</definedName>
    <definedName name="G_1_2">NA()</definedName>
    <definedName name="G_1_2_1">NA()</definedName>
    <definedName name="G_10">#REF!</definedName>
    <definedName name="G_10_2">NA()</definedName>
    <definedName name="G_10_2_1">NA()</definedName>
    <definedName name="g_1F">#REF!</definedName>
    <definedName name="G_2">#REF!</definedName>
    <definedName name="G_2_2">NA()</definedName>
    <definedName name="G_2_2_1">NA()</definedName>
    <definedName name="g_2F">#REF!</definedName>
    <definedName name="G_3">#REF!</definedName>
    <definedName name="G_3_2">NA()</definedName>
    <definedName name="G_3_2_1">NA()</definedName>
    <definedName name="g_3F">#REF!</definedName>
    <definedName name="G_4">#REF!</definedName>
    <definedName name="G_4_2">NA()</definedName>
    <definedName name="G_4_2_1">NA()</definedName>
    <definedName name="g_4F">#REF!</definedName>
    <definedName name="G_5">#REF!</definedName>
    <definedName name="G_5_2">NA()</definedName>
    <definedName name="G_5_2_1">NA()</definedName>
    <definedName name="g_5F">#REF!</definedName>
    <definedName name="G_6">#REF!</definedName>
    <definedName name="G_6_2">NA()</definedName>
    <definedName name="G_6_2_1">NA()</definedName>
    <definedName name="G_7">#REF!</definedName>
    <definedName name="G_7_2">NA()</definedName>
    <definedName name="G_7_2_1">NA()</definedName>
    <definedName name="G_8">#REF!</definedName>
    <definedName name="G_8_2">NA()</definedName>
    <definedName name="G_8_2_1">NA()</definedName>
    <definedName name="G_9">#REF!</definedName>
    <definedName name="G_9_2">NA()</definedName>
    <definedName name="G_9_2_1">NA()</definedName>
    <definedName name="gb" localSheetId="0">{"AG hypothèses",#N/A,FALSE,"Marketing";"AG CR",#N/A,FALSE,"Marketing"}</definedName>
    <definedName name="gb" localSheetId="1">{"AG hypothèses",#N/A,FALSE,"Marketing";"AG CR",#N/A,FALSE,"Marketing"}</definedName>
    <definedName name="gb">{"AG hypothèses",#N/A,FALSE,"Marketing";"AG CR",#N/A,FALSE,"Marketing"}</definedName>
    <definedName name="gbb" localSheetId="0">{"BP Automobile",#N/A,TRUE,"BP Auto";"Hypothèses Automobiles",#N/A,TRUE,"Hyp Auto";"Marketing",#N/A,TRUE,"Marketing";"Gestion Automobile",#N/A,TRUE,"Gestion";"Ressources Humaines",#N/A,TRUE,"RH";"Financement",#N/A,TRUE,"Financement"}</definedName>
    <definedName name="gbb" localSheetId="1">{"BP Automobile",#N/A,TRUE,"BP Auto";"Hypothèses Automobiles",#N/A,TRUE,"Hyp Auto";"Marketing",#N/A,TRUE,"Marketing";"Gestion Automobile",#N/A,TRUE,"Gestion";"Ressources Humaines",#N/A,TRUE,"RH";"Financement",#N/A,TRUE,"Financement"}</definedName>
    <definedName name="gbb">{"BP Automobile",#N/A,TRUE,"BP Auto";"Hypothèses Automobiles",#N/A,TRUE,"Hyp Auto";"Marketing",#N/A,TRUE,"Marketing";"Gestion Automobile",#N/A,TRUE,"Gestion";"Ressources Humaines",#N/A,TRUE,"RH";"Financement",#N/A,TRUE,"Financement"}</definedName>
    <definedName name="GDF" localSheetId="0">{#N/A,#N/A,FALSE,"COMP"}</definedName>
    <definedName name="GDF" localSheetId="1">{#N/A,#N/A,FALSE,"COMP"}</definedName>
    <definedName name="GDF">{#N/A,#N/A,FALSE,"COMP"}</definedName>
    <definedName name="Ge" localSheetId="0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Ge" localSheetId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Ge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geN_0102">#REF!</definedName>
    <definedName name="GENERATOR">#REF!</definedName>
    <definedName name="GENWIP">#REF!</definedName>
    <definedName name="Ger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Ger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Ger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Gesellschaft">#REF!</definedName>
    <definedName name="gfhfj" localSheetId="0">Ue*inf</definedName>
    <definedName name="gfhfj" localSheetId="1">Ue*inf</definedName>
    <definedName name="gfhfj">Ue*inf</definedName>
    <definedName name="ggggg">#REF!</definedName>
    <definedName name="GGGGGG" localSheetId="0">{"'I-1 and I-2'!$A$1:$G$190"}</definedName>
    <definedName name="GGGGGG" localSheetId="1">{"'I-1 and I-2'!$A$1:$G$190"}</definedName>
    <definedName name="GGGGGG">{"'I-1 and I-2'!$A$1:$G$190"}</definedName>
    <definedName name="gggggggg" localSheetId="0">Ue*inf</definedName>
    <definedName name="gggggggg" localSheetId="1">Ue*inf</definedName>
    <definedName name="gggggggg">Ue*inf</definedName>
    <definedName name="GH" localSheetId="0">Ue*inf</definedName>
    <definedName name="GH" localSheetId="1">Ue*inf</definedName>
    <definedName name="GH">Ue*inf</definedName>
    <definedName name="ghdhd" localSheetId="0">Ue*inf</definedName>
    <definedName name="ghdhd" localSheetId="1">Ue*inf</definedName>
    <definedName name="ghdhd">Ue*inf</definedName>
    <definedName name="ghdrtye" localSheetId="0">Ue*inf</definedName>
    <definedName name="ghdrtye" localSheetId="1">Ue*inf</definedName>
    <definedName name="ghdrtye">Ue*inf</definedName>
    <definedName name="ghewrtywy" localSheetId="0">Ue*inf</definedName>
    <definedName name="ghewrtywy" localSheetId="1">Ue*inf</definedName>
    <definedName name="ghewrtywy">Ue*inf</definedName>
    <definedName name="ghghj" localSheetId="0">{#N/A,#N/A,FALSE,"Aging Summary";#N/A,#N/A,FALSE,"Ratio Analysis";#N/A,#N/A,FALSE,"Test 120 Day Accts";#N/A,#N/A,FALSE,"Tickmarks"}</definedName>
    <definedName name="ghghj" localSheetId="1">{#N/A,#N/A,FALSE,"Aging Summary";#N/A,#N/A,FALSE,"Ratio Analysis";#N/A,#N/A,FALSE,"Test 120 Day Accts";#N/A,#N/A,FALSE,"Tickmarks"}</definedName>
    <definedName name="ghghj">{#N/A,#N/A,FALSE,"Aging Summary";#N/A,#N/A,FALSE,"Ratio Analysis";#N/A,#N/A,FALSE,"Test 120 Day Accts";#N/A,#N/A,FALSE,"Tickmarks"}</definedName>
    <definedName name="Giftlogo">#REF!</definedName>
    <definedName name="Giftnonlogo1">#REF!</definedName>
    <definedName name="Giftnonlogo2">#REF!</definedName>
    <definedName name="gjryj">#REF!</definedName>
    <definedName name="gjygj" localSheetId="0">{#N/A,#N/A,FALSE,"COMP"}</definedName>
    <definedName name="gjygj" localSheetId="1">{#N/A,#N/A,FALSE,"COMP"}</definedName>
    <definedName name="gjygj">{#N/A,#N/A,FALSE,"COMP"}</definedName>
    <definedName name="glaze">#REF!</definedName>
    <definedName name="Global_Sales_Entitywise">#REF!</definedName>
    <definedName name="Global_Sales_Month">#REF!</definedName>
    <definedName name="Global_Sales_Ytd">#REF!</definedName>
    <definedName name="GOILOAN">#REF!</definedName>
    <definedName name="Grade">"C"</definedName>
    <definedName name="Grade_Level">"Grade "</definedName>
    <definedName name="GRAPHIC_EQUIPMENT">#REF!</definedName>
    <definedName name="Gross_Margin___Rs_M">#REF!</definedName>
    <definedName name="GRUPO">#REF!</definedName>
    <definedName name="gsdfgsd">#REF!</definedName>
    <definedName name="gsdfgsdg" localSheetId="0">Ue*inf</definedName>
    <definedName name="gsdfgsdg" localSheetId="1">Ue*inf</definedName>
    <definedName name="gsdfgsdg">Ue*inf</definedName>
    <definedName name="gsfds" localSheetId="0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gsfds" localSheetId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gsfds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gsgtwwtrw" localSheetId="0">Ue*inf</definedName>
    <definedName name="gsgtwwtrw" localSheetId="1">Ue*inf</definedName>
    <definedName name="gsgtwwtrw">Ue*inf</definedName>
    <definedName name="gt" localSheetId="0">{#N/A,#N/A,FALSE,"Aging Summary";#N/A,#N/A,FALSE,"Ratio Analysis";#N/A,#N/A,FALSE,"Test 120 Day Accts";#N/A,#N/A,FALSE,"Tickmarks"}</definedName>
    <definedName name="gt" localSheetId="1">{#N/A,#N/A,FALSE,"Aging Summary";#N/A,#N/A,FALSE,"Ratio Analysis";#N/A,#N/A,FALSE,"Test 120 Day Accts";#N/A,#N/A,FALSE,"Tickmarks"}</definedName>
    <definedName name="gt">{#N/A,#N/A,FALSE,"Aging Summary";#N/A,#N/A,FALSE,"Ratio Analysis";#N/A,#N/A,FALSE,"Test 120 Day Accts";#N/A,#N/A,FALSE,"Tickmarks"}</definedName>
    <definedName name="GTAX1">#REF!</definedName>
    <definedName name="GTAX2">#REF!</definedName>
    <definedName name="GTAX3">#REF!</definedName>
    <definedName name="GTAX4">#REF!</definedName>
    <definedName name="GTAX5">#REF!</definedName>
    <definedName name="gthtyh" localSheetId="0">Ue*inf</definedName>
    <definedName name="gthtyh" localSheetId="1">Ue*inf</definedName>
    <definedName name="gthtyh">Ue*inf</definedName>
    <definedName name="GTLS">#REF!</definedName>
    <definedName name="gttyth" localSheetId="0">Ue*inf</definedName>
    <definedName name="gttyth" localSheetId="1">Ue*inf</definedName>
    <definedName name="gttyth">Ue*inf</definedName>
    <definedName name="ĞÜ" localSheetId="0">Ue*inf</definedName>
    <definedName name="ĞÜ" localSheetId="1">Ue*inf</definedName>
    <definedName name="ĞÜ">Ue*inf</definedName>
    <definedName name="guv">#REF!</definedName>
    <definedName name="guv1a">#REF!</definedName>
    <definedName name="gy" localSheetId="0">{#N/A,#N/A,TRUE,"Summary";#N/A,#N/A,TRUE,"IS";#N/A,#N/A,TRUE,"Adj";#N/A,#N/A,TRUE,"BS";#N/A,#N/A,TRUE,"CF";#N/A,#N/A,TRUE,"Debt";#N/A,#N/A,TRUE,"IRR"}</definedName>
    <definedName name="gy" localSheetId="1">{#N/A,#N/A,TRUE,"Summary";#N/A,#N/A,TRUE,"IS";#N/A,#N/A,TRUE,"Adj";#N/A,#N/A,TRUE,"BS";#N/A,#N/A,TRUE,"CF";#N/A,#N/A,TRUE,"Debt";#N/A,#N/A,TRUE,"IRR"}</definedName>
    <definedName name="gy">{#N/A,#N/A,TRUE,"Summary";#N/A,#N/A,TRUE,"IS";#N/A,#N/A,TRUE,"Adj";#N/A,#N/A,TRUE,"BS";#N/A,#N/A,TRUE,"CF";#N/A,#N/A,TRUE,"Debt";#N/A,#N/A,TRUE,"IRR"}</definedName>
    <definedName name="H">#REF!</definedName>
    <definedName name="h_1">#REF!</definedName>
    <definedName name="h_1F">#REF!</definedName>
    <definedName name="h_2">#REF!</definedName>
    <definedName name="h_2F">#REF!</definedName>
    <definedName name="h_3">#REF!</definedName>
    <definedName name="h_3F">#REF!</definedName>
    <definedName name="h_4">#REF!</definedName>
    <definedName name="h_4F">#REF!</definedName>
    <definedName name="h_5">#REF!</definedName>
    <definedName name="h_5F">#REF!</definedName>
    <definedName name="HA">#REF!</definedName>
    <definedName name="hA_AntalNklKol">0</definedName>
    <definedName name="hA1_AntalNklKol">0</definedName>
    <definedName name="hA11_AntalNklKol">0</definedName>
    <definedName name="hA20G_AntalKolumner">16</definedName>
    <definedName name="hA20G_AntalNklKol">0</definedName>
    <definedName name="hA25G_AntalKolumner">7</definedName>
    <definedName name="hA25G_AntalNklKol">0</definedName>
    <definedName name="hA30A_AntalNklKol">0</definedName>
    <definedName name="hA30B_AntalNklKol">0</definedName>
    <definedName name="hA30G_AntalKolumner">18</definedName>
    <definedName name="hA30G_AntalNklKol">0</definedName>
    <definedName name="hA31A_AntalNklKol">0</definedName>
    <definedName name="hA31B_AntalNklKol">0</definedName>
    <definedName name="hA32A_AntalNklKol">0</definedName>
    <definedName name="hA33_AntalNklKol">0</definedName>
    <definedName name="hA37A_AntalNklKol">0</definedName>
    <definedName name="hA38_AntalNklKol">0</definedName>
    <definedName name="haft1">#REF!</definedName>
    <definedName name="haft2">#REF!</definedName>
    <definedName name="HBA">#REF!</definedName>
    <definedName name="hBR1S_AntalNklKol">0</definedName>
    <definedName name="hC_AntalNklKol">0</definedName>
    <definedName name="hC1_AntalNklKol">0</definedName>
    <definedName name="hC2_AntalNklKol">0</definedName>
    <definedName name="hC20G_AntalKolumner">5</definedName>
    <definedName name="hC20G_AntalNklKol">0</definedName>
    <definedName name="hC22_AntalNklKol">0</definedName>
    <definedName name="hC3_AntalNklKol">0</definedName>
    <definedName name="hC30D_AntalKolumner">82</definedName>
    <definedName name="hC30D_AntalNklKol">0</definedName>
    <definedName name="hC30G_AntalKolumner">82</definedName>
    <definedName name="hC30G_AntalNklKol">0</definedName>
    <definedName name="hC30M_AntalKolumner">82</definedName>
    <definedName name="hC30M_AntalNklKol">0</definedName>
    <definedName name="hC3PI_AntalNklKol">0</definedName>
    <definedName name="hC3SHIP_AntalNklKol">0</definedName>
    <definedName name="hC4_AntalNklKol">0</definedName>
    <definedName name="hC40GBA_AntalNklKol">0</definedName>
    <definedName name="hC40GBB_AntalNklKol">0</definedName>
    <definedName name="hC40GBC_AntalNklKol">0</definedName>
    <definedName name="hC40MBA_AntalNklKol">0</definedName>
    <definedName name="hC40MBB_AntalNklKol">0</definedName>
    <definedName name="hC40MBC_AntalNklKol">0</definedName>
    <definedName name="hC50D_AntalKolumner">82</definedName>
    <definedName name="hC50D_AntalNklKol">0</definedName>
    <definedName name="hC50G_AntalKolumner">82</definedName>
    <definedName name="hC50G_AntalNklKol">0</definedName>
    <definedName name="hC50M_AntalKolumner">82</definedName>
    <definedName name="hC50M_AntalNklKol">0</definedName>
    <definedName name="hC70G_AntalKolumner">54</definedName>
    <definedName name="hC70G_AntalNklKol">0</definedName>
    <definedName name="hC80G_AntalKolumner">54</definedName>
    <definedName name="hC80G_AntalNklKol">0</definedName>
    <definedName name="hCPART_AntalNklKol">0</definedName>
    <definedName name="hdfghdf" localSheetId="0">Ue*inf</definedName>
    <definedName name="hdfghdf" localSheetId="1">Ue*inf</definedName>
    <definedName name="hdfghdf">Ue*inf</definedName>
    <definedName name="HEAD">#REF!</definedName>
    <definedName name="Header">#REF!</definedName>
    <definedName name="Header_Row">#REF!</definedName>
    <definedName name="Herleitung_Ausweis">#REF!</definedName>
    <definedName name="HERO">#REF!</definedName>
    <definedName name="hg">#REF!</definedName>
    <definedName name="hgedtye" localSheetId="0">Ue*inf</definedName>
    <definedName name="hgedtye" localSheetId="1">Ue*inf</definedName>
    <definedName name="hgedtye">Ue*inf</definedName>
    <definedName name="hgghjhh" localSheetId="0">Ue*inf</definedName>
    <definedName name="hgghjhh" localSheetId="1">Ue*inf</definedName>
    <definedName name="hgghjhh">Ue*inf</definedName>
    <definedName name="hgjfg" localSheetId="0">Ue*inf</definedName>
    <definedName name="hgjfg" localSheetId="1">Ue*inf</definedName>
    <definedName name="hgjfg">Ue*inf</definedName>
    <definedName name="hgjghjf" localSheetId="0">Ue*inf</definedName>
    <definedName name="hgjghjf" localSheetId="1">Ue*inf</definedName>
    <definedName name="hgjghjf">Ue*inf</definedName>
    <definedName name="hgjgrdut" localSheetId="0">Ue*inf</definedName>
    <definedName name="hgjgrdut" localSheetId="1">Ue*inf</definedName>
    <definedName name="hgjgrdut">Ue*inf</definedName>
    <definedName name="hhhh" localSheetId="0">Ue*inf</definedName>
    <definedName name="hhhh" localSheetId="1">Ue*inf</definedName>
    <definedName name="hhhh">Ue*inf</definedName>
    <definedName name="hhhhhhhhhhhh" localSheetId="0">Ue*inf</definedName>
    <definedName name="hhhhhhhhhhhh" localSheetId="1">Ue*inf</definedName>
    <definedName name="hhhhhhhhhhhh">Ue*inf</definedName>
    <definedName name="hhhhhhhhhhhhhhh" localSheetId="0">Ue*inf</definedName>
    <definedName name="hhhhhhhhhhhhhhh" localSheetId="1">Ue*inf</definedName>
    <definedName name="hhhhhhhhhhhhhhh">Ue*inf</definedName>
    <definedName name="hi">#REF!</definedName>
    <definedName name="HICOUT">#REF!</definedName>
    <definedName name="Highlights">#REF!</definedName>
    <definedName name="hihi" localSheetId="0">{#N/A,#N/A,FALSE,"Staffnos &amp; cost"}</definedName>
    <definedName name="hihi" localSheetId="1">{#N/A,#N/A,FALSE,"Staffnos &amp; cost"}</definedName>
    <definedName name="hihi">{#N/A,#N/A,FALSE,"Staffnos &amp; cost"}</definedName>
    <definedName name="HJ" localSheetId="0">Ue*inf</definedName>
    <definedName name="HJ" localSheetId="1">Ue*inf</definedName>
    <definedName name="HJ">Ue*inf</definedName>
    <definedName name="hjghjrgf" localSheetId="0">Ue*inf</definedName>
    <definedName name="hjghjrgf" localSheetId="1">Ue*inf</definedName>
    <definedName name="hjghjrgf">Ue*inf</definedName>
    <definedName name="hjj" localSheetId="0">Ue*inf</definedName>
    <definedName name="hjj" localSheetId="1">Ue*inf</definedName>
    <definedName name="hjj">Ue*inf</definedName>
    <definedName name="hjk" localSheetId="0">Ue*inf</definedName>
    <definedName name="hjk" localSheetId="1">Ue*inf</definedName>
    <definedName name="hjk">Ue*inf</definedName>
    <definedName name="hoc">55000</definedName>
    <definedName name="hola">#REF!</definedName>
    <definedName name="Holidays">#REF!</definedName>
    <definedName name="hP_AntalNklKol">0</definedName>
    <definedName name="hp.BFUnabsorbedDeprSetoff1">#REF!</definedName>
    <definedName name="hp.IncOfCurYrAfterSetOff2">#REF!</definedName>
    <definedName name="hp.IncOfCurYrUnderThatHead2">#REF!</definedName>
    <definedName name="HP.TotalIncomeChargeableUnHP">#REF!</definedName>
    <definedName name="hpincome.bf">#REF!</definedName>
    <definedName name="hpincome.bp">#REF!</definedName>
    <definedName name="hpincome.hp">#REF!</definedName>
    <definedName name="hpincome.ih">#REF!</definedName>
    <definedName name="hpincome.os">#REF!</definedName>
    <definedName name="hpincome.rem">#REF!</definedName>
    <definedName name="hploss.aftbfl">#REF!</definedName>
    <definedName name="hploss.bf">#REF!</definedName>
    <definedName name="hploss.bfadj">#REF!</definedName>
    <definedName name="hploss.bp">#REF!</definedName>
    <definedName name="hploss.hp">#REF!</definedName>
    <definedName name="hploss.ih">#REF!</definedName>
    <definedName name="hploss.os">#REF!</definedName>
    <definedName name="hploss.unabs">#REF!</definedName>
    <definedName name="hploss1.unabs">#REF!</definedName>
    <definedName name="hPLPENTA_AntalNklKol">0</definedName>
    <definedName name="hPT_AntalNklKol">0</definedName>
    <definedName name="hsh">#REF!</definedName>
    <definedName name="hthtyh" localSheetId="0">Ue*inf</definedName>
    <definedName name="hthtyh" localSheetId="1">Ue*inf</definedName>
    <definedName name="hthtyh">Ue*inf</definedName>
    <definedName name="HTML_CodePage">1252</definedName>
    <definedName name="HTML_Control" localSheetId="0">{"'August 2000'!$A$1:$J$101"}</definedName>
    <definedName name="HTML_Control" localSheetId="1">{"'August 2000'!$A$1:$J$101"}</definedName>
    <definedName name="HTML_Control">{"'August 2000'!$A$1:$J$101"}</definedName>
    <definedName name="HTML_Description">""</definedName>
    <definedName name="HTML_Email">"neerajk@ranbaxy.co.in"</definedName>
    <definedName name="HTML_Header">"September 2000"</definedName>
    <definedName name="HTML_LastUpdate">"10/3/00"</definedName>
    <definedName name="HTML_LineAfter">FALSE</definedName>
    <definedName name="HTML_LineBefore">FALSE</definedName>
    <definedName name="HTML_Name">"Neeraj Kukreti"</definedName>
    <definedName name="HTML_OBDlg2">TRUE</definedName>
    <definedName name="HTML_OBDlg4">TRUE</definedName>
    <definedName name="HTML_OS">0</definedName>
    <definedName name="HTML_PathFile">"C:\WINDOWS\Desktop\cash_flash.htm"</definedName>
    <definedName name="HTML_Title">"cf_SEP2000"</definedName>
    <definedName name="HTML1_1">"[FCFF3]Sheet1!$A$1:$L$34"</definedName>
    <definedName name="HTML1_10">""</definedName>
    <definedName name="HTML1_11">1</definedName>
    <definedName name="HTML1_12">"Aswath:Adobe SiteMill™ 1.0.2:MyHomePage:FCFF3.html"</definedName>
    <definedName name="HTML1_2">1</definedName>
    <definedName name="HTML1_3">"FCFF3"</definedName>
    <definedName name="HTML1_4">"Three-Stage FCFF Model"</definedName>
    <definedName name="HTML1_5">""</definedName>
    <definedName name="HTML1_6">-4146</definedName>
    <definedName name="HTML1_7">-4146</definedName>
    <definedName name="HTML1_8">"10/22/96"</definedName>
    <definedName name="HTML1_9">"Aswath Damodaran"</definedName>
    <definedName name="HTMLCount">1</definedName>
    <definedName name="hU_AntalNklKol">0</definedName>
    <definedName name="hU23P_AntalNklKol">0</definedName>
    <definedName name="hU30G_AntalKolumner">40</definedName>
    <definedName name="hU30G_AntalNklKol">0</definedName>
    <definedName name="hU30M_AntalKolumner">40</definedName>
    <definedName name="hU30M_AntalNklKol">0</definedName>
    <definedName name="hUL_AntalNklKol">0</definedName>
    <definedName name="huy" localSheetId="0">{"'Sheet1'!$L$16"}</definedName>
    <definedName name="huy" localSheetId="1">{"'Sheet1'!$L$16"}</definedName>
    <definedName name="huy">{"'Sheet1'!$L$16"}</definedName>
    <definedName name="hyhyjhyj" localSheetId="0">Ue*inf</definedName>
    <definedName name="hyhyjhyj" localSheetId="1">Ue*inf</definedName>
    <definedName name="hyhyjhyj">Ue*inf</definedName>
    <definedName name="I">#REF!</definedName>
    <definedName name="I_2">"#REF!"</definedName>
    <definedName name="IA80.TotSchedule80_IA">#REF!</definedName>
    <definedName name="IB80.TotSchedule80_IB">#REF!</definedName>
    <definedName name="IC80.TotDeductInNorthEast">#REF!</definedName>
    <definedName name="IC80.TotSchedule80_IC">#REF!</definedName>
    <definedName name="IFRSTABLE">#REF!</definedName>
    <definedName name="IGAAPCODE">#REF!</definedName>
    <definedName name="IGAAPTABLE">#REF!</definedName>
    <definedName name="iii">#REF!</definedName>
    <definedName name="IK">#REF!</definedName>
    <definedName name="ILT">#REF!</definedName>
    <definedName name="imo">#REF!</definedName>
    <definedName name="impresion_total">#REF!</definedName>
    <definedName name="IN_TAMT">#REF!</definedName>
    <definedName name="IN_TOTAL">#REF!</definedName>
    <definedName name="IN_TQTY">#REF!</definedName>
    <definedName name="IN_UC">#REF!</definedName>
    <definedName name="INAMT">#REF!</definedName>
    <definedName name="IND">#REF!</definedName>
    <definedName name="INDEX">#REF!</definedName>
    <definedName name="INDEX_ANNEXURE">#REF!</definedName>
    <definedName name="INDEX_GLANCE">#REF!</definedName>
    <definedName name="INDIA_PLASTIC_in_KUSD">#REF!</definedName>
    <definedName name="INDICE" localSheetId="0">Ue*inf</definedName>
    <definedName name="INDICE" localSheetId="1">Ue*inf</definedName>
    <definedName name="INDICE">Ue*inf</definedName>
    <definedName name="INDIG">#REF!</definedName>
    <definedName name="INDIVIDUAL">#REF!</definedName>
    <definedName name="INDIVIDUAL_2">"#REF!"</definedName>
    <definedName name="inf">1.05</definedName>
    <definedName name="infinancieras">#REF!</definedName>
    <definedName name="infinancieras2">#REF!</definedName>
    <definedName name="inflacion96">#REF!</definedName>
    <definedName name="INQTY">#REF!</definedName>
    <definedName name="INRDurchschnittskurs">1/57.213199167</definedName>
    <definedName name="INRStichtagskurs">1/68.434</definedName>
    <definedName name="Installncer">#REF!</definedName>
    <definedName name="Int">#REF!</definedName>
    <definedName name="Interconnect_for_mobile_operators">#REF!</definedName>
    <definedName name="Interest">#REF!</definedName>
    <definedName name="Interest_Rate">#REF!</definedName>
    <definedName name="interests">#REF!</definedName>
    <definedName name="IntermediateCapShares">#REF!</definedName>
    <definedName name="IntermediateCapTableTotalFullyDilutedShares">#REF!</definedName>
    <definedName name="IntermediateCapTableTotalSharesOutstanding">#REF!</definedName>
    <definedName name="InternetProtection">"Internet Protection"</definedName>
    <definedName name="InternetProtection_Grade">"C"</definedName>
    <definedName name="inv.fin.temp1">#REF!</definedName>
    <definedName name="inv.fin.temp2">#REF!</definedName>
    <definedName name="Inventories">#REF!</definedName>
    <definedName name="inventoryR" localSheetId="0">{#N/A,#N/A,FALSE,"Aging Summary";#N/A,#N/A,FALSE,"Ratio Analysis";#N/A,#N/A,FALSE,"Test 120 Day Accts";#N/A,#N/A,FALSE,"Tickmarks"}</definedName>
    <definedName name="inventoryR" localSheetId="1">{#N/A,#N/A,FALSE,"Aging Summary";#N/A,#N/A,FALSE,"Ratio Analysis";#N/A,#N/A,FALSE,"Test 120 Day Accts";#N/A,#N/A,FALSE,"Tickmarks"}</definedName>
    <definedName name="inventoryR">{#N/A,#N/A,FALSE,"Aging Summary";#N/A,#N/A,FALSE,"Ratio Analysis";#N/A,#N/A,FALSE,"Test 120 Day Accts";#N/A,#N/A,FALSE,"Tickmarks"}</definedName>
    <definedName name="Involved">#REF!</definedName>
    <definedName name="Involvement">#REF!</definedName>
    <definedName name="IOCbackup03">#REF!,#REF!</definedName>
    <definedName name="iop" localSheetId="0">{#N/A,#N/A,TRUE,"Summary";#N/A,#N/A,TRUE,"IS";#N/A,#N/A,TRUE,"Adj";#N/A,#N/A,TRUE,"BS";#N/A,#N/A,TRUE,"CF";#N/A,#N/A,TRUE,"Debt";#N/A,#N/A,TRUE,"IRR"}</definedName>
    <definedName name="iop" localSheetId="1">{#N/A,#N/A,TRUE,"Summary";#N/A,#N/A,TRUE,"IS";#N/A,#N/A,TRUE,"Adj";#N/A,#N/A,TRUE,"BS";#N/A,#N/A,TRUE,"CF";#N/A,#N/A,TRUE,"Debt";#N/A,#N/A,TRUE,"IRR"}</definedName>
    <definedName name="iop">{#N/A,#N/A,TRUE,"Summary";#N/A,#N/A,TRUE,"IS";#N/A,#N/A,TRUE,"Adj";#N/A,#N/A,TRUE,"BS";#N/A,#N/A,TRUE,"CF";#N/A,#N/A,TRUE,"Debt";#N/A,#N/A,TRUE,"IRR"}</definedName>
    <definedName name="IPR">#REF!</definedName>
    <definedName name="IQ_ADDIN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45446.9930324074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RA">#REF!</definedName>
    <definedName name="IRG">#REF!</definedName>
    <definedName name="IRR">#REF!</definedName>
    <definedName name="ISSch9899">#REF!</definedName>
    <definedName name="ISSch9900">#REF!</definedName>
    <definedName name="IT_DEPN">#REF!</definedName>
    <definedName name="IT.Amt">#REF!</definedName>
    <definedName name="IT.FormulaOFS">#REF!</definedName>
    <definedName name="itdep">#REF!</definedName>
    <definedName name="itdepn9899">#REF!</definedName>
    <definedName name="Items">#REF!</definedName>
    <definedName name="iub">#REF!</definedName>
    <definedName name="iudjshd">0</definedName>
    <definedName name="iuy">#REF!</definedName>
    <definedName name="Iventory" localSheetId="0">{#N/A,#N/A,FALSE,"Aging Summary";#N/A,#N/A,FALSE,"Ratio Analysis";#N/A,#N/A,FALSE,"Test 120 Day Accts";#N/A,#N/A,FALSE,"Tickmarks"}</definedName>
    <definedName name="Iventory" localSheetId="1">{#N/A,#N/A,FALSE,"Aging Summary";#N/A,#N/A,FALSE,"Ratio Analysis";#N/A,#N/A,FALSE,"Test 120 Day Accts";#N/A,#N/A,FALSE,"Tickmarks"}</definedName>
    <definedName name="Iventory">{#N/A,#N/A,FALSE,"Aging Summary";#N/A,#N/A,FALSE,"Ratio Analysis";#N/A,#N/A,FALSE,"Test 120 Day Accts";#N/A,#N/A,FALSE,"Tickmarks"}</definedName>
    <definedName name="iyu" localSheetId="0">{#N/A,#N/A,FALSE,"Aging Summary";#N/A,#N/A,FALSE,"Ratio Analysis";#N/A,#N/A,FALSE,"Test 120 Day Accts";#N/A,#N/A,FALSE,"Tickmarks"}</definedName>
    <definedName name="iyu" localSheetId="1">{#N/A,#N/A,FALSE,"Aging Summary";#N/A,#N/A,FALSE,"Ratio Analysis";#N/A,#N/A,FALSE,"Test 120 Day Accts";#N/A,#N/A,FALSE,"Tickmarks"}</definedName>
    <definedName name="iyu">{#N/A,#N/A,FALSE,"Aging Summary";#N/A,#N/A,FALSE,"Ratio Analysis";#N/A,#N/A,FALSE,"Test 120 Day Accts";#N/A,#N/A,FALSE,"Tickmarks"}</definedName>
    <definedName name="ııııııı" localSheetId="0">Ue*inf</definedName>
    <definedName name="ııııııı" localSheetId="1">Ue*inf</definedName>
    <definedName name="ııııııı">Ue*inf</definedName>
    <definedName name="ııııııııııııııı" localSheetId="0">Ue*inf</definedName>
    <definedName name="ııııııııııııııı" localSheetId="1">Ue*inf</definedName>
    <definedName name="ııııııııııııııı">Ue*inf</definedName>
    <definedName name="ıolpuıop" localSheetId="0">Ue*inf</definedName>
    <definedName name="ıolpuıop" localSheetId="1">Ue*inf</definedName>
    <definedName name="ıolpuıop">Ue*inf</definedName>
    <definedName name="ıopıuo" localSheetId="0">Ue*inf</definedName>
    <definedName name="ıopıuo" localSheetId="1">Ue*inf</definedName>
    <definedName name="ıopıuo">Ue*inf</definedName>
    <definedName name="ıoupşuoıp" localSheetId="0">Ue*inf</definedName>
    <definedName name="ıoupşuoıp" localSheetId="1">Ue*inf</definedName>
    <definedName name="ıoupşuoıp">Ue*inf</definedName>
    <definedName name="ıoupuıopuıo" localSheetId="0">Ue*inf</definedName>
    <definedName name="ıoupuıopuıo" localSheetId="1">Ue*inf</definedName>
    <definedName name="ıoupuıopuıo">Ue*inf</definedName>
    <definedName name="ıtykutk" localSheetId="0">Ue*inf</definedName>
    <definedName name="ıtykutk" localSheetId="1">Ue*inf</definedName>
    <definedName name="ıtykutk">Ue*inf</definedName>
    <definedName name="ıupoıpuı" localSheetId="0">Ue*inf</definedName>
    <definedName name="ıupoıpuı" localSheetId="1">Ue*inf</definedName>
    <definedName name="ıupoıpuı">Ue*inf</definedName>
    <definedName name="J" localSheetId="0">Scheduled_Payment+Extra_Payment</definedName>
    <definedName name="J" localSheetId="1">Scheduled_Payment+Extra_Payment</definedName>
    <definedName name="J" localSheetId="7">Scheduled_Payment+Extra_Payment</definedName>
    <definedName name="J" localSheetId="6">Scheduled_Payment+Extra_Payment</definedName>
    <definedName name="J" localSheetId="8">Scheduled_Payment+Extra_Payment</definedName>
    <definedName name="J">Scheduled_Payment+Extra_Payment</definedName>
    <definedName name="Jan00toDec00Summ">#REF!</definedName>
    <definedName name="Jan01toMar01">#REF!</definedName>
    <definedName name="JANTB">#REF!</definedName>
    <definedName name="JantoMar00">#REF!</definedName>
    <definedName name="JFJFFJ">#REF!</definedName>
    <definedName name="jfsl">#REF!</definedName>
    <definedName name="jhfdnjkfd" localSheetId="0">{#N/A,#N/A,TRUE,"Summary";#N/A,#N/A,TRUE,"IS";#N/A,#N/A,TRUE,"Adj";#N/A,#N/A,TRUE,"BS";#N/A,#N/A,TRUE,"CF";#N/A,#N/A,TRUE,"Debt";#N/A,#N/A,TRUE,"IRR"}</definedName>
    <definedName name="jhfdnjkfd" localSheetId="1">{#N/A,#N/A,TRUE,"Summary";#N/A,#N/A,TRUE,"IS";#N/A,#N/A,TRUE,"Adj";#N/A,#N/A,TRUE,"BS";#N/A,#N/A,TRUE,"CF";#N/A,#N/A,TRUE,"Debt";#N/A,#N/A,TRUE,"IRR"}</definedName>
    <definedName name="jhfdnjkfd">{#N/A,#N/A,TRUE,"Summary";#N/A,#N/A,TRUE,"IS";#N/A,#N/A,TRUE,"Adj";#N/A,#N/A,TRUE,"BS";#N/A,#N/A,TRUE,"CF";#N/A,#N/A,TRUE,"Debt";#N/A,#N/A,TRUE,"IRR"}</definedName>
    <definedName name="jhqwjhegjqwgf">#REF!</definedName>
    <definedName name="jhuhgf" localSheetId="0">Ue*inf</definedName>
    <definedName name="jhuhgf" localSheetId="1">Ue*inf</definedName>
    <definedName name="jhuhgf">Ue*inf</definedName>
    <definedName name="jj" localSheetId="0">{#N/A,#N/A,FALSE,"2XX"}</definedName>
    <definedName name="jj" localSheetId="1">{#N/A,#N/A,FALSE,"2XX"}</definedName>
    <definedName name="jj">{#N/A,#N/A,FALSE,"2XX"}</definedName>
    <definedName name="jjj" localSheetId="0">Ue*inf</definedName>
    <definedName name="jjj" localSheetId="1">Ue*inf</definedName>
    <definedName name="jjj">Ue*inf</definedName>
    <definedName name="jjjj" localSheetId="0">Ue*inf</definedName>
    <definedName name="jjjj" localSheetId="1">Ue*inf</definedName>
    <definedName name="jjjj">Ue*inf</definedName>
    <definedName name="jjjjjjjj" localSheetId="0">Ue*inf</definedName>
    <definedName name="jjjjjjjj" localSheetId="1">Ue*inf</definedName>
    <definedName name="jjjjjjjj">Ue*inf</definedName>
    <definedName name="jjjjjjjjj" localSheetId="0">{"'I-1 and I-2'!$A$1:$G$190"}</definedName>
    <definedName name="jjjjjjjjj" localSheetId="1">{"'I-1 and I-2'!$A$1:$G$190"}</definedName>
    <definedName name="jjjjjjjjj">{"'I-1 and I-2'!$A$1:$G$190"}</definedName>
    <definedName name="jjjjjjjjjjjjjjjjj" localSheetId="0">Ue*inf</definedName>
    <definedName name="jjjjjjjjjjjjjjjjj" localSheetId="1">Ue*inf</definedName>
    <definedName name="jjjjjjjjjjjjjjjjj">Ue*inf</definedName>
    <definedName name="JK" localSheetId="0">Ue*inf</definedName>
    <definedName name="JK" localSheetId="1">Ue*inf</definedName>
    <definedName name="JK">Ue*inf</definedName>
    <definedName name="jkhjkgm" localSheetId="0">Ue*inf</definedName>
    <definedName name="jkhjkgm" localSheetId="1">Ue*inf</definedName>
    <definedName name="jkhjkgm">Ue*inf</definedName>
    <definedName name="jkl" localSheetId="0">Ue*inf</definedName>
    <definedName name="jkl" localSheetId="1">Ue*inf</definedName>
    <definedName name="jkl">Ue*inf</definedName>
    <definedName name="jku">#REF!</definedName>
    <definedName name="jpy">#REF!</definedName>
    <definedName name="JR">#REF!</definedName>
    <definedName name="jsdhsj" localSheetId="0">{#N/A,#N/A,TRUE,"constb"}</definedName>
    <definedName name="jsdhsj" localSheetId="1">{#N/A,#N/A,TRUE,"constb"}</definedName>
    <definedName name="jsdhsj">{#N/A,#N/A,TRUE,"constb"}</definedName>
    <definedName name="jsrj">#REF!</definedName>
    <definedName name="jujkuyjk" localSheetId="0">Ue*inf</definedName>
    <definedName name="jujkuyjk" localSheetId="1">Ue*inf</definedName>
    <definedName name="jujkuyjk">Ue*inf</definedName>
    <definedName name="JULTB">#REF!</definedName>
    <definedName name="july">#REF!</definedName>
    <definedName name="july1">#REF!</definedName>
    <definedName name="julyclosing">#REF!</definedName>
    <definedName name="julyend">#REF!</definedName>
    <definedName name="Jun_2001">#REF!</definedName>
    <definedName name="JuneB">#REF!</definedName>
    <definedName name="juneclosing">#REF!</definedName>
    <definedName name="Junefood">#REF!</definedName>
    <definedName name="juneop">#REF!</definedName>
    <definedName name="JUNTB">#REF!</definedName>
    <definedName name="juyjty" localSheetId="0">Ue*inf</definedName>
    <definedName name="juyjty" localSheetId="1">Ue*inf</definedName>
    <definedName name="juyjty">Ue*inf</definedName>
    <definedName name="jv">#REF!</definedName>
    <definedName name="JVs_Subsidiaries_Sales_Local_Currency">#REF!</definedName>
    <definedName name="JVs_Subsidiaries_Sales_US___000">#REF!</definedName>
    <definedName name="jytukjtı" localSheetId="0">Ue*inf</definedName>
    <definedName name="jytukjtı" localSheetId="1">Ue*inf</definedName>
    <definedName name="jytukjtı">Ue*inf</definedName>
    <definedName name="jyujyt" localSheetId="0">Ue*inf</definedName>
    <definedName name="jyujyt" localSheetId="1">Ue*inf</definedName>
    <definedName name="jyujyt">Ue*inf</definedName>
    <definedName name="jyurj" localSheetId="0">Ue*inf</definedName>
    <definedName name="jyurj" localSheetId="1">Ue*inf</definedName>
    <definedName name="jyurj">Ue*inf</definedName>
    <definedName name="k" localSheetId="0">{#N/A,#N/A,FALSE,"2XX"}</definedName>
    <definedName name="k" localSheetId="1">{#N/A,#N/A,FALSE,"2XX"}</definedName>
    <definedName name="k">{#N/A,#N/A,FALSE,"2XX"}</definedName>
    <definedName name="K5..34">#REF!</definedName>
    <definedName name="keadv">25000</definedName>
    <definedName name="keith">#REF!</definedName>
    <definedName name="keith1">#REF!</definedName>
    <definedName name="keith2">#REF!</definedName>
    <definedName name="khac">2</definedName>
    <definedName name="kiiii">#REF!</definedName>
    <definedName name="KJF" localSheetId="0">Ue*inf</definedName>
    <definedName name="KJF" localSheetId="1">Ue*inf</definedName>
    <definedName name="KJF">Ue*inf</definedName>
    <definedName name="kjlökjölj">#REF!</definedName>
    <definedName name="KK">#REF!</definedName>
    <definedName name="kkkkkkkk" localSheetId="0">Ue*inf</definedName>
    <definedName name="kkkkkkkk" localSheetId="1">Ue*inf</definedName>
    <definedName name="kkkkkkkk">Ue*inf</definedName>
    <definedName name="kkkkkkkkkkkkkkkk" localSheetId="0">Ue*inf</definedName>
    <definedName name="kkkkkkkkkkkkkkkk" localSheetId="1">Ue*inf</definedName>
    <definedName name="kkkkkkkkkkkkkkkk">Ue*inf</definedName>
    <definedName name="KL" localSheetId="0">Ue*inf</definedName>
    <definedName name="KL" localSheetId="1">Ue*inf</definedName>
    <definedName name="KL">Ue*inf</definedName>
    <definedName name="KOREA_PLASTIC_in_KUSD">#REF!</definedName>
    <definedName name="kpg">#REF!</definedName>
    <definedName name="kttıukt" localSheetId="0">Ue*inf</definedName>
    <definedName name="kttıukt" localSheetId="1">Ue*inf</definedName>
    <definedName name="kttıukt">Ue*inf</definedName>
    <definedName name="kum._1999_2000">#REF!</definedName>
    <definedName name="kum.bis_einschl.RGJ">#REF!</definedName>
    <definedName name="kurs">#REF!</definedName>
    <definedName name="KUULSD" localSheetId="0">{#N/A,#N/A,FALSE,"COMP"}</definedName>
    <definedName name="KUULSD" localSheetId="1">{#N/A,#N/A,FALSE,"COMP"}</definedName>
    <definedName name="KUULSD">{#N/A,#N/A,FALSE,"COMP"}</definedName>
    <definedName name="L_Adjust">#REF!</definedName>
    <definedName name="L_AJE_Tot">#REF!</definedName>
    <definedName name="L_CY_Beg">#REF!</definedName>
    <definedName name="L_CY_End">#REF!</definedName>
    <definedName name="L_PY_End">#REF!</definedName>
    <definedName name="L_RJE_Tot">#REF!</definedName>
    <definedName name="lab" localSheetId="0">Ue*inf</definedName>
    <definedName name="lab" localSheetId="1">Ue*inf</definedName>
    <definedName name="lab">Ue*inf</definedName>
    <definedName name="LAB_L_132">#REF!,#REF!,#REF!</definedName>
    <definedName name="lac">#REF!</definedName>
    <definedName name="lacs">#REF!</definedName>
    <definedName name="LAND">#REF!</definedName>
    <definedName name="Länder">#REF!</definedName>
    <definedName name="Last_Row">#REF!</definedName>
    <definedName name="LASTYR">#REF!</definedName>
    <definedName name="LBAL">#REF!</definedName>
    <definedName name="LBS">#REF!</definedName>
    <definedName name="LC">#REF!</definedName>
    <definedName name="LC_limits_calculation">#REF!</definedName>
    <definedName name="Leader">#REF!</definedName>
    <definedName name="Lease_hold_Improvements">#REF!</definedName>
    <definedName name="Lease_hold_Land">#REF!</definedName>
    <definedName name="Leased_lines">#REF!</definedName>
    <definedName name="LEAVEENPRO2001">#REF!</definedName>
    <definedName name="liabilıty" localSheetId="0">Ue*inf</definedName>
    <definedName name="liabilıty" localSheetId="1">Ue*inf</definedName>
    <definedName name="liabilıty">Ue*inf</definedName>
    <definedName name="liabit" localSheetId="0">Ue*inf</definedName>
    <definedName name="liabit" localSheetId="1">Ue*inf</definedName>
    <definedName name="liabit">Ue*inf</definedName>
    <definedName name="liabs98">#REF!</definedName>
    <definedName name="liabs99">#REF!</definedName>
    <definedName name="libras">#REF!</definedName>
    <definedName name="Link10d">#REF!</definedName>
    <definedName name="Link11b">#REF!</definedName>
    <definedName name="Link11c">#REF!</definedName>
    <definedName name="Link5b">#REF!</definedName>
    <definedName name="Link5c">#REF!</definedName>
    <definedName name="Link8c">#REF!</definedName>
    <definedName name="lionel">#REF!</definedName>
    <definedName name="List_Curr">#REF!</definedName>
    <definedName name="List_LevelAssurance">#REF!</definedName>
    <definedName name="List_TypeProcedure">#REF!</definedName>
    <definedName name="lıab" localSheetId="0">Ue*inf</definedName>
    <definedName name="lıab" localSheetId="1">Ue*inf</definedName>
    <definedName name="lıab">Ue*inf</definedName>
    <definedName name="LKL" localSheetId="0">Ue*inf</definedName>
    <definedName name="LKL" localSheetId="1">Ue*inf</definedName>
    <definedName name="LKL">Ue*inf</definedName>
    <definedName name="llllll" localSheetId="0">Ue*inf</definedName>
    <definedName name="llllll" localSheetId="1">Ue*inf</definedName>
    <definedName name="llllll">Ue*inf</definedName>
    <definedName name="llllllll" localSheetId="0">Ue*inf</definedName>
    <definedName name="llllllll" localSheetId="1">Ue*inf</definedName>
    <definedName name="llllllll">Ue*inf</definedName>
    <definedName name="lllllllll" localSheetId="0">Ue*inf</definedName>
    <definedName name="lllllllll" localSheetId="1">Ue*inf</definedName>
    <definedName name="lllllllll">Ue*inf</definedName>
    <definedName name="lllllllllll" localSheetId="0">Ue*inf</definedName>
    <definedName name="lllllllllll" localSheetId="1">Ue*inf</definedName>
    <definedName name="lllllllllll">Ue*inf</definedName>
    <definedName name="lllllllllllll" localSheetId="0">{"'I-1 and I-2'!$A$1:$G$190"}</definedName>
    <definedName name="lllllllllllll" localSheetId="1">{"'I-1 and I-2'!$A$1:$G$190"}</definedName>
    <definedName name="lllllllllllll">{"'I-1 and I-2'!$A$1:$G$190"}</definedName>
    <definedName name="llllllllllllll" localSheetId="0">Ue*inf</definedName>
    <definedName name="llllllllllllll" localSheetId="1">Ue*inf</definedName>
    <definedName name="llllllllllllll">Ue*inf</definedName>
    <definedName name="llllllllllllllllllllll" localSheetId="0">Ue*inf</definedName>
    <definedName name="llllllllllllllllllllll" localSheetId="1">Ue*inf</definedName>
    <definedName name="llllllllllllllllllllll">Ue*inf</definedName>
    <definedName name="llllllllllllllllllllllll" localSheetId="0">Ue*inf</definedName>
    <definedName name="llllllllllllllllllllllll" localSheetId="1">Ue*inf</definedName>
    <definedName name="llllllllllllllllllllllll">Ue*inf</definedName>
    <definedName name="llllllllllllllllllllllllllllllllllll" localSheetId="0">Ue*inf</definedName>
    <definedName name="llllllllllllllllllllllllllllllllllll" localSheetId="1">Ue*inf</definedName>
    <definedName name="llllllllllllllllllllllllllllllllllll">Ue*inf</definedName>
    <definedName name="llllllllllllllllllllllllllllllllllllllllllllllllll" localSheetId="0">Ue*inf</definedName>
    <definedName name="llllllllllllllllllllllllllllllllllllllllllllllllll" localSheetId="1">Ue*inf</definedName>
    <definedName name="llllllllllllllllllllllllllllllllllllllllllllllllll">Ue*inf</definedName>
    <definedName name="load">#REF!</definedName>
    <definedName name="Loan_Amount">#REF!</definedName>
    <definedName name="Loan_Start">#REF!</definedName>
    <definedName name="Loan_Years">#REF!</definedName>
    <definedName name="LOBAL">#REF!</definedName>
    <definedName name="Local_Currency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ngName">#REF!</definedName>
    <definedName name="lottery.ecq1">#REF!</definedName>
    <definedName name="lottery.ecq2">#REF!</definedName>
    <definedName name="lottery.ecq3">#REF!</definedName>
    <definedName name="lottery.ecq4">#REF!</definedName>
    <definedName name="lottery.ecq5">#REF!</definedName>
    <definedName name="lottery.scq1">#REF!</definedName>
    <definedName name="lottery.scq2">#REF!</definedName>
    <definedName name="lottery.scq3">#REF!</definedName>
    <definedName name="lottery.scq4">#REF!</definedName>
    <definedName name="lottery.scq5">#REF!</definedName>
    <definedName name="lotteryec.usratio">#REF!</definedName>
    <definedName name="lotteryincome">#REF!</definedName>
    <definedName name="lotteryincome.usratio">#REF!</definedName>
    <definedName name="lotterysur.usratio">#REF!</definedName>
    <definedName name="LP">#REF!</definedName>
    <definedName name="LŞ" localSheetId="0">Ue*inf</definedName>
    <definedName name="LŞ" localSheetId="1">Ue*inf</definedName>
    <definedName name="LŞ">Ue*inf</definedName>
    <definedName name="lşi" localSheetId="0">Ue*inf</definedName>
    <definedName name="lşi" localSheetId="1">Ue*inf</definedName>
    <definedName name="lşi">Ue*inf</definedName>
    <definedName name="lşıoupşiıuo" localSheetId="0">Ue*inf</definedName>
    <definedName name="lşıoupşiıuo" localSheetId="1">Ue*inf</definedName>
    <definedName name="lşıoupşiıuo">Ue*inf</definedName>
    <definedName name="ltcg.BFlossPrevYrUndSameHeadSetoff4">#REF!</definedName>
    <definedName name="ltcg.BFUnabsorbedDeprSetoff4">#REF!</definedName>
    <definedName name="ltcg.IncOfCurYrAfterSetOff2">#REF!</definedName>
    <definedName name="ltcg.IncOfCurYrUnderThatHead2">#REF!</definedName>
    <definedName name="ltcgloss.aftbfl">#REF!</definedName>
    <definedName name="ltcgloss.bf">#REF!</definedName>
    <definedName name="ltcgloss.bfftnp">#REF!</definedName>
    <definedName name="ltcgloss.bfftp">#REF!</definedName>
    <definedName name="ltcgloss1.unabs">#REF!</definedName>
    <definedName name="ltcgnonproviso.ecq1">#REF!</definedName>
    <definedName name="ltcgnonproviso.ecq2">#REF!</definedName>
    <definedName name="ltcgnonproviso.ecq3">#REF!</definedName>
    <definedName name="ltcgnonproviso.ecq4">#REF!</definedName>
    <definedName name="ltcgnonproviso.ecq5">#REF!</definedName>
    <definedName name="ltcgnonproviso.savings">#REF!</definedName>
    <definedName name="ltcgnonproviso.scq1">#REF!</definedName>
    <definedName name="ltcgnonproviso.scq2">#REF!</definedName>
    <definedName name="ltcgnonproviso.scq3">#REF!</definedName>
    <definedName name="ltcgnonproviso.scq4">#REF!</definedName>
    <definedName name="ltcgnonproviso.scq5">#REF!</definedName>
    <definedName name="ltcgnonprovisoec.usratio">#REF!</definedName>
    <definedName name="ltcgnonprovisoincome">#REF!</definedName>
    <definedName name="ltcgnonprovisoincome.bf">#REF!</definedName>
    <definedName name="ltcgnonprovisoincome.bp">#REF!</definedName>
    <definedName name="ltcgnonprovisoincome.hp">#REF!</definedName>
    <definedName name="ltcgnonprovisoincome.ih">#REF!</definedName>
    <definedName name="ltcgnonprovisoincome.ltcladj">#REF!</definedName>
    <definedName name="ltcgnonprovisoincome.os">#REF!</definedName>
    <definedName name="ltcgnonprovisoincome.rem">#REF!</definedName>
    <definedName name="ltcgnonprovisoincome.stcl">#REF!</definedName>
    <definedName name="ltcgnonprovisoincome.usratio">#REF!</definedName>
    <definedName name="ltcgnonprovisoloss">#REF!</definedName>
    <definedName name="ltcgnonprovisoloss.bfadj">#REF!</definedName>
    <definedName name="ltcgnonprovisoloss.bp">#REF!</definedName>
    <definedName name="ltcgnonprovisoloss.hp">#REF!</definedName>
    <definedName name="ltcgnonprovisoloss.ih">#REF!</definedName>
    <definedName name="ltcgnonprovisoloss.os">#REF!</definedName>
    <definedName name="ltcgnonprovisoloss.stcladj">#REF!</definedName>
    <definedName name="ltcgnonprovisoloss.unabs">#REF!</definedName>
    <definedName name="ltcgnonprovisosur.usratio">#REF!</definedName>
    <definedName name="ltcgproviso.ecq1">#REF!</definedName>
    <definedName name="ltcgproviso.ecq2">#REF!</definedName>
    <definedName name="ltcgproviso.ecq3">#REF!</definedName>
    <definedName name="ltcgproviso.ecq4">#REF!</definedName>
    <definedName name="ltcgproviso.ecq5">#REF!</definedName>
    <definedName name="ltcgproviso.savings">#REF!</definedName>
    <definedName name="ltcgproviso.scq1">#REF!</definedName>
    <definedName name="ltcgproviso.scq2">#REF!</definedName>
    <definedName name="ltcgproviso.scq3">#REF!</definedName>
    <definedName name="ltcgproviso.scq4">#REF!</definedName>
    <definedName name="ltcgproviso.scq5">#REF!</definedName>
    <definedName name="ltcgprovisoec.usratio">#REF!</definedName>
    <definedName name="ltcgprovisoincome">#REF!</definedName>
    <definedName name="ltcgprovisoincome.bf">#REF!</definedName>
    <definedName name="ltcgprovisoincome.bp">#REF!</definedName>
    <definedName name="ltcgprovisoincome.hp">#REF!</definedName>
    <definedName name="ltcgprovisoincome.ih">#REF!</definedName>
    <definedName name="ltcgprovisoincome.ltcladj">#REF!</definedName>
    <definedName name="ltcgprovisoincome.os">#REF!</definedName>
    <definedName name="ltcgprovisoincome.rem">#REF!</definedName>
    <definedName name="ltcgprovisoincome.stcl">#REF!</definedName>
    <definedName name="ltcgprovisoincome.usratio">#REF!</definedName>
    <definedName name="ltcgprovisoloss">#REF!</definedName>
    <definedName name="ltcgprovisoloss.bfadj">#REF!</definedName>
    <definedName name="ltcgprovisoloss.bp">#REF!</definedName>
    <definedName name="ltcgprovisoloss.hp">#REF!</definedName>
    <definedName name="ltcgprovisoloss.ih">#REF!</definedName>
    <definedName name="ltcgprovisoloss.os">#REF!</definedName>
    <definedName name="ltcgprovisoloss.stcladj">#REF!</definedName>
    <definedName name="ltcgprovisoloss.unabs">#REF!</definedName>
    <definedName name="ltcgprovisosur.usratio">#REF!</definedName>
    <definedName name="ltcla1">#REF!</definedName>
    <definedName name="ltcla2">#REF!</definedName>
    <definedName name="m">#REF!</definedName>
    <definedName name="M_S_ANIL_BABU___CO.">#REF!</definedName>
    <definedName name="M_S_ANIL_BABU___CO._2">NA()</definedName>
    <definedName name="M_S_ANIL_BABU___CO._2_1">NA()</definedName>
    <definedName name="m.1">#REF!</definedName>
    <definedName name="m.13">#REF!</definedName>
    <definedName name="m.14">#REF!</definedName>
    <definedName name="m.15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2">#REF!</definedName>
    <definedName name="m.23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4">#REF!</definedName>
    <definedName name="m.5">#REF!</definedName>
    <definedName name="m.6">#REF!</definedName>
    <definedName name="m.7">#REF!</definedName>
    <definedName name="m.9">#REF!</definedName>
    <definedName name="Macro">#REF!</definedName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dhavi" localSheetId="0">{"plansummary",#N/A,FALSE,"PlanSummary";"sales",#N/A,FALSE,"Sales Rec";"productivity",#N/A,FALSE,"Productivity Rec";"capitalspending",#N/A,FALSE,"Capital Spending"}</definedName>
    <definedName name="madhavi" localSheetId="1">{"plansummary",#N/A,FALSE,"PlanSummary";"sales",#N/A,FALSE,"Sales Rec";"productivity",#N/A,FALSE,"Productivity Rec";"capitalspending",#N/A,FALSE,"Capital Spending"}</definedName>
    <definedName name="madhavi">{"plansummary",#N/A,FALSE,"PlanSummary";"sales",#N/A,FALSE,"Sales Rec";"productivity",#N/A,FALSE,"Productivity Rec";"capitalspending",#N/A,FALSE,"Capital Spending"}</definedName>
    <definedName name="Mai_2001">#REF!</definedName>
    <definedName name="MailSystem">"Mail System"</definedName>
    <definedName name="MailSystem_Grade">"C"</definedName>
    <definedName name="MAIN">#REF!</definedName>
    <definedName name="mam" localSheetId="0">{#N/A,#N/A,TRUE,"TOTALS";#N/A,#N/A,TRUE,"ROUTES"}</definedName>
    <definedName name="mam" localSheetId="1">{#N/A,#N/A,TRUE,"TOTALS";#N/A,#N/A,TRUE,"ROUTES"}</definedName>
    <definedName name="mam">{#N/A,#N/A,TRUE,"TOTALS";#N/A,#N/A,TRUE,"ROUTES"}</definedName>
    <definedName name="Marché_IARD">"Graphique 1"</definedName>
    <definedName name="Marketing_managerwise_Global_Sales">#REF!</definedName>
    <definedName name="MARTB">#REF!</definedName>
    <definedName name="März_2001">#REF!</definedName>
    <definedName name="Mastering">#REF!</definedName>
    <definedName name="Mat_name">#REF!</definedName>
    <definedName name="MATC.AmtTaxCredUs115JAA">#REF!</definedName>
    <definedName name="MATC.TaxOthProvCurrAssYr">#REF!</definedName>
    <definedName name="MATC.TaxUs115JBCurrAssYr">#REF!</definedName>
    <definedName name="matching">#REF!</definedName>
    <definedName name="MATLCONS">#REF!</definedName>
    <definedName name="MayB">#REF!</definedName>
    <definedName name="mayop">#REF!</definedName>
    <definedName name="MBD">#REF!</definedName>
    <definedName name="mbr10b">#REF!</definedName>
    <definedName name="mbr2a">#REF!</definedName>
    <definedName name="mbr2b">#REF!</definedName>
    <definedName name="mbr5a">#REF!</definedName>
    <definedName name="mbr5b">#REF!</definedName>
    <definedName name="mbr6a">#REF!</definedName>
    <definedName name="mbr6b">#REF!</definedName>
    <definedName name="mbr6c">#REF!</definedName>
    <definedName name="mbrA">#REF!</definedName>
    <definedName name="mbrB">#REF!</definedName>
    <definedName name="MCSIMP">#REF!</definedName>
    <definedName name="MCSLOC">#REF!</definedName>
    <definedName name="mda">#REF!</definedName>
    <definedName name="MDARECON">#REF!</definedName>
    <definedName name="MDEVISES">#REF!,#REF!,#REF!</definedName>
    <definedName name="ME13.01">#REF!,#REF!</definedName>
    <definedName name="MedReport31122001">#REF!</definedName>
    <definedName name="Memo">#REF!</definedName>
    <definedName name="Memo_2">NA()</definedName>
    <definedName name="Memo_2_1">NA()</definedName>
    <definedName name="Memo_B">#REF!</definedName>
    <definedName name="Memo_B_2">NA()</definedName>
    <definedName name="Memo_B_2_1">NA()</definedName>
    <definedName name="MethodAcc">#REF!</definedName>
    <definedName name="MFRF">#REF!,#REF!,#REF!,#REF!,#REF!</definedName>
    <definedName name="MICON">#REF!</definedName>
    <definedName name="milm">#REF!</definedName>
    <definedName name="minq1">#REF!</definedName>
    <definedName name="minq2">#REF!</definedName>
    <definedName name="MISC">#REF!</definedName>
    <definedName name="MK11USD">#REF!</definedName>
    <definedName name="MKT_2">#REF!</definedName>
    <definedName name="MKT10LC">#REF!</definedName>
    <definedName name="Mkt10Local">#REF!</definedName>
    <definedName name="Mkt10USD">#REF!</definedName>
    <definedName name="MKT11LC">#REF!</definedName>
    <definedName name="Mkt11Local">#REF!</definedName>
    <definedName name="Mkt11USD">#REF!</definedName>
    <definedName name="MKT1LC">#REF!</definedName>
    <definedName name="Mkt1Local">#REF!</definedName>
    <definedName name="Mkt1USD">#REF!</definedName>
    <definedName name="MKT2LC">#REF!</definedName>
    <definedName name="Mkt2Local">#REF!</definedName>
    <definedName name="Mkt2USD">#REF!</definedName>
    <definedName name="MKT3LC">#REF!</definedName>
    <definedName name="Mkt3Local">#REF!</definedName>
    <definedName name="Mkt3USD">#REF!</definedName>
    <definedName name="Mkt3USD1">#REF!</definedName>
    <definedName name="MKT4LC">#REF!</definedName>
    <definedName name="Mkt4Local">#REF!</definedName>
    <definedName name="Mkt4USD">#REF!</definedName>
    <definedName name="MKT5LC">#REF!</definedName>
    <definedName name="Mkt5Local">#REF!</definedName>
    <definedName name="Mkt5USD">#REF!</definedName>
    <definedName name="MKT6LC">#REF!</definedName>
    <definedName name="Mkt6Local">#REF!</definedName>
    <definedName name="Mkt6USD">#REF!</definedName>
    <definedName name="MKT7LC">#REF!</definedName>
    <definedName name="Mkt7Local">#REF!</definedName>
    <definedName name="Mkt7USD">#REF!</definedName>
    <definedName name="MKT8LC">#REF!</definedName>
    <definedName name="Mkt8Local">#REF!</definedName>
    <definedName name="Mkt8USD">#REF!</definedName>
    <definedName name="MKT9LC">#REF!</definedName>
    <definedName name="Mkt9Local">#REF!</definedName>
    <definedName name="Mkt9USD">#REF!</definedName>
    <definedName name="mln">#REF!</definedName>
    <definedName name="MM">#REF!</definedName>
    <definedName name="MMM">#REF!</definedName>
    <definedName name="mmmmmmmmm" localSheetId="0">Ue*inf</definedName>
    <definedName name="mmmmmmmmm" localSheetId="1">Ue*inf</definedName>
    <definedName name="mmmmmmmmm">Ue*inf</definedName>
    <definedName name="mn">#REF!</definedName>
    <definedName name="MODEL">#REF!</definedName>
    <definedName name="Modulo1.Macro13">#REF!</definedName>
    <definedName name="Monat">#REF!</definedName>
    <definedName name="Mondal">#REF!</definedName>
    <definedName name="Monetary_Precision">#REF!</definedName>
    <definedName name="Monetary_Precision_2">NA()</definedName>
    <definedName name="Monetary_Precision_2_1">NA()</definedName>
    <definedName name="month">#REF!</definedName>
    <definedName name="Month1_Ending_Bal">#REF!</definedName>
    <definedName name="monthLookUP">#REF!</definedName>
    <definedName name="Monthly_PTO_Accrual">#REF!</definedName>
    <definedName name="Monthly_recurring_charges">#REF!</definedName>
    <definedName name="MONTHS">#REF!</definedName>
    <definedName name="MonthText">#REF!</definedName>
    <definedName name="MONTHWISE_BUSINESS_INDICATORS_KEY_RATIOS__2000_01">#REF!</definedName>
    <definedName name="MPBOH">#REF!</definedName>
    <definedName name="MPEOH">#REF!</definedName>
    <definedName name="msony">#REF!</definedName>
    <definedName name="MStVal">#REF!</definedName>
    <definedName name="MTHEXP">#REF!</definedName>
    <definedName name="MTHP_L">#REF!</definedName>
    <definedName name="N">#REF!</definedName>
    <definedName name="NAL">#REF!</definedName>
    <definedName name="name">#REF!</definedName>
    <definedName name="Name10a">#REF!</definedName>
    <definedName name="Name10b">#REF!</definedName>
    <definedName name="Name10c">#REF!</definedName>
    <definedName name="Name10d">#REF!</definedName>
    <definedName name="Name11a">#REF!</definedName>
    <definedName name="Name11b">#REF!</definedName>
    <definedName name="Name11c">#REF!</definedName>
    <definedName name="Name12a">#REF!</definedName>
    <definedName name="Name12b">#REF!</definedName>
    <definedName name="Name12c">#REF!</definedName>
    <definedName name="Name12d">#REF!</definedName>
    <definedName name="Name13a">#REF!</definedName>
    <definedName name="Name13b">#REF!</definedName>
    <definedName name="Name13c">#REF!</definedName>
    <definedName name="Name13d">#REF!</definedName>
    <definedName name="Name13e">#REF!</definedName>
    <definedName name="Name1a">#REF!</definedName>
    <definedName name="Name1b">#REF!</definedName>
    <definedName name="Name1c">#REF!</definedName>
    <definedName name="Name1d">#REF!</definedName>
    <definedName name="Name1e">#REF!</definedName>
    <definedName name="Name1f">#REF!</definedName>
    <definedName name="Name1g">#REF!</definedName>
    <definedName name="Name2a">#REF!</definedName>
    <definedName name="Name2b">#REF!</definedName>
    <definedName name="Name2c">#REF!</definedName>
    <definedName name="Name2d">#REF!</definedName>
    <definedName name="Name3a">#REF!</definedName>
    <definedName name="Name3b">#REF!</definedName>
    <definedName name="Name3c">#REF!</definedName>
    <definedName name="Name3d">#REF!</definedName>
    <definedName name="Name3e">#REF!</definedName>
    <definedName name="Name3f">#REF!</definedName>
    <definedName name="Name3g">#REF!</definedName>
    <definedName name="Name3h">#REF!</definedName>
    <definedName name="Name3i">#REF!</definedName>
    <definedName name="Name3j">#REF!</definedName>
    <definedName name="Name3k">#REF!</definedName>
    <definedName name="Name4a">#REF!</definedName>
    <definedName name="Name4b">#REF!</definedName>
    <definedName name="Name4c">#REF!</definedName>
    <definedName name="Name4d">#REF!</definedName>
    <definedName name="Name4e">#REF!</definedName>
    <definedName name="Name4f">#REF!</definedName>
    <definedName name="Name4g">#REF!</definedName>
    <definedName name="Name4h">#REF!</definedName>
    <definedName name="Name4i">#REF!</definedName>
    <definedName name="Name4j">#REF!</definedName>
    <definedName name="Name5a">#REF!</definedName>
    <definedName name="Name5b">#REF!</definedName>
    <definedName name="Name5c">#REF!</definedName>
    <definedName name="Name5d">#REF!</definedName>
    <definedName name="Name6a">#REF!</definedName>
    <definedName name="Name6b">#REF!</definedName>
    <definedName name="Name6c">#REF!</definedName>
    <definedName name="Name6d">#REF!</definedName>
    <definedName name="Name6e">#REF!</definedName>
    <definedName name="Name7a">#REF!</definedName>
    <definedName name="Name7b">#REF!</definedName>
    <definedName name="Name7c">#REF!</definedName>
    <definedName name="Name7d">#REF!</definedName>
    <definedName name="Name8a">#REF!</definedName>
    <definedName name="Name8b">#REF!</definedName>
    <definedName name="Name8c">#REF!</definedName>
    <definedName name="Name8d">#REF!</definedName>
    <definedName name="Name9a">#REF!</definedName>
    <definedName name="Name9b">#REF!</definedName>
    <definedName name="Name9c">#REF!</definedName>
    <definedName name="Name9d">#REF!</definedName>
    <definedName name="Name9e">#REF!</definedName>
    <definedName name="Name9f">#REF!</definedName>
    <definedName name="Namet1">#REF!</definedName>
    <definedName name="namet1a">#REF!</definedName>
    <definedName name="namet1aa">#REF!</definedName>
    <definedName name="namet1b">#REF!</definedName>
    <definedName name="namet1bb">#REF!</definedName>
    <definedName name="Namet2a">#REF!</definedName>
    <definedName name="Namet2b">#REF!</definedName>
    <definedName name="namet3">#REF!</definedName>
    <definedName name="Namet3a">#REF!</definedName>
    <definedName name="Namet3b">#REF!</definedName>
    <definedName name="namet4">#REF!</definedName>
    <definedName name="namet5">#REF!</definedName>
    <definedName name="Namets1">#REF!</definedName>
    <definedName name="Namets2">#REF!</definedName>
    <definedName name="Namets3">#REF!</definedName>
    <definedName name="Namets4">#REF!</definedName>
    <definedName name="Namets5">#REF!</definedName>
    <definedName name="Namets6">#REF!</definedName>
    <definedName name="Namets7a">#REF!</definedName>
    <definedName name="Namets7b">#REF!</definedName>
    <definedName name="Nametss1">#REF!</definedName>
    <definedName name="Nametss2">#REF!</definedName>
    <definedName name="Nametss3">#REF!</definedName>
    <definedName name="Nametss4">#REF!</definedName>
    <definedName name="Nametss5">#REF!</definedName>
    <definedName name="Nametss6">#REF!</definedName>
    <definedName name="Nametss7a">#REF!</definedName>
    <definedName name="Nametss7b">#REF!</definedName>
    <definedName name="NatureBusiness">#REF!</definedName>
    <definedName name="navneet" localSheetId="0">{"'Sheet3'!$A$1:$B$30"}</definedName>
    <definedName name="navneet" localSheetId="1">{"'Sheet3'!$A$1:$B$30"}</definedName>
    <definedName name="navneet">{"'Sheet3'!$A$1:$B$30"}</definedName>
    <definedName name="NC">#REF!</definedName>
    <definedName name="NDC">#REF!</definedName>
    <definedName name="NDC_rebate">#REF!</definedName>
    <definedName name="NED" localSheetId="0">Ue*inf</definedName>
    <definedName name="NED" localSheetId="1">Ue*inf</definedName>
    <definedName name="NED">Ue*inf</definedName>
    <definedName name="NEDİ" localSheetId="0">Ue*inf</definedName>
    <definedName name="NEDİ" localSheetId="1">Ue*inf</definedName>
    <definedName name="NEDİ">Ue*inf</definedName>
    <definedName name="NEDİM" localSheetId="0">Ue*inf</definedName>
    <definedName name="NEDİM" localSheetId="1">Ue*inf</definedName>
    <definedName name="NEDİM">Ue*inf</definedName>
    <definedName name="Net_increase_in_cash_and_cash_equivalents">#REF!</definedName>
    <definedName name="new">#REF!</definedName>
    <definedName name="new_row">#REF!</definedName>
    <definedName name="newmr">#REF!</definedName>
    <definedName name="newname">#REF!</definedName>
    <definedName name="News_Archives">#REF!</definedName>
    <definedName name="Ni">#REF!</definedName>
    <definedName name="Nil" localSheetId="0">{#N/A,#N/A,FALSE,"Aging Summary";#N/A,#N/A,FALSE,"Ratio Analysis";#N/A,#N/A,FALSE,"Test 120 Day Accts";#N/A,#N/A,FALSE,"Tickmarks"}</definedName>
    <definedName name="Nil" localSheetId="1">{#N/A,#N/A,FALSE,"Aging Summary";#N/A,#N/A,FALSE,"Ratio Analysis";#N/A,#N/A,FALSE,"Test 120 Day Accts";#N/A,#N/A,FALSE,"Tickmarks"}</definedName>
    <definedName name="Nil">{#N/A,#N/A,FALSE,"Aging Summary";#N/A,#N/A,FALSE,"Ratio Analysis";#N/A,#N/A,FALSE,"Test 120 Day Accts";#N/A,#N/A,FALSE,"Tickmarks"}</definedName>
    <definedName name="NINE">#REF!</definedName>
    <definedName name="nir">#REF!</definedName>
    <definedName name="nnn">#REF!</definedName>
    <definedName name="nnnnnnnnnnn" localSheetId="0">Ue*inf</definedName>
    <definedName name="nnnnnnnnnnn" localSheetId="1">Ue*inf</definedName>
    <definedName name="nnnnnnnnnnn">Ue*inf</definedName>
    <definedName name="No">#REF!</definedName>
    <definedName name="noa">#REF!</definedName>
    <definedName name="NONOP">#REF!</definedName>
    <definedName name="NORIN">#REF!</definedName>
    <definedName name="NOTECO">#REF!</definedName>
    <definedName name="notes">#REF!</definedName>
    <definedName name="notes_2">NA()</definedName>
    <definedName name="notes_2_1">NA()</definedName>
    <definedName name="notes1">#REF!</definedName>
    <definedName name="notes1_2">NA()</definedName>
    <definedName name="notes1_2_1">NA()</definedName>
    <definedName name="notes2">#REF!</definedName>
    <definedName name="notes2_2">NA()</definedName>
    <definedName name="notes2_2_1">NA()</definedName>
    <definedName name="notes3">#REF!</definedName>
    <definedName name="notes3_2">NA()</definedName>
    <definedName name="notes3_2_1">NA()</definedName>
    <definedName name="Nov_2001">#REF!</definedName>
    <definedName name="NOVTB">#REF!</definedName>
    <definedName name="NP">#REF!</definedName>
    <definedName name="NPR">#REF!</definedName>
    <definedName name="NS">#REF!</definedName>
    <definedName name="NSACTUAL">#REF!</definedName>
    <definedName name="NSBUD">#REF!</definedName>
    <definedName name="NSFCST">#REF!</definedName>
    <definedName name="NSPRBUD">#REF!</definedName>
    <definedName name="NSProjectionMethodIndex">#REF!</definedName>
    <definedName name="NSRequiredLevelOfEvidenceItems">#REF!</definedName>
    <definedName name="nst">#REF!</definedName>
    <definedName name="NSTargetedTestingItems">#REF!</definedName>
    <definedName name="ntu">#REF!</definedName>
    <definedName name="NU">#REF!</definedName>
    <definedName name="Num_Pmt_Per_Year">#REF!</definedName>
    <definedName name="Number_of_Payments">#REF!</definedName>
    <definedName name="nv">#REF!</definedName>
    <definedName name="NvsAnswerCol">"[Drill1]JRNLLAYOUT!$A$4:$A$7"</definedName>
    <definedName name="NvsASD">"V2007-12-31"</definedName>
    <definedName name="NvsAutoDrillOk">"VN"</definedName>
    <definedName name="NvsDateToNumber">"Y"</definedName>
    <definedName name="NvsElapsedTime">0.000416666669480037</definedName>
    <definedName name="NvsElapsedTime2">0.000057291668781545</definedName>
    <definedName name="NvsEndTime">39451.6096990741</definedName>
    <definedName name="NvsEndTime2">37377.1282402778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"V2005-01-01"</definedName>
    <definedName name="NvsPanelSetid">"VGROUP"</definedName>
    <definedName name="NvsParentRef">"'[381121_ITx-Data_ITXD1_AL_2004-05-31.xls]Sheet1'!$I$21"</definedName>
    <definedName name="NvsReqBU">"VANATA"</definedName>
    <definedName name="NvsReqBUOnly">"VY"</definedName>
    <definedName name="NvsTransLed">"VN"</definedName>
    <definedName name="NvsTreeASD">"V2007-12-31"</definedName>
    <definedName name="NvsValTbl.ACCOUNT">"AXA_ACT_ACCT_VW"</definedName>
    <definedName name="NvsValTbl.AFFILIATE">"AFFILIATE_VW"</definedName>
    <definedName name="NvsValTbl.BUSINESS_UNIT">"BUS_UNIT_TBL_GL"</definedName>
    <definedName name="NvsValTbl.CURRENCY_CD">"CURRENCY_CD_TBL"</definedName>
    <definedName name="NvsValTbl.DEPTID">"AXA_DEPT_VW"</definedName>
    <definedName name="NvsValTbl.PRODUCT">"PRODUCT_TBL"</definedName>
    <definedName name="O" localSheetId="0">Ue*inf</definedName>
    <definedName name="O" localSheetId="1">Ue*inf</definedName>
    <definedName name="O">Ue*inf</definedName>
    <definedName name="ÖÇ" localSheetId="0">Ue*inf</definedName>
    <definedName name="ÖÇ" localSheetId="1">Ue*inf</definedName>
    <definedName name="ÖÇ">Ue*inf</definedName>
    <definedName name="OCCUR">#REF!</definedName>
    <definedName name="OCF_STATEMENT">#REF!</definedName>
    <definedName name="OCTTB">#REF!</definedName>
    <definedName name="OE">#REF!</definedName>
    <definedName name="OEQP">#REF!</definedName>
    <definedName name="offad">#REF!</definedName>
    <definedName name="office">#REF!</definedName>
    <definedName name="OFFICE_EQUIPMENT">#REF!</definedName>
    <definedName name="oıpıoı" localSheetId="0">Ue*inf</definedName>
    <definedName name="oıpıoı" localSheetId="1">Ue*inf</definedName>
    <definedName name="oıpıoı">Ue*inf</definedName>
    <definedName name="oıpuıopş" localSheetId="0">Ue*inf</definedName>
    <definedName name="oıpuıopş" localSheetId="1">Ue*inf</definedName>
    <definedName name="oıpuıopş">Ue*inf</definedName>
    <definedName name="oıpuıpo" localSheetId="0">Ue*inf</definedName>
    <definedName name="oıpuıpo" localSheetId="1">Ue*inf</definedName>
    <definedName name="oıpuıpo">Ue*inf</definedName>
    <definedName name="Okt_2001">#REF!</definedName>
    <definedName name="oldsur_usincome">#REF!</definedName>
    <definedName name="ONE">#REF!</definedName>
    <definedName name="ooo" localSheetId="0">Ue*inf</definedName>
    <definedName name="ooo" localSheetId="1">Ue*inf</definedName>
    <definedName name="ooo">Ue*inf</definedName>
    <definedName name="OP" localSheetId="0">Ue*inf</definedName>
    <definedName name="OP" localSheetId="1">Ue*inf</definedName>
    <definedName name="OP">Ue*inf</definedName>
    <definedName name="OPB">#REF!</definedName>
    <definedName name="OPDNAME">#REF!</definedName>
    <definedName name="open" localSheetId="0">{"plansummary",#N/A,FALSE,"PlanSummary";"sales",#N/A,FALSE,"Sales Rec";"productivity",#N/A,FALSE,"Productivity Rec";"capitalspending",#N/A,FALSE,"Capital Spending"}</definedName>
    <definedName name="open" localSheetId="1">{"plansummary",#N/A,FALSE,"PlanSummary";"sales",#N/A,FALSE,"Sales Rec";"productivity",#N/A,FALSE,"Productivity Rec";"capitalspending",#N/A,FALSE,"Capital Spending"}</definedName>
    <definedName name="open">{"plansummary",#N/A,FALSE,"PlanSummary";"sales",#N/A,FALSE,"Sales Rec";"productivity",#N/A,FALSE,"Productivity Rec";"capitalspending",#N/A,FALSE,"Capital Spending"}</definedName>
    <definedName name="Opening" localSheetId="0">{"plansummary",#N/A,FALSE,"PlanSummary";"sales",#N/A,FALSE,"Sales Rec";"productivity",#N/A,FALSE,"Productivity Rec";"capitalspending",#N/A,FALSE,"Capital Spending"}</definedName>
    <definedName name="Opening" localSheetId="1">{"plansummary",#N/A,FALSE,"PlanSummary";"sales",#N/A,FALSE,"Sales Rec";"productivity",#N/A,FALSE,"Productivity Rec";"capitalspending",#N/A,FALSE,"Capital Spending"}</definedName>
    <definedName name="Opening">{"plansummary",#N/A,FALSE,"PlanSummary";"sales",#N/A,FALSE,"Sales Rec";"productivity",#N/A,FALSE,"Productivity Rec";"capitalspending",#N/A,FALSE,"Capital Spending"}</definedName>
    <definedName name="operations">#REF!</definedName>
    <definedName name="opışuoıp" localSheetId="0">Ue*inf</definedName>
    <definedName name="opışuoıp" localSheetId="1">Ue*inf</definedName>
    <definedName name="opışuoıp">Ue*inf</definedName>
    <definedName name="OPNAME">#REF!</definedName>
    <definedName name="opnamenew">#REF!</definedName>
    <definedName name="OPTB">#REF!</definedName>
    <definedName name="opuıo" localSheetId="0">Ue*inf</definedName>
    <definedName name="opuıo" localSheetId="1">Ue*inf</definedName>
    <definedName name="opuıo">Ue*inf</definedName>
    <definedName name="Orders">#REF!</definedName>
    <definedName name="os.BalanceNoRaceHorse">#REF!</definedName>
    <definedName name="os.BalanceOwnRaceHorse">#REF!</definedName>
    <definedName name="os.DeductSec57">#REF!</definedName>
    <definedName name="os.Receipts">#REF!</definedName>
    <definedName name="os.TotalOSGross">#REF!</definedName>
    <definedName name="os.TotDeductions">#REF!</definedName>
    <definedName name="os.TotOthSrcNoRaceHorse">#REF!</definedName>
    <definedName name="os.WinLottRacePuzz">#REF!</definedName>
    <definedName name="osloss1.unabs">#REF!</definedName>
    <definedName name="oşuıop" localSheetId="0">Ue*inf</definedName>
    <definedName name="oşuıop" localSheetId="1">Ue*inf</definedName>
    <definedName name="oşuıop">Ue*inf</definedName>
    <definedName name="OTH_UC">#REF!</definedName>
    <definedName name="OTHAMT">#REF!</definedName>
    <definedName name="OTHBOH">#REF!</definedName>
    <definedName name="OTHEOH">#REF!</definedName>
    <definedName name="other">#REF!</definedName>
    <definedName name="Other_accounts_receivable_and_other_current_assets">#REF!</definedName>
    <definedName name="OTHER_INCOME">#REF!</definedName>
    <definedName name="Other_non_current_assets">#REF!</definedName>
    <definedName name="otherosincome">#REF!</definedName>
    <definedName name="otherosincome.bf">#REF!</definedName>
    <definedName name="otherosincome.bp">#REF!</definedName>
    <definedName name="otherosincome.hp">#REF!</definedName>
    <definedName name="otherosincome.ih">#REF!</definedName>
    <definedName name="otherosincome.os">#REF!</definedName>
    <definedName name="otherosincome.rem">#REF!</definedName>
    <definedName name="otherosloss">#REF!</definedName>
    <definedName name="otherosloss.aftbfl">#REF!</definedName>
    <definedName name="otherosloss.bf">#REF!</definedName>
    <definedName name="otherosloss.bfadj">#REF!</definedName>
    <definedName name="otherosloss.bp">#REF!</definedName>
    <definedName name="otherosloss.hp">#REF!</definedName>
    <definedName name="otherosloss.ih">#REF!</definedName>
    <definedName name="otherosloss.os">#REF!</definedName>
    <definedName name="otherosloss.unabs">#REF!</definedName>
    <definedName name="others">#REF!</definedName>
    <definedName name="otherseg2">#REF!</definedName>
    <definedName name="otherseg3">#REF!</definedName>
    <definedName name="otherseg4">#REF!</definedName>
    <definedName name="otherseg5">#REF!</definedName>
    <definedName name="otherseg6">#REF!</definedName>
    <definedName name="otherseg7">#REF!</definedName>
    <definedName name="otherseg8">#REF!</definedName>
    <definedName name="otherseg9">#REF!</definedName>
    <definedName name="OTHEXP">#REF!</definedName>
    <definedName name="othSecinclnlhrs.IncOfCurYrAfterSetOff3">#REF!</definedName>
    <definedName name="othSecinclnlhrs.IncOfCurYrUnderThatHead3">#REF!</definedName>
    <definedName name="othsrcincl.BFlossPrevYrUndSameHeadSetoff5">#REF!</definedName>
    <definedName name="othsrcincl.BFUnabsorbedDeprSetoff5">#REF!</definedName>
    <definedName name="OUT_TOTAL">#REF!</definedName>
    <definedName name="OUTAMT">#REF!</definedName>
    <definedName name="OUTQTY">#REF!</definedName>
    <definedName name="ove" localSheetId="0">Ue*inf</definedName>
    <definedName name="ove" localSheetId="1">Ue*inf</definedName>
    <definedName name="ove">Ue*inf</definedName>
    <definedName name="OVERALL">#REF!</definedName>
    <definedName name="ownership" localSheetId="0">{#N/A,#N/A,TRUE,"Summary";#N/A,#N/A,TRUE,"IS";#N/A,#N/A,TRUE,"Adj";#N/A,#N/A,TRUE,"BS";#N/A,#N/A,TRUE,"CF";#N/A,#N/A,TRUE,"Debt";#N/A,#N/A,TRUE,"IRR"}</definedName>
    <definedName name="ownership" localSheetId="1">{#N/A,#N/A,TRUE,"Summary";#N/A,#N/A,TRUE,"IS";#N/A,#N/A,TRUE,"Adj";#N/A,#N/A,TRUE,"BS";#N/A,#N/A,TRUE,"CF";#N/A,#N/A,TRUE,"Debt";#N/A,#N/A,TRUE,"IRR"}</definedName>
    <definedName name="ownership">{#N/A,#N/A,TRUE,"Summary";#N/A,#N/A,TRUE,"IS";#N/A,#N/A,TRUE,"Adj";#N/A,#N/A,TRUE,"BS";#N/A,#N/A,TRUE,"CF";#N/A,#N/A,TRUE,"Debt";#N/A,#N/A,TRUE,"IRR"}</definedName>
    <definedName name="p" localSheetId="0">Ue*inf</definedName>
    <definedName name="p" localSheetId="1">Ue*inf</definedName>
    <definedName name="p">Ue*inf</definedName>
    <definedName name="P___L">#REF!</definedName>
    <definedName name="P___L___Statement">#REF!</definedName>
    <definedName name="P_1">#REF!</definedName>
    <definedName name="P_2">#REF!</definedName>
    <definedName name="P_3">#REF!</definedName>
    <definedName name="P_4">#REF!</definedName>
    <definedName name="P_5">#REF!</definedName>
    <definedName name="P_L">#REF!</definedName>
    <definedName name="P_L_Group_Sub">#REF!</definedName>
    <definedName name="P_LA_C">#REF!</definedName>
    <definedName name="P_LTITLE">#REF!</definedName>
    <definedName name="P_M_AC">#REF!</definedName>
    <definedName name="P7M_COMP">#REF!</definedName>
    <definedName name="PACK">#REF!</definedName>
    <definedName name="PACKAGE3" localSheetId="0">{#N/A,#N/A,FALSE,"단축1";#N/A,#N/A,FALSE,"단축2";#N/A,#N/A,FALSE,"단축3";#N/A,#N/A,FALSE,"장축";#N/A,#N/A,FALSE,"4WD"}</definedName>
    <definedName name="PACKAGE3" localSheetId="1">{#N/A,#N/A,FALSE,"단축1";#N/A,#N/A,FALSE,"단축2";#N/A,#N/A,FALSE,"단축3";#N/A,#N/A,FALSE,"장축";#N/A,#N/A,FALSE,"4WD"}</definedName>
    <definedName name="PACKAGE3">{#N/A,#N/A,FALSE,"단축1";#N/A,#N/A,FALSE,"단축2";#N/A,#N/A,FALSE,"단축3";#N/A,#N/A,FALSE,"장축";#N/A,#N/A,FALSE,"4WD"}</definedName>
    <definedName name="paes">#REF!</definedName>
    <definedName name="PAGE_1">#REF!</definedName>
    <definedName name="PAGE_2">#REF!</definedName>
    <definedName name="PAGE_3">#REF!</definedName>
    <definedName name="PAGE_4">#REF!</definedName>
    <definedName name="Page_6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IS">#REF!</definedName>
    <definedName name="Pal_Workbook_GUID">"PC75SP9N9ZN338V981L45SG4"</definedName>
    <definedName name="PAN">#REF!</definedName>
    <definedName name="pandl">#REF!</definedName>
    <definedName name="par">#REF!</definedName>
    <definedName name="parryware_Exp" localSheetId="0">Ue*inf</definedName>
    <definedName name="parryware_Exp" localSheetId="1">Ue*inf</definedName>
    <definedName name="parryware_Exp">Ue*inf</definedName>
    <definedName name="Part">#REF!</definedName>
    <definedName name="Part_2">"#REF!"</definedName>
    <definedName name="Part_de_marché_auto">"Graphique 10"</definedName>
    <definedName name="partc.AggreFBTLiability">#REF!</definedName>
    <definedName name="partc.DefaultFileUs115WK">#REF!</definedName>
    <definedName name="partc.DefaultPayUs115WJ3">#REF!</definedName>
    <definedName name="partc.EducationCess">#REF!</definedName>
    <definedName name="partc.FBTPayable">#REF!</definedName>
    <definedName name="partc.SurchargeOnFBT">#REF!</definedName>
    <definedName name="partc.TotalTaxesPaid">#REF!</definedName>
    <definedName name="partc.TotFBTInterestPayable">#REF!</definedName>
    <definedName name="partc.TotFBTLiability">#REF!</definedName>
    <definedName name="partc.TotValueOfFBT">#REF!</definedName>
    <definedName name="PartDesignation">#REF!</definedName>
    <definedName name="PARTICULARS">#REF!</definedName>
    <definedName name="pasivo1">#REF!</definedName>
    <definedName name="pasivo1.ant">#REF!</definedName>
    <definedName name="pasivo2">#REF!</definedName>
    <definedName name="pasivo2.ant">#REF!</definedName>
    <definedName name="Pass">#REF!</definedName>
    <definedName name="patmas">#REF!</definedName>
    <definedName name="pay">#REF!</definedName>
    <definedName name="Pay_Date">#REF!</definedName>
    <definedName name="Pay_Num">#REF!</definedName>
    <definedName name="payal" localSheetId="0">{"'Sheet3'!$A$1:$B$30"}</definedName>
    <definedName name="payal" localSheetId="1">{"'Sheet3'!$A$1:$B$30"}</definedName>
    <definedName name="payal">{"'Sheet3'!$A$1:$B$30"}</definedName>
    <definedName name="Payment_Date">#REF!</definedName>
    <definedName name="payment.Num">#REF!</definedName>
    <definedName name="payroll">#REF!</definedName>
    <definedName name="Payroll_Statement">#REF!</definedName>
    <definedName name="PBC_Memberwise_Global_Sales">#REF!</definedName>
    <definedName name="PDATE">#REF!</definedName>
    <definedName name="pdo">#REF!</definedName>
    <definedName name="PDOTDATE">#REF!</definedName>
    <definedName name="PEFPTO">#REF!</definedName>
    <definedName name="PEFPTOA">#REF!</definedName>
    <definedName name="PEFUE">#REF!</definedName>
    <definedName name="PEPE">#REF!</definedName>
    <definedName name="Per10080G.DonationAmt">#REF!</definedName>
    <definedName name="Per10080G.EligibleAmt">#REF!</definedName>
    <definedName name="Per10080G.TotDon100Percent">#REF!</definedName>
    <definedName name="Per10080G.TotElig100Percent">#REF!</definedName>
    <definedName name="Per5080G.DonationAmt">#REF!</definedName>
    <definedName name="Per5080G.EligibleAmt">#REF!</definedName>
    <definedName name="Per5080G.TotalEligibleDonationsUs80G">#REF!</definedName>
    <definedName name="Per5080G.TotDon100Percent">#REF!</definedName>
    <definedName name="Per5080G.TotElig100Percent">#REF!</definedName>
    <definedName name="period">#REF!</definedName>
    <definedName name="PERIOD_END">#REF!</definedName>
    <definedName name="PerNO5080G.DonationAmt">#REF!</definedName>
    <definedName name="PerNO5080G.EligibleAmtCalc">#REF!</definedName>
    <definedName name="PerNO5080G.TotDon100Percent">#REF!</definedName>
    <definedName name="PerNO5080G.TotElig100Percent">#REF!</definedName>
    <definedName name="Perperson">#REF!</definedName>
    <definedName name="PERSONAL">"Button 31"</definedName>
    <definedName name="pertrip">#REF!</definedName>
    <definedName name="PerYES10080G.DonationAmt">#REF!</definedName>
    <definedName name="PerYES10080G.EligibleAmt">#REF!</definedName>
    <definedName name="PerYES10080G.TotDon100Percent">#REF!</definedName>
    <definedName name="PerYES10080G.TotElig100Percent">#REF!</definedName>
    <definedName name="PERYR">#REF!</definedName>
    <definedName name="PF">#REF!</definedName>
    <definedName name="PG2A">#REF!</definedName>
    <definedName name="PG2B">#REF!</definedName>
    <definedName name="PG8A">#REF!</definedName>
    <definedName name="PG8B">#REF!</definedName>
    <definedName name="PG8C">#REF!</definedName>
    <definedName name="PG8D">#REF!</definedName>
    <definedName name="PG8E">#REF!</definedName>
    <definedName name="pgg">#REF!</definedName>
    <definedName name="PHAEXP">#REF!</definedName>
    <definedName name="PHAHOM">#REF!</definedName>
    <definedName name="PHAHOME">#REF!</definedName>
    <definedName name="PHARMA">#REF!</definedName>
    <definedName name="PHASE">#REF!</definedName>
    <definedName name="PIC">"Picture 1"</definedName>
    <definedName name="PIE">#REF!</definedName>
    <definedName name="Pioneer" localSheetId="0">{#N/A,#N/A,TRUE,"constb"}</definedName>
    <definedName name="Pioneer" localSheetId="1">{#N/A,#N/A,TRUE,"constb"}</definedName>
    <definedName name="Pioneer">{#N/A,#N/A,TRUE,"constb"}</definedName>
    <definedName name="PKG_LD">#REF!</definedName>
    <definedName name="PL">#REF!</definedName>
    <definedName name="PL_2">NA()</definedName>
    <definedName name="PL_2_1">NA()</definedName>
    <definedName name="PL_310399">#REF!</definedName>
    <definedName name="PL_310399_2">NA()</definedName>
    <definedName name="PL_310399_2_1">NA()</definedName>
    <definedName name="PL_DETL_BORDER">#REF!</definedName>
    <definedName name="PL.BalBFPrevYr">#REF!</definedName>
    <definedName name="PL.BusinessReceipts">#REF!</definedName>
    <definedName name="PL.ClosingStock">#REF!</definedName>
    <definedName name="PL.DepreciationAmort">#REF!</definedName>
    <definedName name="PL.Expenses">#REF!</definedName>
    <definedName name="PL.GrossProfit">#REF!</definedName>
    <definedName name="PL.InterestExpdr">#REF!</definedName>
    <definedName name="PL.NetProfit">#REF!</definedName>
    <definedName name="PL.PBIDTA">#REF!</definedName>
    <definedName name="PL.PBT">#REF!</definedName>
    <definedName name="PL.ProfitAfterTax">#REF!</definedName>
    <definedName name="PL.ProvForCurrTax">#REF!</definedName>
    <definedName name="PL.TotCreditsToPL">#REF!</definedName>
    <definedName name="PL.TotOthIncome">#REF!</definedName>
    <definedName name="pl1_2">NA()</definedName>
    <definedName name="pl2_2">NA()</definedName>
    <definedName name="pl3_2">NA()</definedName>
    <definedName name="PLANS">#REF!</definedName>
    <definedName name="PLANT_REPORT">#REF!</definedName>
    <definedName name="Plantcode">#REF!</definedName>
    <definedName name="PLCrEx.TotExciseCustomsVAT">#REF!</definedName>
    <definedName name="PLHYD">#REF!</definedName>
    <definedName name="PLMEETGOALS1">#REF!</definedName>
    <definedName name="PLMEETGOALS2">#REF!</definedName>
    <definedName name="PLrate">#REF!</definedName>
    <definedName name="PLRateGBP_USD">#REF!</definedName>
    <definedName name="PLTALLY">#REF!</definedName>
    <definedName name="PLWF">#REF!</definedName>
    <definedName name="PM">#REF!</definedName>
    <definedName name="PMD">#REF!</definedName>
    <definedName name="PMI">#REF!</definedName>
    <definedName name="PNL">#REF!</definedName>
    <definedName name="po" localSheetId="0">{#N/A,#N/A,FALSE,"Aging Summary";#N/A,#N/A,FALSE,"Ratio Analysis";#N/A,#N/A,FALSE,"Test 120 Day Accts";#N/A,#N/A,FALSE,"Tickmarks"}</definedName>
    <definedName name="po" localSheetId="1">{#N/A,#N/A,FALSE,"Aging Summary";#N/A,#N/A,FALSE,"Ratio Analysis";#N/A,#N/A,FALSE,"Test 120 Day Accts";#N/A,#N/A,FALSE,"Tickmarks"}</definedName>
    <definedName name="po">{#N/A,#N/A,FALSE,"Aging Summary";#N/A,#N/A,FALSE,"Ratio Analysis";#N/A,#N/A,FALSE,"Test 120 Day Accts";#N/A,#N/A,FALSE,"Tickmarks"}</definedName>
    <definedName name="POC_kum.entspr.">#REF!</definedName>
    <definedName name="POC_Umsatz_kumuliert">#REF!</definedName>
    <definedName name="poi">#REF!</definedName>
    <definedName name="pp">#REF!</definedName>
    <definedName name="PPBOH">#REF!</definedName>
    <definedName name="ppd">#REF!</definedName>
    <definedName name="PPEOH">#REF!</definedName>
    <definedName name="ppppp" localSheetId="0">Ue*inf</definedName>
    <definedName name="ppppp" localSheetId="1">Ue*inf</definedName>
    <definedName name="ppppp">Ue*inf</definedName>
    <definedName name="pppppppp" localSheetId="0">Ue*inf</definedName>
    <definedName name="pppppppp" localSheetId="1">Ue*inf</definedName>
    <definedName name="pppppppp">Ue*inf</definedName>
    <definedName name="PR">#REF!</definedName>
    <definedName name="PR._MACROS">#REF!</definedName>
    <definedName name="precurrency">#REF!</definedName>
    <definedName name="Premium">#REF!</definedName>
    <definedName name="PRESENT_VALUE_DISCOUNT_ACCOUNT">"ㅣ"</definedName>
    <definedName name="primaterias1">#REF!</definedName>
    <definedName name="primaterias2">#REF!</definedName>
    <definedName name="Princ">#REF!</definedName>
    <definedName name="PRINT">#REF!</definedName>
    <definedName name="_xlnm.Print_Area">#REF!</definedName>
    <definedName name="Print_Area_MI">#REF!</definedName>
    <definedName name="PRINT_AREA_MI_2">NA()</definedName>
    <definedName name="PRINT_AREA_MI_2_1">NA()</definedName>
    <definedName name="Print_Area_Reset">#REF!</definedName>
    <definedName name="Print_Area1">#REF!</definedName>
    <definedName name="Print_Area2">#REF!</definedName>
    <definedName name="PRINT_RANGE">#REF!</definedName>
    <definedName name="_xlnm.Print_Titles">#REF!</definedName>
    <definedName name="Print_Titles_MI">#REF!</definedName>
    <definedName name="PRINT_TITLES_MI_2">"#REF!"</definedName>
    <definedName name="Printarea">#REF!</definedName>
    <definedName name="printareas">#REF!</definedName>
    <definedName name="Priority">#REF!</definedName>
    <definedName name="PROD">#REF!</definedName>
    <definedName name="PRODP_L">#REF!</definedName>
    <definedName name="Prods">#REF!</definedName>
    <definedName name="PRODUCT">#REF!</definedName>
    <definedName name="ProductlineText">#REF!</definedName>
    <definedName name="profit">#REF!</definedName>
    <definedName name="profitandloss">#REF!</definedName>
    <definedName name="profitandlossaccount">#REF!</definedName>
    <definedName name="profitreco00">#REF!</definedName>
    <definedName name="provision">#REF!</definedName>
    <definedName name="Provision2" localSheetId="0">{"plansummary",#N/A,FALSE,"PlanSummary";"sales",#N/A,FALSE,"Sales Rec";"productivity",#N/A,FALSE,"Productivity Rec";"capitalspending",#N/A,FALSE,"Capital Spending"}</definedName>
    <definedName name="Provision2" localSheetId="1">{"plansummary",#N/A,FALSE,"PlanSummary";"sales",#N/A,FALSE,"Sales Rec";"productivity",#N/A,FALSE,"Productivity Rec";"capitalspending",#N/A,FALSE,"Capital Spending"}</definedName>
    <definedName name="Provision2">{"plansummary",#N/A,FALSE,"PlanSummary";"sales",#N/A,FALSE,"Sales Rec";"productivity",#N/A,FALSE,"Productivity Rec";"capitalspending",#N/A,FALSE,"Capital Spending"}</definedName>
    <definedName name="provisions1">#REF!</definedName>
    <definedName name="PTO_AccrualRate">#REF!</definedName>
    <definedName name="PTO_Cap">#REF!</definedName>
    <definedName name="PUE">#REF!</definedName>
    <definedName name="PUE_">#REF!</definedName>
    <definedName name="puıopuıo" localSheetId="0">Ue*inf</definedName>
    <definedName name="puıopuıo" localSheetId="1">Ue*inf</definedName>
    <definedName name="puıopuıo">Ue*inf</definedName>
    <definedName name="purchases">#REF!</definedName>
    <definedName name="purcostnovfinal">#REF!</definedName>
    <definedName name="PY">#REF!</definedName>
    <definedName name="PY_2">NA()</definedName>
    <definedName name="PYS">#REF!</definedName>
    <definedName name="Q">#REF!</definedName>
    <definedName name="q1.1">#REF!</definedName>
    <definedName name="q1.2">#REF!</definedName>
    <definedName name="q1.3">#REF!</definedName>
    <definedName name="q2.1">#REF!</definedName>
    <definedName name="q2.2">#REF!</definedName>
    <definedName name="q2.3">#REF!</definedName>
    <definedName name="q3.1">#REF!</definedName>
    <definedName name="q3.2">#REF!</definedName>
    <definedName name="q3.3">#REF!</definedName>
    <definedName name="q4.1">#REF!</definedName>
    <definedName name="q4.2">#REF!</definedName>
    <definedName name="q4.3">#REF!</definedName>
    <definedName name="QAMT86106">#REF!</definedName>
    <definedName name="qqq">#REF!</definedName>
    <definedName name="qqqq" localSheetId="0">{#N/A,#N/A,FALSE,"2XX"}</definedName>
    <definedName name="qqqq" localSheetId="1">{#N/A,#N/A,FALSE,"2XX"}</definedName>
    <definedName name="qqqq">{#N/A,#N/A,FALSE,"2XX"}</definedName>
    <definedName name="qqqqq">#REF!</definedName>
    <definedName name="QRABOH">#REF!</definedName>
    <definedName name="QRAEOH">#REF!</definedName>
    <definedName name="qry_MR_Margin_Report_all_costs">#REF!</definedName>
    <definedName name="QSR_OP_12">#REF!</definedName>
    <definedName name="qte">#REF!</definedName>
    <definedName name="QTot">#REF!</definedName>
    <definedName name="Qtr1F">#REF!</definedName>
    <definedName name="Qtr2F">#REF!</definedName>
    <definedName name="Qtr3F">#REF!</definedName>
    <definedName name="Qtr4F">#REF!</definedName>
    <definedName name="Qtr5F">#REF!</definedName>
    <definedName name="qty">#REF!</definedName>
    <definedName name="QTY_DETAIL_1">#REF!</definedName>
    <definedName name="QTY_DETAIL_2">#REF!</definedName>
    <definedName name="QualifyingAmount80G">#REF!</definedName>
    <definedName name="QUANT">#REF!</definedName>
    <definedName name="QUANTITATIVE_INFORMATION">#REF!</definedName>
    <definedName name="Quarters_2003" localSheetId="0">{#N/A,#N/A,FALSE,"2XX"}</definedName>
    <definedName name="Quarters_2003" localSheetId="1">{#N/A,#N/A,FALSE,"2XX"}</definedName>
    <definedName name="Quarters_2003">{#N/A,#N/A,FALSE,"2XX"}</definedName>
    <definedName name="Quarters_2003_1" localSheetId="0">{#N/A,#N/A,FALSE,"2XX"}</definedName>
    <definedName name="Quarters_2003_1" localSheetId="1">{#N/A,#N/A,FALSE,"2XX"}</definedName>
    <definedName name="Quarters_2003_1">{#N/A,#N/A,FALSE,"2XX"}</definedName>
    <definedName name="Quarters_Oct" localSheetId="0">{#N/A,#N/A,FALSE,"2XX"}</definedName>
    <definedName name="Quarters_Oct" localSheetId="1">{#N/A,#N/A,FALSE,"2XX"}</definedName>
    <definedName name="Quarters_Oct">{#N/A,#N/A,FALSE,"2XX"}</definedName>
    <definedName name="Quarters2" localSheetId="0">{"rollupcap",#N/A,TRUE,"ROLLUP";"rollupga",#N/A,TRUE,"ROLLUP"}</definedName>
    <definedName name="Quarters2" localSheetId="1">{"rollupcap",#N/A,TRUE,"ROLLUP";"rollupga",#N/A,TRUE,"ROLLUP"}</definedName>
    <definedName name="Quarters2">{"rollupcap",#N/A,TRUE,"ROLLUP";"rollupga",#N/A,TRUE,"ROLLUP"}</definedName>
    <definedName name="qwqwqw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33">#REF!</definedName>
    <definedName name="qzqzqz34">#REF!</definedName>
    <definedName name="qzqzqz35">#REF!</definedName>
    <definedName name="qzqzqz36">#REF!</definedName>
    <definedName name="qzqzqz37">#REF!</definedName>
    <definedName name="qzqzqz38">#REF!</definedName>
    <definedName name="qzqzqz39">#REF!</definedName>
    <definedName name="qzqzqz40">#REF!</definedName>
    <definedName name="qzqzqz41">#REF!</definedName>
    <definedName name="qzqzqz42">#REF!</definedName>
    <definedName name="qzqzqz43">#REF!</definedName>
    <definedName name="qzqzqz44">#REF!</definedName>
    <definedName name="qzqzqz45">#REF!</definedName>
    <definedName name="qzqzqz46">#REF!</definedName>
    <definedName name="qzqzqz47">#REF!</definedName>
    <definedName name="qzqzqz48">#REF!</definedName>
    <definedName name="qzqzqz49">#REF!</definedName>
    <definedName name="qzqzqz50">#REF!</definedName>
    <definedName name="qzqzqz51">#REF!</definedName>
    <definedName name="qzqzqz52">#REF!</definedName>
    <definedName name="qzqzqz53">#REF!</definedName>
    <definedName name="qzqzqz54">#REF!</definedName>
    <definedName name="qzqzqz55">#REF!</definedName>
    <definedName name="qzqzqz56">#REF!</definedName>
    <definedName name="qzqzqz57">#REF!</definedName>
    <definedName name="qzqzqz58">#REF!</definedName>
    <definedName name="qzqzqz59">#REF!</definedName>
    <definedName name="qzqzqz6">#REF!</definedName>
    <definedName name="qzqzqz60">#REF!</definedName>
    <definedName name="qzqzqz61">#REF!</definedName>
    <definedName name="qzqzqz7">#REF!</definedName>
    <definedName name="qzqzqz8">#REF!</definedName>
    <definedName name="qzqzqz9">#REF!</definedName>
    <definedName name="R_">#REF!</definedName>
    <definedName name="R_D">#REF!</definedName>
    <definedName name="R_Factor">#REF!</definedName>
    <definedName name="R_Factor_2">NA()</definedName>
    <definedName name="R_Factor_2_1">NA()</definedName>
    <definedName name="racehorseincome.bf">#REF!</definedName>
    <definedName name="racehorseincome.bp">#REF!</definedName>
    <definedName name="racehorseincome.hp">#REF!</definedName>
    <definedName name="racehorseincome.ih">#REF!</definedName>
    <definedName name="racehorseincome.os">#REF!</definedName>
    <definedName name="racehorseincome.rem">#REF!</definedName>
    <definedName name="racehorseloss.aftbfl">#REF!</definedName>
    <definedName name="racehorseloss.bf">#REF!</definedName>
    <definedName name="racehorseloss.bfadj">#REF!</definedName>
    <definedName name="racehorseloss.bp">#REF!</definedName>
    <definedName name="racehorseloss.hp">#REF!</definedName>
    <definedName name="racehorseloss.ih">#REF!</definedName>
    <definedName name="racehorseloss.os">#REF!</definedName>
    <definedName name="racehorseloss.unabs">#REF!</definedName>
    <definedName name="racehorseosincome">#REF!</definedName>
    <definedName name="racehorseosloss">#REF!</definedName>
    <definedName name="Range">#REF!</definedName>
    <definedName name="rate">#REF!</definedName>
    <definedName name="rate1">#REF!</definedName>
    <definedName name="ratebyname">#REF!</definedName>
    <definedName name="Rates">#REF!</definedName>
    <definedName name="RationaleCommentBox">#REF!</definedName>
    <definedName name="RationaleCommentBox2">#REF!</definedName>
    <definedName name="RationaleTextBox">#REF!</definedName>
    <definedName name="RationaleTextBox2">#REF!</definedName>
    <definedName name="RATIOS">#REF!</definedName>
    <definedName name="rAVI">#REF!</definedName>
    <definedName name="Raw_materials_movement">#REF!</definedName>
    <definedName name="RawData">#REF!</definedName>
    <definedName name="raya">#REF!</definedName>
    <definedName name="RCD">#REF!</definedName>
    <definedName name="RD_PROFILE">#REF!</definedName>
    <definedName name="RDate">#REF!</definedName>
    <definedName name="RDN">#REF!</definedName>
    <definedName name="re" localSheetId="0">{#N/A,#N/A,FALSE,"COMP"}</definedName>
    <definedName name="re" localSheetId="1">{#N/A,#N/A,FALSE,"COMP"}</definedName>
    <definedName name="re">{#N/A,#N/A,FALSE,"COMP"}</definedName>
    <definedName name="Realisations_salevalue">#REF!</definedName>
    <definedName name="Rebate_AgriInc_Calc">#REF!</definedName>
    <definedName name="RECAL">#REF!</definedName>
    <definedName name="RECEIVABLES_MOVEMENT">#REF!</definedName>
    <definedName name="reco">#REF!</definedName>
    <definedName name="RECOMMENDATION">" 
"</definedName>
    <definedName name="recon">#REF!</definedName>
    <definedName name="Reconciliation">#REF!</definedName>
    <definedName name="RECONCILIATION_IN_PBIT">#REF!</definedName>
    <definedName name="_xlnm.Recorder">#REF!</definedName>
    <definedName name="REDEV">#REF!</definedName>
    <definedName name="REF" localSheetId="0">{#N/A,#N/A,FALSE,"COMP"}</definedName>
    <definedName name="REF" localSheetId="1">{#N/A,#N/A,FALSE,"COMP"}</definedName>
    <definedName name="REF">{#N/A,#N/A,FALSE,"COMP"}</definedName>
    <definedName name="Ref_1">#REF!</definedName>
    <definedName name="Ref_1_2">NA()</definedName>
    <definedName name="Ref_1_2_1">NA()</definedName>
    <definedName name="Ref_2">#REF!</definedName>
    <definedName name="Ref_2_2">NA()</definedName>
    <definedName name="Ref_2_2_1">NA()</definedName>
    <definedName name="Ref_3">#REF!</definedName>
    <definedName name="Ref_4">#REF!</definedName>
    <definedName name="REFRV">#REF!</definedName>
    <definedName name="REMTYPTABLE">#REF!</definedName>
    <definedName name="report_month">#REF!</definedName>
    <definedName name="Report_Title">"Trend eDoctor Virus Diagnostic Report for  Trend_Micro_HK_Limited"</definedName>
    <definedName name="Residual_difference">#REF!</definedName>
    <definedName name="Residual_difference_2">NA()</definedName>
    <definedName name="Residual_difference_2_1">NA()</definedName>
    <definedName name="resultados1">#REF!</definedName>
    <definedName name="resultados1.ant">#REF!</definedName>
    <definedName name="resultados2">#REF!</definedName>
    <definedName name="resultados2.ant">#REF!</definedName>
    <definedName name="resultados3">#REF!</definedName>
    <definedName name="resultados3.ant">#REF!</definedName>
    <definedName name="Résultats_flux_actionnaire">"Graphique 5"</definedName>
    <definedName name="Revenues_from_international_sector">#REF!</definedName>
    <definedName name="RF" localSheetId="0">Ue*inf</definedName>
    <definedName name="RF" localSheetId="1">Ue*inf</definedName>
    <definedName name="RF">Ue*inf</definedName>
    <definedName name="RFCL">#REF!</definedName>
    <definedName name="rh.IncOfCurYrAfterSetOff4">#REF!</definedName>
    <definedName name="rh.IncOfCurYrUnderThatHead4">#REF!</definedName>
    <definedName name="rh.IncOfCurYrUndHeadFromCYLA6">#REF!</definedName>
    <definedName name="rher" localSheetId="0">Ue*inf</definedName>
    <definedName name="rher" localSheetId="1">Ue*inf</definedName>
    <definedName name="rher">Ue*inf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1234</definedName>
    <definedName name="RiskHasSettings">5</definedName>
    <definedName name="RiskMinimizeOnStart">FALSE</definedName>
    <definedName name="RiskMonitorConvergence">FALSE</definedName>
    <definedName name="RiskMultipleCPUSupportEnabled">TRUE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TRUE</definedName>
    <definedName name="RiskUseMultipleCPUs">TRUE</definedName>
    <definedName name="rjrtujr" localSheetId="0">Ue*inf</definedName>
    <definedName name="rjrtujr" localSheetId="1">Ue*inf</definedName>
    <definedName name="rjrtujr">Ue*inf</definedName>
    <definedName name="rjtyujtu" localSheetId="0">Ue*inf</definedName>
    <definedName name="rjtyujtu" localSheetId="1">Ue*inf</definedName>
    <definedName name="rjtyujtu">Ue*inf</definedName>
    <definedName name="RMB">#REF!</definedName>
    <definedName name="rmcAccount">2300</definedName>
    <definedName name="RMCJUN">#REF!</definedName>
    <definedName name="RMCOptions">"*000000000000000"</definedName>
    <definedName name="RMIN">#REF!</definedName>
    <definedName name="RMREOH">#REF!</definedName>
    <definedName name="RMRNOT">#REF!</definedName>
    <definedName name="RMsummary">#REF!</definedName>
    <definedName name="RNDBOH">#REF!</definedName>
    <definedName name="RNDEOH">#REF!</definedName>
    <definedName name="round">1</definedName>
    <definedName name="ROYALTY">#REF!</definedName>
    <definedName name="RP">#REF!</definedName>
    <definedName name="RR">#REF!</definedName>
    <definedName name="rrr">#REF!</definedName>
    <definedName name="rrrrr">#REF!</definedName>
    <definedName name="rrrrrr" localSheetId="0">Ue*inf</definedName>
    <definedName name="rrrrrr" localSheetId="1">Ue*inf</definedName>
    <definedName name="rrrrrr">Ue*inf</definedName>
    <definedName name="rrrrrrr" localSheetId="0">Ue*inf</definedName>
    <definedName name="rrrrrrr" localSheetId="1">Ue*inf</definedName>
    <definedName name="rrrrrrr">Ue*inf</definedName>
    <definedName name="rrrrrrrrrrrrrrrrr" localSheetId="0">Ue*inf</definedName>
    <definedName name="rrrrrrrrrrrrrrrrr" localSheetId="1">Ue*inf</definedName>
    <definedName name="rrrrrrrrrrrrrrrrr">Ue*inf</definedName>
    <definedName name="rrrrrrrrrrrrrrrrrrrrr" localSheetId="0">Ue*inf</definedName>
    <definedName name="rrrrrrrrrrrrrrrrrrrrr" localSheetId="1">Ue*inf</definedName>
    <definedName name="rrrrrrrrrrrrrrrrrrrrr">Ue*inf</definedName>
    <definedName name="rrrrrrrrrrrrrrrrrrrrrr" localSheetId="0">Ue*inf</definedName>
    <definedName name="rrrrrrrrrrrrrrrrrrrrrr" localSheetId="1">Ue*inf</definedName>
    <definedName name="rrrrrrrrrrrrrrrrrrrrrr">Ue*inf</definedName>
    <definedName name="rrrrrrrrrrrrrrrrrrrrrrrr" localSheetId="0">Ue*inf</definedName>
    <definedName name="rrrrrrrrrrrrrrrrrrrrrrrr" localSheetId="1">Ue*inf</definedName>
    <definedName name="rrrrrrrrrrrrrrrrrrrrrrrr">Ue*inf</definedName>
    <definedName name="rrrrrrrrrrrrrrrrrrrrrrrrrr" localSheetId="0">Ue*inf</definedName>
    <definedName name="rrrrrrrrrrrrrrrrrrrrrrrrrr" localSheetId="1">Ue*inf</definedName>
    <definedName name="rrrrrrrrrrrrrrrrrrrrrrrrrr">Ue*inf</definedName>
    <definedName name="rrrrrrrrrrrrrrrrrrrrrrrrrrrrrrr" localSheetId="0">Ue*inf</definedName>
    <definedName name="rrrrrrrrrrrrrrrrrrrrrrrrrrrrrrr" localSheetId="1">Ue*inf</definedName>
    <definedName name="rrrrrrrrrrrrrrrrrrrrrrrrrrrrrrr">Ue*inf</definedName>
    <definedName name="rrrrrrrrrrrrrrrrrrrrrrrrrrrrrrrr" localSheetId="0">Ue*inf</definedName>
    <definedName name="rrrrrrrrrrrrrrrrrrrrrrrrrrrrrrrr" localSheetId="1">Ue*inf</definedName>
    <definedName name="rrrrrrrrrrrrrrrrrrrrrrrrrrrrrrrr">Ue*inf</definedName>
    <definedName name="rrrrrrrrrrrrrrrrrrrrrrrrrrrrrrrrr" localSheetId="0">Ue*inf</definedName>
    <definedName name="rrrrrrrrrrrrrrrrrrrrrrrrrrrrrrrrr" localSheetId="1">Ue*inf</definedName>
    <definedName name="rrrrrrrrrrrrrrrrrrrrrrrrrrrrrrrrr">Ue*inf</definedName>
    <definedName name="rrrrrrrrrrrrrrrrrrrrrrrrrrrrrrrrrrrrr" localSheetId="0">Ue*inf</definedName>
    <definedName name="rrrrrrrrrrrrrrrrrrrrrrrrrrrrrrrrrrrrr" localSheetId="1">Ue*inf</definedName>
    <definedName name="rrrrrrrrrrrrrrrrrrrrrrrrrrrrrrrrrrrrr">Ue*inf</definedName>
    <definedName name="rrtt" localSheetId="0">Ue*inf</definedName>
    <definedName name="rrtt" localSheetId="1">Ue*inf</definedName>
    <definedName name="rrtt">Ue*inf</definedName>
    <definedName name="RSSP">#REF!</definedName>
    <definedName name="RT" localSheetId="0">Ue*inf</definedName>
    <definedName name="RT" localSheetId="1">Ue*inf</definedName>
    <definedName name="RT">Ue*inf</definedName>
    <definedName name="RTIN">#REF!</definedName>
    <definedName name="RTRT">#REF!</definedName>
    <definedName name="rtttrtt" localSheetId="0">Ue*inf</definedName>
    <definedName name="rtttrtt" localSheetId="1">Ue*inf</definedName>
    <definedName name="rtttrtt">Ue*inf</definedName>
    <definedName name="rtttt" localSheetId="0">Ue*inf</definedName>
    <definedName name="rtttt" localSheetId="1">Ue*inf</definedName>
    <definedName name="rtttt">Ue*inf</definedName>
    <definedName name="rtuyhurt" localSheetId="0">Ue*inf</definedName>
    <definedName name="rtuyhurt" localSheetId="1">Ue*inf</definedName>
    <definedName name="rtuyhurt">Ue*inf</definedName>
    <definedName name="rty" localSheetId="0">Ue*inf</definedName>
    <definedName name="rty" localSheetId="1">Ue*inf</definedName>
    <definedName name="rty">Ue*inf</definedName>
    <definedName name="rtyjrtyuj" localSheetId="0">Ue*inf</definedName>
    <definedName name="rtyjrtyuj" localSheetId="1">Ue*inf</definedName>
    <definedName name="rtyjrtyuj">Ue*inf</definedName>
    <definedName name="rtyjryuj" localSheetId="0">Ue*inf</definedName>
    <definedName name="rtyjryuj" localSheetId="1">Ue*inf</definedName>
    <definedName name="rtyjryuj">Ue*inf</definedName>
    <definedName name="rtyrtuy" localSheetId="0">Ue*inf</definedName>
    <definedName name="rtyrtuy" localSheetId="1">Ue*inf</definedName>
    <definedName name="rtyrtuy">Ue*inf</definedName>
    <definedName name="rtyuty" localSheetId="0">Ue*inf</definedName>
    <definedName name="rtyuty" localSheetId="1">Ue*inf</definedName>
    <definedName name="rtyuty">Ue*inf</definedName>
    <definedName name="ruspl">#REF!</definedName>
    <definedName name="rytuyr" localSheetId="0">Ue*inf</definedName>
    <definedName name="rytuyr" localSheetId="1">Ue*inf</definedName>
    <definedName name="rytuyr">Ue*inf</definedName>
    <definedName name="S" localSheetId="0">{"'I-1 and I-2'!$A$1:$G$190"}</definedName>
    <definedName name="S" localSheetId="1">{"'I-1 and I-2'!$A$1:$G$190"}</definedName>
    <definedName name="S">{"'I-1 and I-2'!$A$1:$G$190"}</definedName>
    <definedName name="ş" localSheetId="0">Ue*inf</definedName>
    <definedName name="ş" localSheetId="1">Ue*inf</definedName>
    <definedName name="ş">Ue*inf</definedName>
    <definedName name="S_1">#REF!</definedName>
    <definedName name="S_1_2">#REF!</definedName>
    <definedName name="S_1_2_1">NA()</definedName>
    <definedName name="S_10_11_12">#REF!</definedName>
    <definedName name="S_13_14___15">#REF!</definedName>
    <definedName name="S_16_17">#REF!</definedName>
    <definedName name="S_18___19">#REF!</definedName>
    <definedName name="S_2">#REF!</definedName>
    <definedName name="S_2_2">NA()</definedName>
    <definedName name="S_2_2_1">NA()</definedName>
    <definedName name="S_20_21___22">#REF!</definedName>
    <definedName name="S_23">#REF!</definedName>
    <definedName name="S_3">#REF!</definedName>
    <definedName name="S_3_2">NA()</definedName>
    <definedName name="S_3_2_1">NA()</definedName>
    <definedName name="S_3_4">#REF!</definedName>
    <definedName name="S_4">#REF!</definedName>
    <definedName name="S_4_2">NA()</definedName>
    <definedName name="S_4_2_1">NA()</definedName>
    <definedName name="S_8_9">#REF!</definedName>
    <definedName name="S_Adjust_Data">#REF!</definedName>
    <definedName name="S_AJE_Tot_Data">#REF!</definedName>
    <definedName name="S_CY_Beg_Data">#REF!</definedName>
    <definedName name="S_CY_End_Data">#REF!</definedName>
    <definedName name="S_PY_End_Data">#REF!</definedName>
    <definedName name="S_RJE_Tot_Data">#REF!</definedName>
    <definedName name="S.Crs.">#REF!</definedName>
    <definedName name="S1_4">#REF!</definedName>
    <definedName name="S11_14">#REF!</definedName>
    <definedName name="S15_17">#REF!</definedName>
    <definedName name="S18_20">#REF!</definedName>
    <definedName name="S192..2">#REF!</definedName>
    <definedName name="S194..3">#REF!</definedName>
    <definedName name="S194C..2">#REF!</definedName>
    <definedName name="S194C..4">#REF!</definedName>
    <definedName name="S194C..5">#REF!</definedName>
    <definedName name="S194C..6">#REF!</definedName>
    <definedName name="S21_22">#REF!</definedName>
    <definedName name="S5_6">#REF!</definedName>
    <definedName name="S7_10">#REF!</definedName>
    <definedName name="sa">#REF!</definedName>
    <definedName name="sa_Local_Currency">#REF!</definedName>
    <definedName name="sad" localSheetId="0">Ue*inf</definedName>
    <definedName name="sad" localSheetId="1">Ue*inf</definedName>
    <definedName name="sad">Ue*inf</definedName>
    <definedName name="sai">#REF!</definedName>
    <definedName name="SAL">#REF!</definedName>
    <definedName name="SALARY">#REF!</definedName>
    <definedName name="salaryincome.bf">#REF!</definedName>
    <definedName name="salaryincome.bp">#REF!</definedName>
    <definedName name="salaryincome.hp">#REF!</definedName>
    <definedName name="salaryincome.ih">#REF!</definedName>
    <definedName name="salaryincome.os">#REF!</definedName>
    <definedName name="salaryincome.rem">#REF!</definedName>
    <definedName name="salaryloss.aftbfl">#REF!</definedName>
    <definedName name="salaryloss.bf">#REF!</definedName>
    <definedName name="salaryloss.bfadj">#REF!</definedName>
    <definedName name="salaryloss.unabs">#REF!</definedName>
    <definedName name="SALE">#REF!</definedName>
    <definedName name="SALEBOH">#REF!</definedName>
    <definedName name="SALEEOH">#REF!</definedName>
    <definedName name="sales">#REF!</definedName>
    <definedName name="salesincentive">#REF!</definedName>
    <definedName name="SAMBOH">#REF!</definedName>
    <definedName name="SAMEOH">#REF!</definedName>
    <definedName name="Samp_TM_Exp_Diff">#REF!</definedName>
    <definedName name="sand1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1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rine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rine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rine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itor">#REF!</definedName>
    <definedName name="SAPBEXhrIndnt">"Wide"</definedName>
    <definedName name="SAPBEXrevision">1</definedName>
    <definedName name="SAPBEXsysID">"PBT"</definedName>
    <definedName name="SAPBEXwbID">"A6VNUOYNF3V3OQQ27WOK1Y1JY"</definedName>
    <definedName name="SAPsysID">"708C5W7SBKP804JT78WJ0JNKI"</definedName>
    <definedName name="SAPwbID">"ARS"</definedName>
    <definedName name="savings" localSheetId="0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savings" localSheetId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savings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savingsq1">#REF!</definedName>
    <definedName name="savingsq2">#REF!</definedName>
    <definedName name="savingsq3">#REF!</definedName>
    <definedName name="savingsq5">#REF!</definedName>
    <definedName name="Scale">#REF!</definedName>
    <definedName name="scedule" localSheetId="0">{"'CQ1-4'!$B$1:$L$49"}</definedName>
    <definedName name="scedule" localSheetId="1">{"'CQ1-4'!$B$1:$L$49"}</definedName>
    <definedName name="scedule">{"'CQ1-4'!$B$1:$L$49"}</definedName>
    <definedName name="SCH">#REF!</definedName>
    <definedName name="SCH_12_13">#REF!</definedName>
    <definedName name="SCH_2">"#REF!"</definedName>
    <definedName name="sched" localSheetId="0">{"'CQ1-4'!$B$1:$L$49"}</definedName>
    <definedName name="sched" localSheetId="1">{"'CQ1-4'!$B$1:$L$49"}</definedName>
    <definedName name="sched">{"'CQ1-4'!$B$1:$L$49"}</definedName>
    <definedName name="Sched_Pay">#REF!</definedName>
    <definedName name="schedu" localSheetId="0">{"'CQ1-4'!$B$1:$L$49"}</definedName>
    <definedName name="schedu" localSheetId="1">{"'CQ1-4'!$B$1:$L$49"}</definedName>
    <definedName name="schedu">{"'CQ1-4'!$B$1:$L$49"}</definedName>
    <definedName name="Schedul_7">#REF!</definedName>
    <definedName name="Schedule_1.1">#REF!</definedName>
    <definedName name="Schedule_1.2">#REF!</definedName>
    <definedName name="Schedule_11">#REF!</definedName>
    <definedName name="Schedule_13">#REF!</definedName>
    <definedName name="Schedule_15">#REF!</definedName>
    <definedName name="Schedule_17">#REF!</definedName>
    <definedName name="Schedule_19">#REF!</definedName>
    <definedName name="Schedule_2">#REF!</definedName>
    <definedName name="Schedule_4">#REF!</definedName>
    <definedName name="Schedule_5">#REF!</definedName>
    <definedName name="Schedule_6">#REF!</definedName>
    <definedName name="Schedule_9">#REF!</definedName>
    <definedName name="SCHEDULE_P">#REF!</definedName>
    <definedName name="Schedule4">#REF!</definedName>
    <definedName name="Scheduled_Extra_Payments">#REF!</definedName>
    <definedName name="Scheduled_Interest_Rate">#REF!</definedName>
    <definedName name="Scheduled_Monthly_Payment">#REF!</definedName>
    <definedName name="schpnl">#REF!</definedName>
    <definedName name="Scrap">#REF!</definedName>
    <definedName name="SCRBOH">#REF!</definedName>
    <definedName name="SCREOH">#REF!</definedName>
    <definedName name="SD" localSheetId="0">Ue*inf</definedName>
    <definedName name="SD" localSheetId="1">Ue*inf</definedName>
    <definedName name="SD">Ue*inf</definedName>
    <definedName name="sdadf">#REF!</definedName>
    <definedName name="sdasda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dasda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dasda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desa">#REF!</definedName>
    <definedName name="sdf" localSheetId="0">Ue*inf</definedName>
    <definedName name="sdf" localSheetId="1">Ue*inf</definedName>
    <definedName name="sdf">Ue*inf</definedName>
    <definedName name="SDFA">#REF!</definedName>
    <definedName name="sdfmn">#REF!</definedName>
    <definedName name="sds" localSheetId="0">{"plansummary",#N/A,FALSE,"PlanSummary";"sales",#N/A,FALSE,"Sales Rec";"productivity",#N/A,FALSE,"Productivity Rec";"capitalspending",#N/A,FALSE,"Capital Spending"}</definedName>
    <definedName name="sds" localSheetId="1">{"plansummary",#N/A,FALSE,"PlanSummary";"sales",#N/A,FALSE,"Sales Rec";"productivity",#N/A,FALSE,"Productivity Rec";"capitalspending",#N/A,FALSE,"Capital Spending"}</definedName>
    <definedName name="sds">{"plansummary",#N/A,FALSE,"PlanSummary";"sales",#N/A,FALSE,"Sales Rec";"productivity",#N/A,FALSE,"Productivity Rec";"capitalspending",#N/A,FALSE,"Capital Spending"}</definedName>
    <definedName name="SE_NAME">""</definedName>
    <definedName name="SEctionCode">#REF!</definedName>
    <definedName name="SECURED_LOAN">#REF!</definedName>
    <definedName name="Secured_loans">#REF!</definedName>
    <definedName name="seg">#REF!</definedName>
    <definedName name="SEMIIN">#REF!</definedName>
    <definedName name="SEMS">#REF!</definedName>
    <definedName name="SENSITIVITY">#REF!</definedName>
    <definedName name="Sep_2001">#REF!</definedName>
    <definedName name="SEPTB">#REF!</definedName>
    <definedName name="serfeq">"anna"</definedName>
    <definedName name="Service_Type">"Service Type"</definedName>
    <definedName name="SEVEN">#REF!</definedName>
    <definedName name="SEZA10.DedFromUndertaking">#REF!</definedName>
    <definedName name="SEZA10.TotalDedUs10Sub">#REF!</definedName>
    <definedName name="sfgsdfs" localSheetId="0">Ue*inf</definedName>
    <definedName name="sfgsdfs" localSheetId="1">Ue*inf</definedName>
    <definedName name="sfgsdfs">Ue*inf</definedName>
    <definedName name="sfgsg" localSheetId="0">Ue*inf</definedName>
    <definedName name="sfgsg" localSheetId="1">Ue*inf</definedName>
    <definedName name="sfgsg">Ue*inf</definedName>
    <definedName name="sfssf">#REF!</definedName>
    <definedName name="sg" localSheetId="0">{"'I-1 and I-2'!$A$1:$G$190"}</definedName>
    <definedName name="sg" localSheetId="1">{"'I-1 and I-2'!$A$1:$G$190"}</definedName>
    <definedName name="sg">{"'I-1 and I-2'!$A$1:$G$190"}</definedName>
    <definedName name="sg_0102">#REF!</definedName>
    <definedName name="sg_0203">#REF!</definedName>
    <definedName name="sgfgs" localSheetId="0">Ue*inf</definedName>
    <definedName name="sgfgs" localSheetId="1">Ue*inf</definedName>
    <definedName name="sgfgs">Ue*inf</definedName>
    <definedName name="sgwfgwr" localSheetId="0">Ue*inf</definedName>
    <definedName name="sgwfgwr" localSheetId="1">Ue*inf</definedName>
    <definedName name="sgwfgwr">Ue*inf</definedName>
    <definedName name="sh_1">#REF!</definedName>
    <definedName name="sh_2">#REF!</definedName>
    <definedName name="sh_3">#REF!</definedName>
    <definedName name="SHARECAPITAL">#REF!</definedName>
    <definedName name="SHARED_FORMULA_0">#REF!</definedName>
    <definedName name="SHARED_FORMULA_0___0">#REF!</definedName>
    <definedName name="SHARED_FORMULA_0___0___0">#REF!</definedName>
    <definedName name="SHARED_FORMULA_0___0___0___0">#REF!</definedName>
    <definedName name="SHARED_FORMULA_1">#REF!</definedName>
    <definedName name="SHARED_FORMULA_1___0">#REF!</definedName>
    <definedName name="SHARED_FORMULA_1___0___0">#REF!</definedName>
    <definedName name="SHARED_FORMULA_1___0___0___0">#REF!</definedName>
    <definedName name="SHARED_FORMULA_10">#REF!</definedName>
    <definedName name="SHARED_FORMULA_10___0">#REF!</definedName>
    <definedName name="SHARED_FORMULA_10___0___0">#REF!</definedName>
    <definedName name="SHARED_FORMULA_10___0___0___0">#REF!</definedName>
    <definedName name="SHARED_FORMULA_100">#REF!</definedName>
    <definedName name="SHARED_FORMULA_100___0">#REF!</definedName>
    <definedName name="SHARED_FORMULA_100___0___0">#REF!</definedName>
    <definedName name="SHARED_FORMULA_100___0___0___0">#REF!</definedName>
    <definedName name="SHARED_FORMULA_101">#REF!</definedName>
    <definedName name="SHARED_FORMULA_101___0">#REF!</definedName>
    <definedName name="SHARED_FORMULA_101___0___0">#REF!</definedName>
    <definedName name="SHARED_FORMULA_101___0___0___0">#REF!</definedName>
    <definedName name="SHARED_FORMULA_102">#REF!</definedName>
    <definedName name="SHARED_FORMULA_102___0">#REF!</definedName>
    <definedName name="SHARED_FORMULA_102___0___0">#REF!</definedName>
    <definedName name="SHARED_FORMULA_102___0___0___0">#REF!</definedName>
    <definedName name="SHARED_FORMULA_103">#REF!</definedName>
    <definedName name="SHARED_FORMULA_103___0">#REF!</definedName>
    <definedName name="SHARED_FORMULA_103___0___0">#REF!</definedName>
    <definedName name="SHARED_FORMULA_103___0___0___0">#REF!</definedName>
    <definedName name="SHARED_FORMULA_104">#REF!</definedName>
    <definedName name="SHARED_FORMULA_104___0">#REF!</definedName>
    <definedName name="SHARED_FORMULA_104___0___0">#REF!</definedName>
    <definedName name="SHARED_FORMULA_104___0___0___0">#REF!</definedName>
    <definedName name="SHARED_FORMULA_105">#REF!</definedName>
    <definedName name="SHARED_FORMULA_105___0">#REF!</definedName>
    <definedName name="SHARED_FORMULA_105___0___0">#REF!</definedName>
    <definedName name="SHARED_FORMULA_105___0___0___0">#REF!</definedName>
    <definedName name="SHARED_FORMULA_106">#REF!</definedName>
    <definedName name="SHARED_FORMULA_106___0">#REF!</definedName>
    <definedName name="SHARED_FORMULA_106___0___0">#REF!</definedName>
    <definedName name="SHARED_FORMULA_106___0___0___0">#REF!</definedName>
    <definedName name="SHARED_FORMULA_107">#REF!</definedName>
    <definedName name="SHARED_FORMULA_107___0">#REF!</definedName>
    <definedName name="SHARED_FORMULA_107___0___0">#REF!</definedName>
    <definedName name="SHARED_FORMULA_107___0___0___0">#REF!</definedName>
    <definedName name="SHARED_FORMULA_108">#REF!</definedName>
    <definedName name="SHARED_FORMULA_108___0">#REF!</definedName>
    <definedName name="SHARED_FORMULA_108___0___0">#REF!</definedName>
    <definedName name="SHARED_FORMULA_108___0___0___0">#REF!</definedName>
    <definedName name="SHARED_FORMULA_109">#REF!</definedName>
    <definedName name="SHARED_FORMULA_109___0">#REF!</definedName>
    <definedName name="SHARED_FORMULA_109___0___0">#REF!</definedName>
    <definedName name="SHARED_FORMULA_109___0___0___0">#REF!</definedName>
    <definedName name="SHARED_FORMULA_11">#REF!</definedName>
    <definedName name="SHARED_FORMULA_11___0">#REF!</definedName>
    <definedName name="SHARED_FORMULA_11___0___0">#REF!</definedName>
    <definedName name="SHARED_FORMULA_11___0___0___0">#REF!</definedName>
    <definedName name="SHARED_FORMULA_110">#REF!</definedName>
    <definedName name="SHARED_FORMULA_110___0">#REF!</definedName>
    <definedName name="SHARED_FORMULA_110___0___0">#REF!</definedName>
    <definedName name="SHARED_FORMULA_110___0___0___0">#REF!</definedName>
    <definedName name="SHARED_FORMULA_111">#REF!</definedName>
    <definedName name="SHARED_FORMULA_111___0">#REF!</definedName>
    <definedName name="SHARED_FORMULA_111___0___0">#REF!</definedName>
    <definedName name="SHARED_FORMULA_111___0___0___0">#REF!</definedName>
    <definedName name="SHARED_FORMULA_112">#REF!</definedName>
    <definedName name="SHARED_FORMULA_112___0">#REF!</definedName>
    <definedName name="SHARED_FORMULA_112___0___0">#REF!</definedName>
    <definedName name="SHARED_FORMULA_112___0___0___0">#REF!</definedName>
    <definedName name="SHARED_FORMULA_113">#REF!</definedName>
    <definedName name="SHARED_FORMULA_113___0">#REF!</definedName>
    <definedName name="SHARED_FORMULA_113___0___0">#REF!</definedName>
    <definedName name="SHARED_FORMULA_113___0___0___0">#REF!</definedName>
    <definedName name="SHARED_FORMULA_114">#REF!</definedName>
    <definedName name="SHARED_FORMULA_114___0">#REF!</definedName>
    <definedName name="SHARED_FORMULA_114___0___0">#REF!</definedName>
    <definedName name="SHARED_FORMULA_114___0___0___0">#REF!</definedName>
    <definedName name="SHARED_FORMULA_115">#REF!</definedName>
    <definedName name="SHARED_FORMULA_115___0">#REF!</definedName>
    <definedName name="SHARED_FORMULA_115___0___0">#REF!</definedName>
    <definedName name="SHARED_FORMULA_115___0___0___0">#REF!</definedName>
    <definedName name="SHARED_FORMULA_116">#REF!</definedName>
    <definedName name="SHARED_FORMULA_116___0">#REF!</definedName>
    <definedName name="SHARED_FORMULA_116___0___0">#REF!</definedName>
    <definedName name="SHARED_FORMULA_116___0___0___0">#REF!</definedName>
    <definedName name="SHARED_FORMULA_117">#REF!</definedName>
    <definedName name="SHARED_FORMULA_117___0">#REF!</definedName>
    <definedName name="SHARED_FORMULA_117___0___0">#REF!</definedName>
    <definedName name="SHARED_FORMULA_117___0___0___0">#REF!</definedName>
    <definedName name="SHARED_FORMULA_118">#REF!</definedName>
    <definedName name="SHARED_FORMULA_118___0">#REF!</definedName>
    <definedName name="SHARED_FORMULA_118___0___0">#REF!</definedName>
    <definedName name="SHARED_FORMULA_118___0___0___0">#REF!</definedName>
    <definedName name="SHARED_FORMULA_119">#REF!</definedName>
    <definedName name="SHARED_FORMULA_119___0">#REF!</definedName>
    <definedName name="SHARED_FORMULA_119___0___0">#REF!</definedName>
    <definedName name="SHARED_FORMULA_119___0___0___0">#REF!</definedName>
    <definedName name="SHARED_FORMULA_12">#REF!</definedName>
    <definedName name="SHARED_FORMULA_12___0">#REF!</definedName>
    <definedName name="SHARED_FORMULA_12___0___0">#REF!</definedName>
    <definedName name="SHARED_FORMULA_12___0___0___0">#REF!</definedName>
    <definedName name="SHARED_FORMULA_120">#REF!</definedName>
    <definedName name="SHARED_FORMULA_120___0">#REF!</definedName>
    <definedName name="SHARED_FORMULA_120___0___0">#REF!</definedName>
    <definedName name="SHARED_FORMULA_120___0___0___0">#REF!</definedName>
    <definedName name="SHARED_FORMULA_121">#REF!</definedName>
    <definedName name="SHARED_FORMULA_121___0">#REF!</definedName>
    <definedName name="SHARED_FORMULA_121___0___0">#REF!</definedName>
    <definedName name="SHARED_FORMULA_121___0___0___0">#REF!</definedName>
    <definedName name="SHARED_FORMULA_122">#REF!</definedName>
    <definedName name="SHARED_FORMULA_122___0">#REF!</definedName>
    <definedName name="SHARED_FORMULA_122___0___0">#REF!</definedName>
    <definedName name="SHARED_FORMULA_122___0___0___0">#REF!</definedName>
    <definedName name="SHARED_FORMULA_123">#REF!</definedName>
    <definedName name="SHARED_FORMULA_123___0">#REF!</definedName>
    <definedName name="SHARED_FORMULA_123___0___0">#REF!</definedName>
    <definedName name="SHARED_FORMULA_123___0___0___0">#REF!</definedName>
    <definedName name="SHARED_FORMULA_124">#REF!</definedName>
    <definedName name="SHARED_FORMULA_124___0">#REF!</definedName>
    <definedName name="SHARED_FORMULA_124___0___0">#REF!</definedName>
    <definedName name="SHARED_FORMULA_124___0___0___0">#REF!</definedName>
    <definedName name="SHARED_FORMULA_125">#REF!</definedName>
    <definedName name="SHARED_FORMULA_125___0">#REF!</definedName>
    <definedName name="SHARED_FORMULA_125___0___0">#REF!</definedName>
    <definedName name="SHARED_FORMULA_125___0___0___0">#REF!</definedName>
    <definedName name="SHARED_FORMULA_126">#REF!</definedName>
    <definedName name="SHARED_FORMULA_126___0">#REF!</definedName>
    <definedName name="SHARED_FORMULA_126___0___0">#REF!</definedName>
    <definedName name="SHARED_FORMULA_126___0___0___0">#REF!</definedName>
    <definedName name="SHARED_FORMULA_127">#REF!</definedName>
    <definedName name="SHARED_FORMULA_127___0">#REF!</definedName>
    <definedName name="SHARED_FORMULA_127___0___0">#REF!</definedName>
    <definedName name="SHARED_FORMULA_127___0___0___0">#REF!</definedName>
    <definedName name="SHARED_FORMULA_128">#REF!</definedName>
    <definedName name="SHARED_FORMULA_128___0">#REF!</definedName>
    <definedName name="SHARED_FORMULA_128___0___0">#REF!</definedName>
    <definedName name="SHARED_FORMULA_128___0___0___0">#REF!</definedName>
    <definedName name="SHARED_FORMULA_129">#REF!</definedName>
    <definedName name="SHARED_FORMULA_129___0">#REF!</definedName>
    <definedName name="SHARED_FORMULA_129___0___0">#REF!</definedName>
    <definedName name="SHARED_FORMULA_129___0___0___0">#REF!</definedName>
    <definedName name="SHARED_FORMULA_13">#REF!</definedName>
    <definedName name="SHARED_FORMULA_13___0">#REF!</definedName>
    <definedName name="SHARED_FORMULA_13___0___0">#REF!</definedName>
    <definedName name="SHARED_FORMULA_13___0___0___0">#REF!</definedName>
    <definedName name="SHARED_FORMULA_130">#REF!</definedName>
    <definedName name="SHARED_FORMULA_130___0">#REF!</definedName>
    <definedName name="SHARED_FORMULA_130___0___0">#REF!</definedName>
    <definedName name="SHARED_FORMULA_130___0___0___0">#REF!</definedName>
    <definedName name="SHARED_FORMULA_131">#REF!</definedName>
    <definedName name="SHARED_FORMULA_131___0">#REF!</definedName>
    <definedName name="SHARED_FORMULA_131___0___0">#REF!</definedName>
    <definedName name="SHARED_FORMULA_131___0___0___0">#REF!</definedName>
    <definedName name="SHARED_FORMULA_132">#REF!</definedName>
    <definedName name="SHARED_FORMULA_132___0">#REF!</definedName>
    <definedName name="SHARED_FORMULA_132___0___0">#REF!</definedName>
    <definedName name="SHARED_FORMULA_132___0___0___0">#REF!</definedName>
    <definedName name="SHARED_FORMULA_133">#REF!</definedName>
    <definedName name="SHARED_FORMULA_133___0">#REF!</definedName>
    <definedName name="SHARED_FORMULA_133___0___0">#REF!</definedName>
    <definedName name="SHARED_FORMULA_133___0___0___0">#REF!</definedName>
    <definedName name="SHARED_FORMULA_134">#REF!</definedName>
    <definedName name="SHARED_FORMULA_134___0">#REF!</definedName>
    <definedName name="SHARED_FORMULA_134___0___0">#REF!</definedName>
    <definedName name="SHARED_FORMULA_134___0___0___0">#REF!</definedName>
    <definedName name="SHARED_FORMULA_135">#REF!</definedName>
    <definedName name="SHARED_FORMULA_135___0">#REF!</definedName>
    <definedName name="SHARED_FORMULA_135___0___0">#REF!</definedName>
    <definedName name="SHARED_FORMULA_135___0___0___0">#REF!</definedName>
    <definedName name="SHARED_FORMULA_136">#REF!</definedName>
    <definedName name="SHARED_FORMULA_136___0">#REF!</definedName>
    <definedName name="SHARED_FORMULA_136___0___0">#REF!</definedName>
    <definedName name="SHARED_FORMULA_136___0___0___0">#REF!</definedName>
    <definedName name="SHARED_FORMULA_137">#REF!</definedName>
    <definedName name="SHARED_FORMULA_137___0">#REF!</definedName>
    <definedName name="SHARED_FORMULA_137___0___0">#REF!</definedName>
    <definedName name="SHARED_FORMULA_137___0___0___0">#REF!</definedName>
    <definedName name="SHARED_FORMULA_138">#REF!</definedName>
    <definedName name="SHARED_FORMULA_138___0">#REF!</definedName>
    <definedName name="SHARED_FORMULA_138___0___0">#REF!</definedName>
    <definedName name="SHARED_FORMULA_138___0___0___0">#REF!</definedName>
    <definedName name="SHARED_FORMULA_139">#REF!</definedName>
    <definedName name="SHARED_FORMULA_139___0">#REF!</definedName>
    <definedName name="SHARED_FORMULA_139___0___0">#REF!</definedName>
    <definedName name="SHARED_FORMULA_139___0___0___0">#REF!</definedName>
    <definedName name="SHARED_FORMULA_14">#REF!</definedName>
    <definedName name="SHARED_FORMULA_14___0">#REF!</definedName>
    <definedName name="SHARED_FORMULA_14___0___0">#REF!</definedName>
    <definedName name="SHARED_FORMULA_14___0___0___0">#REF!</definedName>
    <definedName name="SHARED_FORMULA_140">#REF!</definedName>
    <definedName name="SHARED_FORMULA_140___0">#REF!</definedName>
    <definedName name="SHARED_FORMULA_140___0___0">#REF!</definedName>
    <definedName name="SHARED_FORMULA_140___0___0___0">#REF!</definedName>
    <definedName name="SHARED_FORMULA_141">#REF!</definedName>
    <definedName name="SHARED_FORMULA_141___0">#REF!</definedName>
    <definedName name="SHARED_FORMULA_141___0___0">#REF!</definedName>
    <definedName name="SHARED_FORMULA_141___0___0___0">#REF!</definedName>
    <definedName name="SHARED_FORMULA_142">#REF!</definedName>
    <definedName name="SHARED_FORMULA_142___0">#REF!</definedName>
    <definedName name="SHARED_FORMULA_142___0___0">#REF!</definedName>
    <definedName name="SHARED_FORMULA_142___0___0___0">#REF!</definedName>
    <definedName name="SHARED_FORMULA_143">#REF!</definedName>
    <definedName name="SHARED_FORMULA_143___0">#REF!</definedName>
    <definedName name="SHARED_FORMULA_143___0___0">#REF!</definedName>
    <definedName name="SHARED_FORMULA_143___0___0___0">#REF!</definedName>
    <definedName name="SHARED_FORMULA_144">#REF!</definedName>
    <definedName name="SHARED_FORMULA_144___0">#REF!</definedName>
    <definedName name="SHARED_FORMULA_144___0___0">#REF!</definedName>
    <definedName name="SHARED_FORMULA_144___0___0___0">#REF!</definedName>
    <definedName name="SHARED_FORMULA_145">#REF!</definedName>
    <definedName name="SHARED_FORMULA_145___0">#REF!</definedName>
    <definedName name="SHARED_FORMULA_145___0___0">#REF!</definedName>
    <definedName name="SHARED_FORMULA_145___0___0___0">#REF!</definedName>
    <definedName name="SHARED_FORMULA_146">#REF!</definedName>
    <definedName name="SHARED_FORMULA_146___0">#REF!</definedName>
    <definedName name="SHARED_FORMULA_146___0___0">#REF!</definedName>
    <definedName name="SHARED_FORMULA_146___0___0___0">#REF!</definedName>
    <definedName name="SHARED_FORMULA_147">#REF!</definedName>
    <definedName name="SHARED_FORMULA_147___0">#REF!</definedName>
    <definedName name="SHARED_FORMULA_147___0___0">#REF!</definedName>
    <definedName name="SHARED_FORMULA_147___0___0___0">#REF!</definedName>
    <definedName name="SHARED_FORMULA_148">#REF!</definedName>
    <definedName name="SHARED_FORMULA_148___0">#REF!</definedName>
    <definedName name="SHARED_FORMULA_148___0___0">#REF!</definedName>
    <definedName name="SHARED_FORMULA_148___0___0___0">#REF!</definedName>
    <definedName name="SHARED_FORMULA_149">#REF!</definedName>
    <definedName name="SHARED_FORMULA_149___0">#REF!</definedName>
    <definedName name="SHARED_FORMULA_149___0___0">#REF!</definedName>
    <definedName name="SHARED_FORMULA_149___0___0___0">#REF!</definedName>
    <definedName name="SHARED_FORMULA_15">#REF!</definedName>
    <definedName name="SHARED_FORMULA_15___0">#REF!</definedName>
    <definedName name="SHARED_FORMULA_15___0___0">#REF!</definedName>
    <definedName name="SHARED_FORMULA_15___0___0___0">#REF!</definedName>
    <definedName name="SHARED_FORMULA_150">#REF!</definedName>
    <definedName name="SHARED_FORMULA_150___0">#REF!</definedName>
    <definedName name="SHARED_FORMULA_150___0___0">#REF!</definedName>
    <definedName name="SHARED_FORMULA_150___0___0___0">#REF!</definedName>
    <definedName name="SHARED_FORMULA_151">#REF!</definedName>
    <definedName name="SHARED_FORMULA_151___0">#REF!</definedName>
    <definedName name="SHARED_FORMULA_151___0___0">#REF!</definedName>
    <definedName name="SHARED_FORMULA_151___0___0___0">#REF!</definedName>
    <definedName name="SHARED_FORMULA_152">#REF!</definedName>
    <definedName name="SHARED_FORMULA_152___0">#REF!</definedName>
    <definedName name="SHARED_FORMULA_152___0___0">#REF!</definedName>
    <definedName name="SHARED_FORMULA_152___0___0___0">#REF!</definedName>
    <definedName name="SHARED_FORMULA_153">#REF!</definedName>
    <definedName name="SHARED_FORMULA_153___0">#REF!</definedName>
    <definedName name="SHARED_FORMULA_153___0___0">#REF!</definedName>
    <definedName name="SHARED_FORMULA_153___0___0___0">#REF!</definedName>
    <definedName name="SHARED_FORMULA_154">#REF!</definedName>
    <definedName name="SHARED_FORMULA_154___0">#REF!</definedName>
    <definedName name="SHARED_FORMULA_154___0___0">#REF!</definedName>
    <definedName name="SHARED_FORMULA_154___0___0___0">#REF!</definedName>
    <definedName name="SHARED_FORMULA_155">#REF!</definedName>
    <definedName name="SHARED_FORMULA_155___0">#REF!</definedName>
    <definedName name="SHARED_FORMULA_155___0___0">#REF!</definedName>
    <definedName name="SHARED_FORMULA_155___0___0___0">#REF!</definedName>
    <definedName name="SHARED_FORMULA_156">#REF!</definedName>
    <definedName name="SHARED_FORMULA_156___0">#REF!</definedName>
    <definedName name="SHARED_FORMULA_156___0___0">#REF!</definedName>
    <definedName name="SHARED_FORMULA_156___0___0___0">#REF!</definedName>
    <definedName name="SHARED_FORMULA_157">#REF!</definedName>
    <definedName name="SHARED_FORMULA_157___0">#REF!</definedName>
    <definedName name="SHARED_FORMULA_157___0___0">#REF!</definedName>
    <definedName name="SHARED_FORMULA_157___0___0___0">#REF!</definedName>
    <definedName name="SHARED_FORMULA_158">#REF!</definedName>
    <definedName name="SHARED_FORMULA_158___0">#REF!</definedName>
    <definedName name="SHARED_FORMULA_158___0___0">#REF!</definedName>
    <definedName name="SHARED_FORMULA_158___0___0___0">#REF!</definedName>
    <definedName name="SHARED_FORMULA_159">#REF!</definedName>
    <definedName name="SHARED_FORMULA_159___0">#REF!</definedName>
    <definedName name="SHARED_FORMULA_159___0___0">#REF!</definedName>
    <definedName name="SHARED_FORMULA_159___0___0___0">#REF!</definedName>
    <definedName name="SHARED_FORMULA_16">#REF!</definedName>
    <definedName name="SHARED_FORMULA_16___0">#REF!</definedName>
    <definedName name="SHARED_FORMULA_16___0___0">#REF!</definedName>
    <definedName name="SHARED_FORMULA_16___0___0___0">#REF!</definedName>
    <definedName name="SHARED_FORMULA_160">#REF!</definedName>
    <definedName name="SHARED_FORMULA_160___0">#REF!</definedName>
    <definedName name="SHARED_FORMULA_160___0___0">#REF!</definedName>
    <definedName name="SHARED_FORMULA_160___0___0___0">#REF!</definedName>
    <definedName name="SHARED_FORMULA_161">#REF!</definedName>
    <definedName name="SHARED_FORMULA_161___0">#REF!</definedName>
    <definedName name="SHARED_FORMULA_161___0___0">#REF!</definedName>
    <definedName name="SHARED_FORMULA_161___0___0___0">#REF!</definedName>
    <definedName name="SHARED_FORMULA_162">#REF!</definedName>
    <definedName name="SHARED_FORMULA_162___0">#REF!</definedName>
    <definedName name="SHARED_FORMULA_162___0___0">#REF!</definedName>
    <definedName name="SHARED_FORMULA_162___0___0___0">#REF!</definedName>
    <definedName name="SHARED_FORMULA_163">#REF!</definedName>
    <definedName name="SHARED_FORMULA_163___0">#REF!</definedName>
    <definedName name="SHARED_FORMULA_163___0___0">#REF!</definedName>
    <definedName name="SHARED_FORMULA_163___0___0___0">#REF!</definedName>
    <definedName name="SHARED_FORMULA_164">#REF!</definedName>
    <definedName name="SHARED_FORMULA_164___0">#REF!</definedName>
    <definedName name="SHARED_FORMULA_164___0___0">#REF!</definedName>
    <definedName name="SHARED_FORMULA_164___0___0___0">#REF!</definedName>
    <definedName name="SHARED_FORMULA_165">#REF!</definedName>
    <definedName name="SHARED_FORMULA_165___0">#REF!</definedName>
    <definedName name="SHARED_FORMULA_165___0___0">#REF!</definedName>
    <definedName name="SHARED_FORMULA_165___0___0___0">#REF!</definedName>
    <definedName name="SHARED_FORMULA_166">#REF!</definedName>
    <definedName name="SHARED_FORMULA_166___0">#REF!</definedName>
    <definedName name="SHARED_FORMULA_166___0___0">#REF!</definedName>
    <definedName name="SHARED_FORMULA_166___0___0___0">#REF!</definedName>
    <definedName name="SHARED_FORMULA_167">#REF!</definedName>
    <definedName name="SHARED_FORMULA_167___0">#REF!</definedName>
    <definedName name="SHARED_FORMULA_167___0___0">#REF!</definedName>
    <definedName name="SHARED_FORMULA_167___0___0___0">#REF!</definedName>
    <definedName name="SHARED_FORMULA_168">#REF!</definedName>
    <definedName name="SHARED_FORMULA_168___0">#REF!</definedName>
    <definedName name="SHARED_FORMULA_168___0___0">#REF!</definedName>
    <definedName name="SHARED_FORMULA_168___0___0___0">#REF!</definedName>
    <definedName name="SHARED_FORMULA_169">#REF!</definedName>
    <definedName name="SHARED_FORMULA_169___0">#REF!</definedName>
    <definedName name="SHARED_FORMULA_169___0___0">#REF!</definedName>
    <definedName name="SHARED_FORMULA_169___0___0___0">#REF!</definedName>
    <definedName name="SHARED_FORMULA_17">#REF!</definedName>
    <definedName name="SHARED_FORMULA_17___0">#REF!</definedName>
    <definedName name="SHARED_FORMULA_17___0___0">#REF!</definedName>
    <definedName name="SHARED_FORMULA_17___0___0___0">#REF!</definedName>
    <definedName name="SHARED_FORMULA_170">#REF!</definedName>
    <definedName name="SHARED_FORMULA_170___0">#REF!</definedName>
    <definedName name="SHARED_FORMULA_170___0___0">#REF!</definedName>
    <definedName name="SHARED_FORMULA_170___0___0___0">#REF!</definedName>
    <definedName name="SHARED_FORMULA_171">#REF!</definedName>
    <definedName name="SHARED_FORMULA_171___0">#REF!</definedName>
    <definedName name="SHARED_FORMULA_171___0___0">#REF!</definedName>
    <definedName name="SHARED_FORMULA_171___0___0___0">#REF!</definedName>
    <definedName name="SHARED_FORMULA_172">#REF!</definedName>
    <definedName name="SHARED_FORMULA_172___0">#REF!</definedName>
    <definedName name="SHARED_FORMULA_172___0___0">#REF!</definedName>
    <definedName name="SHARED_FORMULA_172___0___0___0">#REF!</definedName>
    <definedName name="SHARED_FORMULA_173">#REF!</definedName>
    <definedName name="SHARED_FORMULA_173___0">#REF!</definedName>
    <definedName name="SHARED_FORMULA_173___0___0">#REF!</definedName>
    <definedName name="SHARED_FORMULA_173___0___0___0">#REF!</definedName>
    <definedName name="SHARED_FORMULA_174">#REF!</definedName>
    <definedName name="SHARED_FORMULA_174___0">#REF!</definedName>
    <definedName name="SHARED_FORMULA_174___0___0">#REF!</definedName>
    <definedName name="SHARED_FORMULA_174___0___0___0">#REF!</definedName>
    <definedName name="SHARED_FORMULA_175">#REF!</definedName>
    <definedName name="SHARED_FORMULA_175___0">#REF!</definedName>
    <definedName name="SHARED_FORMULA_175___0___0">#REF!</definedName>
    <definedName name="SHARED_FORMULA_175___0___0___0">#REF!</definedName>
    <definedName name="SHARED_FORMULA_176">#REF!</definedName>
    <definedName name="SHARED_FORMULA_176___0">#REF!</definedName>
    <definedName name="SHARED_FORMULA_176___0___0">#REF!</definedName>
    <definedName name="SHARED_FORMULA_176___0___0___0">#REF!</definedName>
    <definedName name="SHARED_FORMULA_177">#REF!</definedName>
    <definedName name="SHARED_FORMULA_177___0">#REF!</definedName>
    <definedName name="SHARED_FORMULA_177___0___0">#REF!</definedName>
    <definedName name="SHARED_FORMULA_177___0___0___0">#REF!</definedName>
    <definedName name="SHARED_FORMULA_178">#REF!</definedName>
    <definedName name="SHARED_FORMULA_178___0">#REF!</definedName>
    <definedName name="SHARED_FORMULA_178___0___0">#REF!</definedName>
    <definedName name="SHARED_FORMULA_178___0___0___0">#REF!</definedName>
    <definedName name="SHARED_FORMULA_179">#REF!</definedName>
    <definedName name="SHARED_FORMULA_179___0">#REF!</definedName>
    <definedName name="SHARED_FORMULA_179___0___0">#REF!</definedName>
    <definedName name="SHARED_FORMULA_179___0___0___0">#REF!</definedName>
    <definedName name="SHARED_FORMULA_18">#REF!</definedName>
    <definedName name="SHARED_FORMULA_18___0">#REF!</definedName>
    <definedName name="SHARED_FORMULA_18___0___0">#REF!</definedName>
    <definedName name="SHARED_FORMULA_18___0___0___0">#REF!</definedName>
    <definedName name="SHARED_FORMULA_180">#REF!</definedName>
    <definedName name="SHARED_FORMULA_180___0">#REF!</definedName>
    <definedName name="SHARED_FORMULA_180___0___0">#REF!</definedName>
    <definedName name="SHARED_FORMULA_180___0___0___0">#REF!</definedName>
    <definedName name="SHARED_FORMULA_181">#REF!</definedName>
    <definedName name="SHARED_FORMULA_181___0">#REF!</definedName>
    <definedName name="SHARED_FORMULA_181___0___0">#REF!</definedName>
    <definedName name="SHARED_FORMULA_181___0___0___0">#REF!</definedName>
    <definedName name="SHARED_FORMULA_182">#REF!</definedName>
    <definedName name="SHARED_FORMULA_182___0">#REF!</definedName>
    <definedName name="SHARED_FORMULA_182___0___0">#REF!</definedName>
    <definedName name="SHARED_FORMULA_182___0___0___0">#REF!</definedName>
    <definedName name="SHARED_FORMULA_183">#REF!</definedName>
    <definedName name="SHARED_FORMULA_183___0">#REF!</definedName>
    <definedName name="SHARED_FORMULA_183___0___0">#REF!</definedName>
    <definedName name="SHARED_FORMULA_183___0___0___0">#REF!</definedName>
    <definedName name="SHARED_FORMULA_184">#REF!</definedName>
    <definedName name="SHARED_FORMULA_184___0">#REF!</definedName>
    <definedName name="SHARED_FORMULA_184___0___0">#REF!</definedName>
    <definedName name="SHARED_FORMULA_184___0___0___0">#REF!</definedName>
    <definedName name="SHARED_FORMULA_185">#REF!</definedName>
    <definedName name="SHARED_FORMULA_185___0">#REF!</definedName>
    <definedName name="SHARED_FORMULA_185___0___0">#REF!</definedName>
    <definedName name="SHARED_FORMULA_185___0___0___0">#REF!</definedName>
    <definedName name="SHARED_FORMULA_186">#REF!</definedName>
    <definedName name="SHARED_FORMULA_186___0">#REF!</definedName>
    <definedName name="SHARED_FORMULA_186___0___0">#REF!</definedName>
    <definedName name="SHARED_FORMULA_186___0___0___0">#REF!</definedName>
    <definedName name="SHARED_FORMULA_187">#REF!</definedName>
    <definedName name="SHARED_FORMULA_187___0">#REF!</definedName>
    <definedName name="SHARED_FORMULA_187___0___0">#REF!</definedName>
    <definedName name="SHARED_FORMULA_187___0___0___0">#REF!</definedName>
    <definedName name="SHARED_FORMULA_188">#REF!</definedName>
    <definedName name="SHARED_FORMULA_188___0">#REF!</definedName>
    <definedName name="SHARED_FORMULA_188___0___0">#REF!</definedName>
    <definedName name="SHARED_FORMULA_188___0___0___0">#REF!</definedName>
    <definedName name="SHARED_FORMULA_189">#REF!</definedName>
    <definedName name="SHARED_FORMULA_189___0">#REF!</definedName>
    <definedName name="SHARED_FORMULA_189___0___0">#REF!</definedName>
    <definedName name="SHARED_FORMULA_189___0___0___0">#REF!</definedName>
    <definedName name="SHARED_FORMULA_19">#REF!</definedName>
    <definedName name="SHARED_FORMULA_19___0">#REF!</definedName>
    <definedName name="SHARED_FORMULA_19___0___0">#REF!</definedName>
    <definedName name="SHARED_FORMULA_19___0___0___0">#REF!</definedName>
    <definedName name="SHARED_FORMULA_190">#REF!</definedName>
    <definedName name="SHARED_FORMULA_190___0">#REF!</definedName>
    <definedName name="SHARED_FORMULA_190___0___0">#REF!</definedName>
    <definedName name="SHARED_FORMULA_190___0___0___0">#REF!</definedName>
    <definedName name="SHARED_FORMULA_191">#REF!</definedName>
    <definedName name="SHARED_FORMULA_191___0">#REF!</definedName>
    <definedName name="SHARED_FORMULA_191___0___0">#REF!</definedName>
    <definedName name="SHARED_FORMULA_191___0___0___0">#REF!</definedName>
    <definedName name="SHARED_FORMULA_192">#REF!</definedName>
    <definedName name="SHARED_FORMULA_192___0">#REF!</definedName>
    <definedName name="SHARED_FORMULA_192___0___0">#REF!</definedName>
    <definedName name="SHARED_FORMULA_192___0___0___0">#REF!</definedName>
    <definedName name="SHARED_FORMULA_193">#REF!</definedName>
    <definedName name="SHARED_FORMULA_193___0">#REF!</definedName>
    <definedName name="SHARED_FORMULA_193___0___0">#REF!</definedName>
    <definedName name="SHARED_FORMULA_193___0___0___0">#REF!</definedName>
    <definedName name="SHARED_FORMULA_194">#REF!</definedName>
    <definedName name="SHARED_FORMULA_194___0">#REF!</definedName>
    <definedName name="SHARED_FORMULA_194___0___0">#REF!</definedName>
    <definedName name="SHARED_FORMULA_194___0___0___0">#REF!</definedName>
    <definedName name="SHARED_FORMULA_195">#REF!</definedName>
    <definedName name="SHARED_FORMULA_195___0">#REF!</definedName>
    <definedName name="SHARED_FORMULA_195___0___0">#REF!</definedName>
    <definedName name="SHARED_FORMULA_195___0___0___0">#REF!</definedName>
    <definedName name="SHARED_FORMULA_196">#REF!</definedName>
    <definedName name="SHARED_FORMULA_196___0">#REF!</definedName>
    <definedName name="SHARED_FORMULA_196___0___0">#REF!</definedName>
    <definedName name="SHARED_FORMULA_196___0___0___0">#REF!</definedName>
    <definedName name="SHARED_FORMULA_197">#REF!</definedName>
    <definedName name="SHARED_FORMULA_197___0">#REF!</definedName>
    <definedName name="SHARED_FORMULA_197___0___0">#REF!</definedName>
    <definedName name="SHARED_FORMULA_197___0___0___0">#REF!</definedName>
    <definedName name="SHARED_FORMULA_198">#REF!</definedName>
    <definedName name="SHARED_FORMULA_198___0">#REF!</definedName>
    <definedName name="SHARED_FORMULA_198___0___0">#REF!</definedName>
    <definedName name="SHARED_FORMULA_198___0___0___0">#REF!</definedName>
    <definedName name="SHARED_FORMULA_199">#REF!</definedName>
    <definedName name="SHARED_FORMULA_199___0">#REF!</definedName>
    <definedName name="SHARED_FORMULA_199___0___0">#REF!</definedName>
    <definedName name="SHARED_FORMULA_199___0___0___0">#REF!</definedName>
    <definedName name="SHARED_FORMULA_2">#REF!</definedName>
    <definedName name="SHARED_FORMULA_2___0">#REF!</definedName>
    <definedName name="SHARED_FORMULA_2___0___0">#REF!</definedName>
    <definedName name="SHARED_FORMULA_2___0___0___0">#REF!</definedName>
    <definedName name="SHARED_FORMULA_20">#REF!</definedName>
    <definedName name="SHARED_FORMULA_20___0">#REF!</definedName>
    <definedName name="SHARED_FORMULA_20___0___0">#REF!</definedName>
    <definedName name="SHARED_FORMULA_20___0___0___0">#REF!</definedName>
    <definedName name="SHARED_FORMULA_200">#REF!</definedName>
    <definedName name="SHARED_FORMULA_200___0">#REF!</definedName>
    <definedName name="SHARED_FORMULA_200___0___0">#REF!</definedName>
    <definedName name="SHARED_FORMULA_200___0___0___0">#REF!</definedName>
    <definedName name="SHARED_FORMULA_201">#REF!</definedName>
    <definedName name="SHARED_FORMULA_201___0">#REF!</definedName>
    <definedName name="SHARED_FORMULA_201___0___0">#REF!</definedName>
    <definedName name="SHARED_FORMULA_201___0___0___0">#REF!</definedName>
    <definedName name="SHARED_FORMULA_202">#REF!</definedName>
    <definedName name="SHARED_FORMULA_202___0">#REF!</definedName>
    <definedName name="SHARED_FORMULA_202___0___0">#REF!</definedName>
    <definedName name="SHARED_FORMULA_202___0___0___0">#REF!</definedName>
    <definedName name="SHARED_FORMULA_203">#REF!</definedName>
    <definedName name="SHARED_FORMULA_203___0">#REF!</definedName>
    <definedName name="SHARED_FORMULA_203___0___0">#REF!</definedName>
    <definedName name="SHARED_FORMULA_203___0___0___0">#REF!</definedName>
    <definedName name="SHARED_FORMULA_204">#REF!</definedName>
    <definedName name="SHARED_FORMULA_204___0">#REF!</definedName>
    <definedName name="SHARED_FORMULA_204___0___0">#REF!</definedName>
    <definedName name="SHARED_FORMULA_204___0___0___0">#REF!</definedName>
    <definedName name="SHARED_FORMULA_205">#REF!</definedName>
    <definedName name="SHARED_FORMULA_205___0">#REF!</definedName>
    <definedName name="SHARED_FORMULA_205___0___0">#REF!</definedName>
    <definedName name="SHARED_FORMULA_205___0___0___0">#REF!</definedName>
    <definedName name="SHARED_FORMULA_206">#REF!</definedName>
    <definedName name="SHARED_FORMULA_206___0">#REF!</definedName>
    <definedName name="SHARED_FORMULA_206___0___0">#REF!</definedName>
    <definedName name="SHARED_FORMULA_206___0___0___0">#REF!</definedName>
    <definedName name="SHARED_FORMULA_207">#REF!</definedName>
    <definedName name="SHARED_FORMULA_207___0">#REF!</definedName>
    <definedName name="SHARED_FORMULA_207___0___0">#REF!</definedName>
    <definedName name="SHARED_FORMULA_207___0___0___0">#REF!</definedName>
    <definedName name="SHARED_FORMULA_208">#REF!</definedName>
    <definedName name="SHARED_FORMULA_208___0">#REF!</definedName>
    <definedName name="SHARED_FORMULA_208___0___0">#REF!</definedName>
    <definedName name="SHARED_FORMULA_208___0___0___0">#REF!</definedName>
    <definedName name="SHARED_FORMULA_209">#REF!</definedName>
    <definedName name="SHARED_FORMULA_209___0">#REF!</definedName>
    <definedName name="SHARED_FORMULA_209___0___0">#REF!</definedName>
    <definedName name="SHARED_FORMULA_209___0___0___0">#REF!</definedName>
    <definedName name="SHARED_FORMULA_21">#REF!</definedName>
    <definedName name="SHARED_FORMULA_21___0">#REF!</definedName>
    <definedName name="SHARED_FORMULA_21___0___0">#REF!</definedName>
    <definedName name="SHARED_FORMULA_21___0___0___0">#REF!</definedName>
    <definedName name="SHARED_FORMULA_210">#REF!</definedName>
    <definedName name="SHARED_FORMULA_210___0">#REF!</definedName>
    <definedName name="SHARED_FORMULA_210___0___0">#REF!</definedName>
    <definedName name="SHARED_FORMULA_210___0___0___0">#REF!</definedName>
    <definedName name="SHARED_FORMULA_211">#REF!</definedName>
    <definedName name="SHARED_FORMULA_211___0">#REF!</definedName>
    <definedName name="SHARED_FORMULA_211___0___0">#REF!</definedName>
    <definedName name="SHARED_FORMULA_211___0___0___0">#REF!</definedName>
    <definedName name="SHARED_FORMULA_212">#REF!</definedName>
    <definedName name="SHARED_FORMULA_212___0">#REF!</definedName>
    <definedName name="SHARED_FORMULA_212___0___0">#REF!</definedName>
    <definedName name="SHARED_FORMULA_212___0___0___0">#REF!</definedName>
    <definedName name="SHARED_FORMULA_213">#REF!</definedName>
    <definedName name="SHARED_FORMULA_213___0">#REF!</definedName>
    <definedName name="SHARED_FORMULA_213___0___0">#REF!</definedName>
    <definedName name="SHARED_FORMULA_213___0___0___0">#REF!</definedName>
    <definedName name="SHARED_FORMULA_214">#REF!</definedName>
    <definedName name="SHARED_FORMULA_214___0">#REF!</definedName>
    <definedName name="SHARED_FORMULA_214___0___0">#REF!</definedName>
    <definedName name="SHARED_FORMULA_214___0___0___0">#REF!</definedName>
    <definedName name="SHARED_FORMULA_215">#REF!</definedName>
    <definedName name="SHARED_FORMULA_215___0">#REF!</definedName>
    <definedName name="SHARED_FORMULA_215___0___0">#REF!</definedName>
    <definedName name="SHARED_FORMULA_215___0___0___0">#REF!</definedName>
    <definedName name="SHARED_FORMULA_216">#REF!</definedName>
    <definedName name="SHARED_FORMULA_216___0">#REF!</definedName>
    <definedName name="SHARED_FORMULA_216___0___0">#REF!</definedName>
    <definedName name="SHARED_FORMULA_216___0___0___0">#REF!</definedName>
    <definedName name="SHARED_FORMULA_217">#REF!</definedName>
    <definedName name="SHARED_FORMULA_217___0">#REF!</definedName>
    <definedName name="SHARED_FORMULA_217___0___0">#REF!</definedName>
    <definedName name="SHARED_FORMULA_217___0___0___0">#REF!</definedName>
    <definedName name="SHARED_FORMULA_218">#REF!</definedName>
    <definedName name="SHARED_FORMULA_218___0">#REF!</definedName>
    <definedName name="SHARED_FORMULA_218___0___0">#REF!</definedName>
    <definedName name="SHARED_FORMULA_218___0___0___0">#REF!</definedName>
    <definedName name="SHARED_FORMULA_219">#REF!</definedName>
    <definedName name="SHARED_FORMULA_219___0">#REF!</definedName>
    <definedName name="SHARED_FORMULA_219___0___0">#REF!</definedName>
    <definedName name="SHARED_FORMULA_219___0___0___0">#REF!</definedName>
    <definedName name="SHARED_FORMULA_22">#REF!</definedName>
    <definedName name="SHARED_FORMULA_22___0">#REF!</definedName>
    <definedName name="SHARED_FORMULA_22___0___0">#REF!</definedName>
    <definedName name="SHARED_FORMULA_22___0___0___0">#REF!</definedName>
    <definedName name="SHARED_FORMULA_220">#REF!</definedName>
    <definedName name="SHARED_FORMULA_220___0">#REF!</definedName>
    <definedName name="SHARED_FORMULA_220___0___0">#REF!</definedName>
    <definedName name="SHARED_FORMULA_220___0___0___0">#REF!</definedName>
    <definedName name="SHARED_FORMULA_221">#REF!</definedName>
    <definedName name="SHARED_FORMULA_221___0">#REF!</definedName>
    <definedName name="SHARED_FORMULA_221___0___0">#REF!</definedName>
    <definedName name="SHARED_FORMULA_221___0___0___0">#REF!</definedName>
    <definedName name="SHARED_FORMULA_222">#REF!</definedName>
    <definedName name="SHARED_FORMULA_222___0">#REF!</definedName>
    <definedName name="SHARED_FORMULA_222___0___0">#REF!</definedName>
    <definedName name="SHARED_FORMULA_222___0___0___0">#REF!</definedName>
    <definedName name="SHARED_FORMULA_223">#REF!</definedName>
    <definedName name="SHARED_FORMULA_223___0">#REF!</definedName>
    <definedName name="SHARED_FORMULA_223___0___0">#REF!</definedName>
    <definedName name="SHARED_FORMULA_223___0___0___0">#REF!</definedName>
    <definedName name="SHARED_FORMULA_224">#REF!</definedName>
    <definedName name="SHARED_FORMULA_224___0">#REF!</definedName>
    <definedName name="SHARED_FORMULA_224___0___0">#REF!</definedName>
    <definedName name="SHARED_FORMULA_224___0___0___0">#REF!</definedName>
    <definedName name="SHARED_FORMULA_225">#REF!</definedName>
    <definedName name="SHARED_FORMULA_225___0">#REF!</definedName>
    <definedName name="SHARED_FORMULA_225___0___0">#REF!</definedName>
    <definedName name="SHARED_FORMULA_225___0___0___0">#REF!</definedName>
    <definedName name="SHARED_FORMULA_226">#REF!</definedName>
    <definedName name="SHARED_FORMULA_226___0">#REF!</definedName>
    <definedName name="SHARED_FORMULA_226___0___0">#REF!</definedName>
    <definedName name="SHARED_FORMULA_226___0___0___0">#REF!</definedName>
    <definedName name="SHARED_FORMULA_227">#REF!</definedName>
    <definedName name="SHARED_FORMULA_227___0">#REF!</definedName>
    <definedName name="SHARED_FORMULA_227___0___0">#REF!</definedName>
    <definedName name="SHARED_FORMULA_227___0___0___0">#REF!</definedName>
    <definedName name="SHARED_FORMULA_228">#REF!</definedName>
    <definedName name="SHARED_FORMULA_228___0">#REF!</definedName>
    <definedName name="SHARED_FORMULA_228___0___0">#REF!</definedName>
    <definedName name="SHARED_FORMULA_228___0___0___0">#REF!</definedName>
    <definedName name="SHARED_FORMULA_229">#REF!</definedName>
    <definedName name="SHARED_FORMULA_229___0">#REF!</definedName>
    <definedName name="SHARED_FORMULA_229___0___0">#REF!</definedName>
    <definedName name="SHARED_FORMULA_229___0___0___0">#REF!</definedName>
    <definedName name="SHARED_FORMULA_23">#REF!</definedName>
    <definedName name="SHARED_FORMULA_23___0">#REF!</definedName>
    <definedName name="SHARED_FORMULA_23___0___0">#REF!</definedName>
    <definedName name="SHARED_FORMULA_23___0___0___0">#REF!</definedName>
    <definedName name="SHARED_FORMULA_230">#REF!</definedName>
    <definedName name="SHARED_FORMULA_230___0">#REF!</definedName>
    <definedName name="SHARED_FORMULA_230___0___0">#REF!</definedName>
    <definedName name="SHARED_FORMULA_230___0___0___0">#REF!</definedName>
    <definedName name="SHARED_FORMULA_231">#REF!</definedName>
    <definedName name="SHARED_FORMULA_231___0">#REF!</definedName>
    <definedName name="SHARED_FORMULA_231___0___0">#REF!</definedName>
    <definedName name="SHARED_FORMULA_231___0___0___0">#REF!</definedName>
    <definedName name="SHARED_FORMULA_232">#REF!</definedName>
    <definedName name="SHARED_FORMULA_232___0">#REF!</definedName>
    <definedName name="SHARED_FORMULA_232___0___0">#REF!</definedName>
    <definedName name="SHARED_FORMULA_232___0___0___0">#REF!</definedName>
    <definedName name="SHARED_FORMULA_233">#REF!</definedName>
    <definedName name="SHARED_FORMULA_233___0">#REF!</definedName>
    <definedName name="SHARED_FORMULA_233___0___0">#REF!</definedName>
    <definedName name="SHARED_FORMULA_233___0___0___0">#REF!</definedName>
    <definedName name="SHARED_FORMULA_234">#REF!</definedName>
    <definedName name="SHARED_FORMULA_234___0">#REF!</definedName>
    <definedName name="SHARED_FORMULA_234___0___0">#REF!</definedName>
    <definedName name="SHARED_FORMULA_234___0___0___0">#REF!</definedName>
    <definedName name="SHARED_FORMULA_235">#REF!</definedName>
    <definedName name="SHARED_FORMULA_235___0">#REF!</definedName>
    <definedName name="SHARED_FORMULA_235___0___0">#REF!</definedName>
    <definedName name="SHARED_FORMULA_235___0___0___0">#REF!</definedName>
    <definedName name="SHARED_FORMULA_236">#REF!</definedName>
    <definedName name="SHARED_FORMULA_236___0">#REF!</definedName>
    <definedName name="SHARED_FORMULA_236___0___0">#REF!</definedName>
    <definedName name="SHARED_FORMULA_236___0___0___0">#REF!</definedName>
    <definedName name="SHARED_FORMULA_237">#REF!</definedName>
    <definedName name="SHARED_FORMULA_237___0">#REF!</definedName>
    <definedName name="SHARED_FORMULA_237___0___0">#REF!</definedName>
    <definedName name="SHARED_FORMULA_237___0___0___0">#REF!</definedName>
    <definedName name="SHARED_FORMULA_238">#REF!</definedName>
    <definedName name="SHARED_FORMULA_238___0">#REF!</definedName>
    <definedName name="SHARED_FORMULA_238___0___0">#REF!</definedName>
    <definedName name="SHARED_FORMULA_238___0___0___0">#REF!</definedName>
    <definedName name="SHARED_FORMULA_239">#REF!</definedName>
    <definedName name="SHARED_FORMULA_239___0">#REF!</definedName>
    <definedName name="SHARED_FORMULA_239___0___0">#REF!</definedName>
    <definedName name="SHARED_FORMULA_239___0___0___0">#REF!</definedName>
    <definedName name="SHARED_FORMULA_24">#REF!</definedName>
    <definedName name="SHARED_FORMULA_24___0">#REF!</definedName>
    <definedName name="SHARED_FORMULA_24___0___0">#REF!</definedName>
    <definedName name="SHARED_FORMULA_24___0___0___0">#REF!</definedName>
    <definedName name="SHARED_FORMULA_240">#REF!</definedName>
    <definedName name="SHARED_FORMULA_240___0">#REF!</definedName>
    <definedName name="SHARED_FORMULA_240___0___0">#REF!</definedName>
    <definedName name="SHARED_FORMULA_240___0___0___0">#REF!</definedName>
    <definedName name="SHARED_FORMULA_241">#REF!</definedName>
    <definedName name="SHARED_FORMULA_241___0">#REF!</definedName>
    <definedName name="SHARED_FORMULA_241___0___0">#REF!</definedName>
    <definedName name="SHARED_FORMULA_241___0___0___0">#REF!</definedName>
    <definedName name="SHARED_FORMULA_242">#REF!</definedName>
    <definedName name="SHARED_FORMULA_242___0">#REF!</definedName>
    <definedName name="SHARED_FORMULA_242___0___0">#REF!</definedName>
    <definedName name="SHARED_FORMULA_242___0___0___0">#REF!</definedName>
    <definedName name="SHARED_FORMULA_243">#REF!</definedName>
    <definedName name="SHARED_FORMULA_243___0">#REF!</definedName>
    <definedName name="SHARED_FORMULA_243___0___0">#REF!</definedName>
    <definedName name="SHARED_FORMULA_243___0___0___0">#REF!</definedName>
    <definedName name="SHARED_FORMULA_244">#REF!</definedName>
    <definedName name="SHARED_FORMULA_244___0">#REF!</definedName>
    <definedName name="SHARED_FORMULA_244___0___0">#REF!</definedName>
    <definedName name="SHARED_FORMULA_244___0___0___0">#REF!</definedName>
    <definedName name="SHARED_FORMULA_245">#REF!</definedName>
    <definedName name="SHARED_FORMULA_245___0">#REF!</definedName>
    <definedName name="SHARED_FORMULA_245___0___0">#REF!</definedName>
    <definedName name="SHARED_FORMULA_245___0___0___0">#REF!</definedName>
    <definedName name="SHARED_FORMULA_246">#REF!</definedName>
    <definedName name="SHARED_FORMULA_246___0">#REF!</definedName>
    <definedName name="SHARED_FORMULA_246___0___0">#REF!</definedName>
    <definedName name="SHARED_FORMULA_246___0___0___0">#REF!</definedName>
    <definedName name="SHARED_FORMULA_247">#REF!</definedName>
    <definedName name="SHARED_FORMULA_247___0">#REF!</definedName>
    <definedName name="SHARED_FORMULA_247___0___0">#REF!</definedName>
    <definedName name="SHARED_FORMULA_247___0___0___0">#REF!</definedName>
    <definedName name="SHARED_FORMULA_248">#REF!</definedName>
    <definedName name="SHARED_FORMULA_248___0">#REF!</definedName>
    <definedName name="SHARED_FORMULA_248___0___0">#REF!</definedName>
    <definedName name="SHARED_FORMULA_248___0___0___0">#REF!</definedName>
    <definedName name="SHARED_FORMULA_249">#REF!</definedName>
    <definedName name="SHARED_FORMULA_249___0">#REF!</definedName>
    <definedName name="SHARED_FORMULA_249___0___0">#REF!</definedName>
    <definedName name="SHARED_FORMULA_249___0___0___0">#REF!</definedName>
    <definedName name="SHARED_FORMULA_25">#REF!</definedName>
    <definedName name="SHARED_FORMULA_25___0">#REF!</definedName>
    <definedName name="SHARED_FORMULA_25___0___0">#REF!</definedName>
    <definedName name="SHARED_FORMULA_25___0___0___0">#REF!</definedName>
    <definedName name="SHARED_FORMULA_250">#REF!</definedName>
    <definedName name="SHARED_FORMULA_250___0">#REF!</definedName>
    <definedName name="SHARED_FORMULA_250___0___0">#REF!</definedName>
    <definedName name="SHARED_FORMULA_250___0___0___0">#REF!</definedName>
    <definedName name="SHARED_FORMULA_251">#REF!</definedName>
    <definedName name="SHARED_FORMULA_251___0">#REF!</definedName>
    <definedName name="SHARED_FORMULA_251___0___0">#REF!</definedName>
    <definedName name="SHARED_FORMULA_251___0___0___0">#REF!</definedName>
    <definedName name="SHARED_FORMULA_252">#REF!</definedName>
    <definedName name="SHARED_FORMULA_252___0">#REF!</definedName>
    <definedName name="SHARED_FORMULA_252___0___0">#REF!</definedName>
    <definedName name="SHARED_FORMULA_252___0___0___0">#REF!</definedName>
    <definedName name="SHARED_FORMULA_253">#REF!</definedName>
    <definedName name="SHARED_FORMULA_253___0">#REF!</definedName>
    <definedName name="SHARED_FORMULA_253___0___0">#REF!</definedName>
    <definedName name="SHARED_FORMULA_253___0___0___0">#REF!</definedName>
    <definedName name="SHARED_FORMULA_254">#REF!</definedName>
    <definedName name="SHARED_FORMULA_254___0">#REF!</definedName>
    <definedName name="SHARED_FORMULA_254___0___0">#REF!</definedName>
    <definedName name="SHARED_FORMULA_254___0___0___0">#REF!</definedName>
    <definedName name="SHARED_FORMULA_255">#REF!</definedName>
    <definedName name="SHARED_FORMULA_255___0">#REF!</definedName>
    <definedName name="SHARED_FORMULA_255___0___0">#REF!</definedName>
    <definedName name="SHARED_FORMULA_255___0___0___0">#REF!</definedName>
    <definedName name="SHARED_FORMULA_256">#REF!</definedName>
    <definedName name="SHARED_FORMULA_256___0">#REF!</definedName>
    <definedName name="SHARED_FORMULA_256___0___0">#REF!</definedName>
    <definedName name="SHARED_FORMULA_256___0___0___0">#REF!</definedName>
    <definedName name="SHARED_FORMULA_257">#REF!</definedName>
    <definedName name="SHARED_FORMULA_257___0">#REF!</definedName>
    <definedName name="SHARED_FORMULA_257___0___0">#REF!</definedName>
    <definedName name="SHARED_FORMULA_257___0___0___0">#REF!</definedName>
    <definedName name="SHARED_FORMULA_258">#REF!</definedName>
    <definedName name="SHARED_FORMULA_258___0">#REF!</definedName>
    <definedName name="SHARED_FORMULA_258___0___0">#REF!</definedName>
    <definedName name="SHARED_FORMULA_258___0___0___0">#REF!</definedName>
    <definedName name="SHARED_FORMULA_259">#REF!</definedName>
    <definedName name="SHARED_FORMULA_259___0">#REF!</definedName>
    <definedName name="SHARED_FORMULA_259___0___0">#REF!</definedName>
    <definedName name="SHARED_FORMULA_259___0___0___0">#REF!</definedName>
    <definedName name="SHARED_FORMULA_26">#REF!</definedName>
    <definedName name="SHARED_FORMULA_26___0">#REF!</definedName>
    <definedName name="SHARED_FORMULA_26___0___0">#REF!</definedName>
    <definedName name="SHARED_FORMULA_26___0___0___0">#REF!</definedName>
    <definedName name="SHARED_FORMULA_260">#REF!</definedName>
    <definedName name="SHARED_FORMULA_260___0">#REF!</definedName>
    <definedName name="SHARED_FORMULA_260___0___0">#REF!</definedName>
    <definedName name="SHARED_FORMULA_260___0___0___0">#REF!</definedName>
    <definedName name="SHARED_FORMULA_261">#REF!</definedName>
    <definedName name="SHARED_FORMULA_261___0">#REF!</definedName>
    <definedName name="SHARED_FORMULA_261___0___0">#REF!</definedName>
    <definedName name="SHARED_FORMULA_261___0___0___0">#REF!</definedName>
    <definedName name="SHARED_FORMULA_262">#REF!</definedName>
    <definedName name="SHARED_FORMULA_262___0">#REF!</definedName>
    <definedName name="SHARED_FORMULA_262___0___0">#REF!</definedName>
    <definedName name="SHARED_FORMULA_262___0___0___0">#REF!</definedName>
    <definedName name="SHARED_FORMULA_263">#REF!</definedName>
    <definedName name="SHARED_FORMULA_263___0">#REF!</definedName>
    <definedName name="SHARED_FORMULA_263___0___0">#REF!</definedName>
    <definedName name="SHARED_FORMULA_263___0___0___0">#REF!</definedName>
    <definedName name="SHARED_FORMULA_264">#REF!</definedName>
    <definedName name="SHARED_FORMULA_264___0">#REF!</definedName>
    <definedName name="SHARED_FORMULA_264___0___0">#REF!</definedName>
    <definedName name="SHARED_FORMULA_264___0___0___0">#REF!</definedName>
    <definedName name="SHARED_FORMULA_265">#REF!</definedName>
    <definedName name="SHARED_FORMULA_265___0">#REF!</definedName>
    <definedName name="SHARED_FORMULA_265___0___0">#REF!</definedName>
    <definedName name="SHARED_FORMULA_265___0___0___0">#REF!</definedName>
    <definedName name="SHARED_FORMULA_266">#REF!</definedName>
    <definedName name="SHARED_FORMULA_266___0">#REF!</definedName>
    <definedName name="SHARED_FORMULA_266___0___0">#REF!</definedName>
    <definedName name="SHARED_FORMULA_266___0___0___0">#REF!</definedName>
    <definedName name="SHARED_FORMULA_267">#REF!</definedName>
    <definedName name="SHARED_FORMULA_267___0">#REF!</definedName>
    <definedName name="SHARED_FORMULA_267___0___0">#REF!</definedName>
    <definedName name="SHARED_FORMULA_267___0___0___0">#REF!</definedName>
    <definedName name="SHARED_FORMULA_268">#REF!</definedName>
    <definedName name="SHARED_FORMULA_268___0">#REF!</definedName>
    <definedName name="SHARED_FORMULA_268___0___0">#REF!</definedName>
    <definedName name="SHARED_FORMULA_268___0___0___0">#REF!</definedName>
    <definedName name="SHARED_FORMULA_269">#REF!</definedName>
    <definedName name="SHARED_FORMULA_269___0">#REF!</definedName>
    <definedName name="SHARED_FORMULA_269___0___0">#REF!</definedName>
    <definedName name="SHARED_FORMULA_269___0___0___0">#REF!</definedName>
    <definedName name="SHARED_FORMULA_27">#REF!</definedName>
    <definedName name="SHARED_FORMULA_27___0">#REF!</definedName>
    <definedName name="SHARED_FORMULA_27___0___0">#REF!</definedName>
    <definedName name="SHARED_FORMULA_27___0___0___0">#REF!</definedName>
    <definedName name="SHARED_FORMULA_270">#REF!</definedName>
    <definedName name="SHARED_FORMULA_270___0">#REF!</definedName>
    <definedName name="SHARED_FORMULA_270___0___0">#REF!</definedName>
    <definedName name="SHARED_FORMULA_270___0___0___0">#REF!</definedName>
    <definedName name="SHARED_FORMULA_271">#REF!</definedName>
    <definedName name="SHARED_FORMULA_271___0">#REF!</definedName>
    <definedName name="SHARED_FORMULA_271___0___0">#REF!</definedName>
    <definedName name="SHARED_FORMULA_271___0___0___0">#REF!</definedName>
    <definedName name="SHARED_FORMULA_272">#REF!</definedName>
    <definedName name="SHARED_FORMULA_272___0">#REF!</definedName>
    <definedName name="SHARED_FORMULA_272___0___0">#REF!</definedName>
    <definedName name="SHARED_FORMULA_272___0___0___0">#REF!</definedName>
    <definedName name="SHARED_FORMULA_273">#REF!</definedName>
    <definedName name="SHARED_FORMULA_273___0">#REF!</definedName>
    <definedName name="SHARED_FORMULA_273___0___0">#REF!</definedName>
    <definedName name="SHARED_FORMULA_273___0___0___0">#REF!</definedName>
    <definedName name="SHARED_FORMULA_274">#REF!</definedName>
    <definedName name="SHARED_FORMULA_274___0">#REF!</definedName>
    <definedName name="SHARED_FORMULA_274___0___0">#REF!</definedName>
    <definedName name="SHARED_FORMULA_274___0___0___0">#REF!</definedName>
    <definedName name="SHARED_FORMULA_275">#REF!</definedName>
    <definedName name="SHARED_FORMULA_275___0">#REF!</definedName>
    <definedName name="SHARED_FORMULA_275___0___0">#REF!</definedName>
    <definedName name="SHARED_FORMULA_275___0___0___0">#REF!</definedName>
    <definedName name="SHARED_FORMULA_276">#REF!</definedName>
    <definedName name="SHARED_FORMULA_276___0">#REF!</definedName>
    <definedName name="SHARED_FORMULA_276___0___0">#REF!</definedName>
    <definedName name="SHARED_FORMULA_276___0___0___0">#REF!</definedName>
    <definedName name="SHARED_FORMULA_277">#REF!</definedName>
    <definedName name="SHARED_FORMULA_277___0">#REF!</definedName>
    <definedName name="SHARED_FORMULA_277___0___0">#REF!</definedName>
    <definedName name="SHARED_FORMULA_277___0___0___0">#REF!</definedName>
    <definedName name="SHARED_FORMULA_278">#REF!</definedName>
    <definedName name="SHARED_FORMULA_278___0">#REF!</definedName>
    <definedName name="SHARED_FORMULA_278___0___0">#REF!</definedName>
    <definedName name="SHARED_FORMULA_278___0___0___0">#REF!</definedName>
    <definedName name="SHARED_FORMULA_279">#REF!</definedName>
    <definedName name="SHARED_FORMULA_279___0">#REF!</definedName>
    <definedName name="SHARED_FORMULA_279___0___0">#REF!</definedName>
    <definedName name="SHARED_FORMULA_279___0___0___0">#REF!</definedName>
    <definedName name="SHARED_FORMULA_28">#REF!</definedName>
    <definedName name="SHARED_FORMULA_28___0">#REF!</definedName>
    <definedName name="SHARED_FORMULA_28___0___0">#REF!</definedName>
    <definedName name="SHARED_FORMULA_28___0___0___0">#REF!</definedName>
    <definedName name="SHARED_FORMULA_280">#REF!</definedName>
    <definedName name="SHARED_FORMULA_280___0">#REF!</definedName>
    <definedName name="SHARED_FORMULA_280___0___0">#REF!</definedName>
    <definedName name="SHARED_FORMULA_280___0___0___0">#REF!</definedName>
    <definedName name="SHARED_FORMULA_281">#REF!</definedName>
    <definedName name="SHARED_FORMULA_281___0">#REF!</definedName>
    <definedName name="SHARED_FORMULA_281___0___0">#REF!</definedName>
    <definedName name="SHARED_FORMULA_281___0___0___0">#REF!</definedName>
    <definedName name="SHARED_FORMULA_282">#REF!</definedName>
    <definedName name="SHARED_FORMULA_282___0">#REF!</definedName>
    <definedName name="SHARED_FORMULA_282___0___0">#REF!</definedName>
    <definedName name="SHARED_FORMULA_282___0___0___0">#REF!</definedName>
    <definedName name="SHARED_FORMULA_283">#REF!</definedName>
    <definedName name="SHARED_FORMULA_283___0">#REF!</definedName>
    <definedName name="SHARED_FORMULA_283___0___0">#REF!</definedName>
    <definedName name="SHARED_FORMULA_283___0___0___0">#REF!</definedName>
    <definedName name="SHARED_FORMULA_284">#REF!</definedName>
    <definedName name="SHARED_FORMULA_284___0">#REF!</definedName>
    <definedName name="SHARED_FORMULA_284___0___0">#REF!</definedName>
    <definedName name="SHARED_FORMULA_284___0___0___0">#REF!</definedName>
    <definedName name="SHARED_FORMULA_285">#REF!</definedName>
    <definedName name="SHARED_FORMULA_285___0">#REF!</definedName>
    <definedName name="SHARED_FORMULA_285___0___0">#REF!</definedName>
    <definedName name="SHARED_FORMULA_285___0___0___0">#REF!</definedName>
    <definedName name="SHARED_FORMULA_286">#REF!</definedName>
    <definedName name="SHARED_FORMULA_286___0">#REF!</definedName>
    <definedName name="SHARED_FORMULA_286___0___0">#REF!</definedName>
    <definedName name="SHARED_FORMULA_286___0___0___0">#REF!</definedName>
    <definedName name="SHARED_FORMULA_287">#REF!</definedName>
    <definedName name="SHARED_FORMULA_287___0">#REF!</definedName>
    <definedName name="SHARED_FORMULA_287___0___0">#REF!</definedName>
    <definedName name="SHARED_FORMULA_287___0___0___0">#REF!</definedName>
    <definedName name="SHARED_FORMULA_288">#REF!</definedName>
    <definedName name="SHARED_FORMULA_288___0">#REF!</definedName>
    <definedName name="SHARED_FORMULA_288___0___0">#REF!</definedName>
    <definedName name="SHARED_FORMULA_288___0___0___0">#REF!</definedName>
    <definedName name="SHARED_FORMULA_289">#REF!</definedName>
    <definedName name="SHARED_FORMULA_289___0">#REF!</definedName>
    <definedName name="SHARED_FORMULA_289___0___0">#REF!</definedName>
    <definedName name="SHARED_FORMULA_289___0___0___0">#REF!</definedName>
    <definedName name="SHARED_FORMULA_29">#REF!</definedName>
    <definedName name="SHARED_FORMULA_29___0">#REF!</definedName>
    <definedName name="SHARED_FORMULA_29___0___0">#REF!</definedName>
    <definedName name="SHARED_FORMULA_29___0___0___0">#REF!</definedName>
    <definedName name="SHARED_FORMULA_290">#REF!</definedName>
    <definedName name="SHARED_FORMULA_290___0">#REF!</definedName>
    <definedName name="SHARED_FORMULA_290___0___0">#REF!</definedName>
    <definedName name="SHARED_FORMULA_290___0___0___0">#REF!</definedName>
    <definedName name="SHARED_FORMULA_291">#REF!</definedName>
    <definedName name="SHARED_FORMULA_291___0">#REF!</definedName>
    <definedName name="SHARED_FORMULA_291___0___0">#REF!</definedName>
    <definedName name="SHARED_FORMULA_291___0___0___0">#REF!</definedName>
    <definedName name="SHARED_FORMULA_292">#REF!</definedName>
    <definedName name="SHARED_FORMULA_292___0">#REF!</definedName>
    <definedName name="SHARED_FORMULA_292___0___0">#REF!</definedName>
    <definedName name="SHARED_FORMULA_292___0___0___0">#REF!</definedName>
    <definedName name="SHARED_FORMULA_293">#REF!</definedName>
    <definedName name="SHARED_FORMULA_293___0">#REF!</definedName>
    <definedName name="SHARED_FORMULA_293___0___0">#REF!</definedName>
    <definedName name="SHARED_FORMULA_293___0___0___0">#REF!</definedName>
    <definedName name="SHARED_FORMULA_294">#REF!</definedName>
    <definedName name="SHARED_FORMULA_294___0">#REF!</definedName>
    <definedName name="SHARED_FORMULA_294___0___0">#REF!</definedName>
    <definedName name="SHARED_FORMULA_294___0___0___0">#REF!</definedName>
    <definedName name="SHARED_FORMULA_295">#REF!</definedName>
    <definedName name="SHARED_FORMULA_295___0">#REF!</definedName>
    <definedName name="SHARED_FORMULA_295___0___0">#REF!</definedName>
    <definedName name="SHARED_FORMULA_295___0___0___0">#REF!</definedName>
    <definedName name="SHARED_FORMULA_296">#REF!</definedName>
    <definedName name="SHARED_FORMULA_296___0">#REF!</definedName>
    <definedName name="SHARED_FORMULA_296___0___0">#REF!</definedName>
    <definedName name="SHARED_FORMULA_296___0___0___0">#REF!</definedName>
    <definedName name="SHARED_FORMULA_297">#REF!</definedName>
    <definedName name="SHARED_FORMULA_297___0">#REF!</definedName>
    <definedName name="SHARED_FORMULA_297___0___0">#REF!</definedName>
    <definedName name="SHARED_FORMULA_297___0___0___0">#REF!</definedName>
    <definedName name="SHARED_FORMULA_298">#REF!</definedName>
    <definedName name="SHARED_FORMULA_298___0">#REF!</definedName>
    <definedName name="SHARED_FORMULA_298___0___0">#REF!</definedName>
    <definedName name="SHARED_FORMULA_298___0___0___0">#REF!</definedName>
    <definedName name="SHARED_FORMULA_299">#REF!</definedName>
    <definedName name="SHARED_FORMULA_299___0">#REF!</definedName>
    <definedName name="SHARED_FORMULA_299___0___0">#REF!</definedName>
    <definedName name="SHARED_FORMULA_299___0___0___0">#REF!</definedName>
    <definedName name="SHARED_FORMULA_3">#REF!</definedName>
    <definedName name="SHARED_FORMULA_3___0">#REF!</definedName>
    <definedName name="SHARED_FORMULA_3___0___0">#REF!</definedName>
    <definedName name="SHARED_FORMULA_3___0___0___0">#REF!</definedName>
    <definedName name="SHARED_FORMULA_30">#REF!</definedName>
    <definedName name="SHARED_FORMULA_30___0">#REF!</definedName>
    <definedName name="SHARED_FORMULA_30___0___0">#REF!</definedName>
    <definedName name="SHARED_FORMULA_30___0___0___0">#REF!</definedName>
    <definedName name="SHARED_FORMULA_300">#REF!</definedName>
    <definedName name="SHARED_FORMULA_300___0">#REF!</definedName>
    <definedName name="SHARED_FORMULA_300___0___0">#REF!</definedName>
    <definedName name="SHARED_FORMULA_300___0___0___0">#REF!</definedName>
    <definedName name="SHARED_FORMULA_301">#REF!</definedName>
    <definedName name="SHARED_FORMULA_301___0">#REF!</definedName>
    <definedName name="SHARED_FORMULA_301___0___0">#REF!</definedName>
    <definedName name="SHARED_FORMULA_301___0___0___0">#REF!</definedName>
    <definedName name="SHARED_FORMULA_302">#REF!</definedName>
    <definedName name="SHARED_FORMULA_302___0">#REF!</definedName>
    <definedName name="SHARED_FORMULA_302___0___0">#REF!</definedName>
    <definedName name="SHARED_FORMULA_302___0___0___0">#REF!</definedName>
    <definedName name="SHARED_FORMULA_303">#REF!</definedName>
    <definedName name="SHARED_FORMULA_303___0">#REF!</definedName>
    <definedName name="SHARED_FORMULA_303___0___0">#REF!</definedName>
    <definedName name="SHARED_FORMULA_303___0___0___0">#REF!</definedName>
    <definedName name="SHARED_FORMULA_304">#REF!</definedName>
    <definedName name="SHARED_FORMULA_304___0">#REF!</definedName>
    <definedName name="SHARED_FORMULA_304___0___0">#REF!</definedName>
    <definedName name="SHARED_FORMULA_304___0___0___0">#REF!</definedName>
    <definedName name="SHARED_FORMULA_305">#REF!</definedName>
    <definedName name="SHARED_FORMULA_305___0">#REF!</definedName>
    <definedName name="SHARED_FORMULA_305___0___0">#REF!</definedName>
    <definedName name="SHARED_FORMULA_305___0___0___0">#REF!</definedName>
    <definedName name="SHARED_FORMULA_306">#REF!</definedName>
    <definedName name="SHARED_FORMULA_306___0">#REF!</definedName>
    <definedName name="SHARED_FORMULA_306___0___0">#REF!</definedName>
    <definedName name="SHARED_FORMULA_306___0___0___0">#REF!</definedName>
    <definedName name="SHARED_FORMULA_307">#REF!</definedName>
    <definedName name="SHARED_FORMULA_307___0">#REF!</definedName>
    <definedName name="SHARED_FORMULA_307___0___0">#REF!</definedName>
    <definedName name="SHARED_FORMULA_307___0___0___0">#REF!</definedName>
    <definedName name="SHARED_FORMULA_308">#REF!</definedName>
    <definedName name="SHARED_FORMULA_308___0">#REF!</definedName>
    <definedName name="SHARED_FORMULA_308___0___0">#REF!</definedName>
    <definedName name="SHARED_FORMULA_308___0___0___0">#REF!</definedName>
    <definedName name="SHARED_FORMULA_309">#REF!</definedName>
    <definedName name="SHARED_FORMULA_309___0">#REF!</definedName>
    <definedName name="SHARED_FORMULA_309___0___0">#REF!</definedName>
    <definedName name="SHARED_FORMULA_309___0___0___0">#REF!</definedName>
    <definedName name="SHARED_FORMULA_31">#REF!</definedName>
    <definedName name="SHARED_FORMULA_31___0">#REF!</definedName>
    <definedName name="SHARED_FORMULA_31___0___0">#REF!</definedName>
    <definedName name="SHARED_FORMULA_31___0___0___0">#REF!</definedName>
    <definedName name="SHARED_FORMULA_310">#REF!</definedName>
    <definedName name="SHARED_FORMULA_310___0">#REF!</definedName>
    <definedName name="SHARED_FORMULA_310___0___0">#REF!</definedName>
    <definedName name="SHARED_FORMULA_310___0___0___0">#REF!</definedName>
    <definedName name="SHARED_FORMULA_311">#REF!</definedName>
    <definedName name="SHARED_FORMULA_311___0">#REF!</definedName>
    <definedName name="SHARED_FORMULA_311___0___0">#REF!</definedName>
    <definedName name="SHARED_FORMULA_311___0___0___0">#REF!</definedName>
    <definedName name="SHARED_FORMULA_312">#REF!</definedName>
    <definedName name="SHARED_FORMULA_312___0">#REF!</definedName>
    <definedName name="SHARED_FORMULA_312___0___0">#REF!</definedName>
    <definedName name="SHARED_FORMULA_312___0___0___0">#REF!</definedName>
    <definedName name="SHARED_FORMULA_313">#REF!</definedName>
    <definedName name="SHARED_FORMULA_313___0">#REF!</definedName>
    <definedName name="SHARED_FORMULA_313___0___0">#REF!</definedName>
    <definedName name="SHARED_FORMULA_313___0___0___0">#REF!</definedName>
    <definedName name="SHARED_FORMULA_314">#REF!</definedName>
    <definedName name="SHARED_FORMULA_314___0">#REF!</definedName>
    <definedName name="SHARED_FORMULA_314___0___0">#REF!</definedName>
    <definedName name="SHARED_FORMULA_314___0___0___0">#REF!</definedName>
    <definedName name="SHARED_FORMULA_315">#REF!</definedName>
    <definedName name="SHARED_FORMULA_315___0">#REF!</definedName>
    <definedName name="SHARED_FORMULA_315___0___0">#REF!</definedName>
    <definedName name="SHARED_FORMULA_315___0___0___0">#REF!</definedName>
    <definedName name="SHARED_FORMULA_316">#REF!</definedName>
    <definedName name="SHARED_FORMULA_316___0">#REF!</definedName>
    <definedName name="SHARED_FORMULA_316___0___0">#REF!</definedName>
    <definedName name="SHARED_FORMULA_316___0___0___0">#REF!</definedName>
    <definedName name="SHARED_FORMULA_317">#REF!</definedName>
    <definedName name="SHARED_FORMULA_317___0">#REF!</definedName>
    <definedName name="SHARED_FORMULA_317___0___0">#REF!</definedName>
    <definedName name="SHARED_FORMULA_317___0___0___0">#REF!</definedName>
    <definedName name="SHARED_FORMULA_318">#REF!</definedName>
    <definedName name="SHARED_FORMULA_318___0">#REF!</definedName>
    <definedName name="SHARED_FORMULA_318___0___0">#REF!</definedName>
    <definedName name="SHARED_FORMULA_318___0___0___0">#REF!</definedName>
    <definedName name="SHARED_FORMULA_319">#REF!</definedName>
    <definedName name="SHARED_FORMULA_319___0">#REF!</definedName>
    <definedName name="SHARED_FORMULA_319___0___0">#REF!</definedName>
    <definedName name="SHARED_FORMULA_319___0___0___0">#REF!</definedName>
    <definedName name="SHARED_FORMULA_32">#REF!</definedName>
    <definedName name="SHARED_FORMULA_32___0">#REF!</definedName>
    <definedName name="SHARED_FORMULA_32___0___0">#REF!</definedName>
    <definedName name="SHARED_FORMULA_32___0___0___0">#REF!</definedName>
    <definedName name="SHARED_FORMULA_320">#REF!</definedName>
    <definedName name="SHARED_FORMULA_320___0">#REF!</definedName>
    <definedName name="SHARED_FORMULA_320___0___0">#REF!</definedName>
    <definedName name="SHARED_FORMULA_320___0___0___0">#REF!</definedName>
    <definedName name="SHARED_FORMULA_321">#REF!</definedName>
    <definedName name="SHARED_FORMULA_321___0">#REF!</definedName>
    <definedName name="SHARED_FORMULA_321___0___0">#REF!</definedName>
    <definedName name="SHARED_FORMULA_321___0___0___0">#REF!</definedName>
    <definedName name="SHARED_FORMULA_322">#REF!</definedName>
    <definedName name="SHARED_FORMULA_322___0">#REF!</definedName>
    <definedName name="SHARED_FORMULA_322___0___0">#REF!</definedName>
    <definedName name="SHARED_FORMULA_322___0___0___0">#REF!</definedName>
    <definedName name="SHARED_FORMULA_323">#REF!</definedName>
    <definedName name="SHARED_FORMULA_323___0">#REF!</definedName>
    <definedName name="SHARED_FORMULA_323___0___0">#REF!</definedName>
    <definedName name="SHARED_FORMULA_323___0___0___0">#REF!</definedName>
    <definedName name="SHARED_FORMULA_324">#REF!</definedName>
    <definedName name="SHARED_FORMULA_324___0">#REF!</definedName>
    <definedName name="SHARED_FORMULA_324___0___0">#REF!</definedName>
    <definedName name="SHARED_FORMULA_324___0___0___0">#REF!</definedName>
    <definedName name="SHARED_FORMULA_325">#REF!</definedName>
    <definedName name="SHARED_FORMULA_325___0">#REF!</definedName>
    <definedName name="SHARED_FORMULA_325___0___0">#REF!</definedName>
    <definedName name="SHARED_FORMULA_325___0___0___0">#REF!</definedName>
    <definedName name="SHARED_FORMULA_326">#REF!</definedName>
    <definedName name="SHARED_FORMULA_326___0">#REF!</definedName>
    <definedName name="SHARED_FORMULA_326___0___0">#REF!</definedName>
    <definedName name="SHARED_FORMULA_326___0___0___0">#REF!</definedName>
    <definedName name="SHARED_FORMULA_327">#REF!</definedName>
    <definedName name="SHARED_FORMULA_327___0">#REF!</definedName>
    <definedName name="SHARED_FORMULA_327___0___0">#REF!</definedName>
    <definedName name="SHARED_FORMULA_327___0___0___0">#REF!</definedName>
    <definedName name="SHARED_FORMULA_328">#REF!</definedName>
    <definedName name="SHARED_FORMULA_328___0">#REF!</definedName>
    <definedName name="SHARED_FORMULA_328___0___0">#REF!</definedName>
    <definedName name="SHARED_FORMULA_328___0___0___0">#REF!</definedName>
    <definedName name="SHARED_FORMULA_329">#REF!</definedName>
    <definedName name="SHARED_FORMULA_329___0">#REF!</definedName>
    <definedName name="SHARED_FORMULA_329___0___0">#REF!</definedName>
    <definedName name="SHARED_FORMULA_329___0___0___0">#REF!</definedName>
    <definedName name="SHARED_FORMULA_33">#REF!</definedName>
    <definedName name="SHARED_FORMULA_33___0">#REF!</definedName>
    <definedName name="SHARED_FORMULA_33___0___0">#REF!</definedName>
    <definedName name="SHARED_FORMULA_33___0___0___0">#REF!</definedName>
    <definedName name="SHARED_FORMULA_330">#REF!</definedName>
    <definedName name="SHARED_FORMULA_330___0">#REF!</definedName>
    <definedName name="SHARED_FORMULA_330___0___0">#REF!</definedName>
    <definedName name="SHARED_FORMULA_330___0___0___0">#REF!</definedName>
    <definedName name="SHARED_FORMULA_331">#REF!</definedName>
    <definedName name="SHARED_FORMULA_331___0">#REF!</definedName>
    <definedName name="SHARED_FORMULA_331___0___0">#REF!</definedName>
    <definedName name="SHARED_FORMULA_331___0___0___0">#REF!</definedName>
    <definedName name="SHARED_FORMULA_332">#REF!</definedName>
    <definedName name="SHARED_FORMULA_332___0">#REF!</definedName>
    <definedName name="SHARED_FORMULA_332___0___0">#REF!</definedName>
    <definedName name="SHARED_FORMULA_332___0___0___0">#REF!</definedName>
    <definedName name="SHARED_FORMULA_333">#REF!</definedName>
    <definedName name="SHARED_FORMULA_333___0">#REF!</definedName>
    <definedName name="SHARED_FORMULA_333___0___0">#REF!</definedName>
    <definedName name="SHARED_FORMULA_333___0___0___0">#REF!</definedName>
    <definedName name="SHARED_FORMULA_334">#REF!</definedName>
    <definedName name="SHARED_FORMULA_334___0">#REF!</definedName>
    <definedName name="SHARED_FORMULA_334___0___0">#REF!</definedName>
    <definedName name="SHARED_FORMULA_334___0___0___0">#REF!</definedName>
    <definedName name="SHARED_FORMULA_335">#REF!</definedName>
    <definedName name="SHARED_FORMULA_335___0">#REF!</definedName>
    <definedName name="SHARED_FORMULA_335___0___0">#REF!</definedName>
    <definedName name="SHARED_FORMULA_335___0___0___0">#REF!</definedName>
    <definedName name="SHARED_FORMULA_336">#REF!</definedName>
    <definedName name="SHARED_FORMULA_336___0">#REF!</definedName>
    <definedName name="SHARED_FORMULA_336___0___0">#REF!</definedName>
    <definedName name="SHARED_FORMULA_336___0___0___0">#REF!</definedName>
    <definedName name="SHARED_FORMULA_337">#REF!</definedName>
    <definedName name="SHARED_FORMULA_337___0">#REF!</definedName>
    <definedName name="SHARED_FORMULA_338">#REF!</definedName>
    <definedName name="SHARED_FORMULA_338___0">#REF!</definedName>
    <definedName name="SHARED_FORMULA_339">#REF!</definedName>
    <definedName name="SHARED_FORMULA_339___0">#REF!</definedName>
    <definedName name="SHARED_FORMULA_34">#REF!</definedName>
    <definedName name="SHARED_FORMULA_34___0">#REF!</definedName>
    <definedName name="SHARED_FORMULA_34___0___0">#REF!</definedName>
    <definedName name="SHARED_FORMULA_34___0___0___0">#REF!</definedName>
    <definedName name="SHARED_FORMULA_340">#REF!</definedName>
    <definedName name="SHARED_FORMULA_340___0">#REF!</definedName>
    <definedName name="SHARED_FORMULA_341">#REF!</definedName>
    <definedName name="SHARED_FORMULA_341___0">#REF!</definedName>
    <definedName name="SHARED_FORMULA_342">#REF!</definedName>
    <definedName name="SHARED_FORMULA_342___0">#REF!</definedName>
    <definedName name="SHARED_FORMULA_343">#REF!</definedName>
    <definedName name="SHARED_FORMULA_343___0">#REF!</definedName>
    <definedName name="SHARED_FORMULA_344">#REF!</definedName>
    <definedName name="SHARED_FORMULA_344___0">#REF!</definedName>
    <definedName name="SHARED_FORMULA_345">#REF!</definedName>
    <definedName name="SHARED_FORMULA_346">#REF!</definedName>
    <definedName name="SHARED_FORMULA_347">#REF!</definedName>
    <definedName name="SHARED_FORMULA_35">#REF!</definedName>
    <definedName name="SHARED_FORMULA_35___0">#REF!</definedName>
    <definedName name="SHARED_FORMULA_35___0___0">#REF!</definedName>
    <definedName name="SHARED_FORMULA_35___0___0___0">#REF!</definedName>
    <definedName name="SHARED_FORMULA_36">#REF!</definedName>
    <definedName name="SHARED_FORMULA_36___0">#REF!</definedName>
    <definedName name="SHARED_FORMULA_36___0___0">#REF!</definedName>
    <definedName name="SHARED_FORMULA_36___0___0___0">#REF!</definedName>
    <definedName name="SHARED_FORMULA_37">#REF!</definedName>
    <definedName name="SHARED_FORMULA_37___0">#REF!</definedName>
    <definedName name="SHARED_FORMULA_37___0___0">#REF!</definedName>
    <definedName name="SHARED_FORMULA_37___0___0___0">#REF!</definedName>
    <definedName name="SHARED_FORMULA_38">#REF!</definedName>
    <definedName name="SHARED_FORMULA_38___0">#REF!</definedName>
    <definedName name="SHARED_FORMULA_38___0___0">#REF!</definedName>
    <definedName name="SHARED_FORMULA_38___0___0___0">#REF!</definedName>
    <definedName name="SHARED_FORMULA_39">#REF!</definedName>
    <definedName name="SHARED_FORMULA_39___0">#REF!</definedName>
    <definedName name="SHARED_FORMULA_39___0___0">#REF!</definedName>
    <definedName name="SHARED_FORMULA_39___0___0___0">#REF!</definedName>
    <definedName name="SHARED_FORMULA_4">#REF!</definedName>
    <definedName name="SHARED_FORMULA_4___0">#REF!</definedName>
    <definedName name="SHARED_FORMULA_4___0___0">#REF!</definedName>
    <definedName name="SHARED_FORMULA_4___0___0___0">#REF!</definedName>
    <definedName name="SHARED_FORMULA_40">#REF!</definedName>
    <definedName name="SHARED_FORMULA_40___0">#REF!</definedName>
    <definedName name="SHARED_FORMULA_40___0___0">#REF!</definedName>
    <definedName name="SHARED_FORMULA_40___0___0___0">#REF!</definedName>
    <definedName name="SHARED_FORMULA_41">#REF!</definedName>
    <definedName name="SHARED_FORMULA_41___0">#REF!</definedName>
    <definedName name="SHARED_FORMULA_41___0___0">#REF!</definedName>
    <definedName name="SHARED_FORMULA_41___0___0___0">#REF!</definedName>
    <definedName name="SHARED_FORMULA_42">#REF!</definedName>
    <definedName name="SHARED_FORMULA_42___0">#REF!</definedName>
    <definedName name="SHARED_FORMULA_42___0___0">#REF!</definedName>
    <definedName name="SHARED_FORMULA_42___0___0___0">#REF!</definedName>
    <definedName name="SHARED_FORMULA_43">#REF!</definedName>
    <definedName name="SHARED_FORMULA_43___0">#REF!</definedName>
    <definedName name="SHARED_FORMULA_43___0___0">#REF!</definedName>
    <definedName name="SHARED_FORMULA_43___0___0___0">#REF!</definedName>
    <definedName name="SHARED_FORMULA_44">#REF!</definedName>
    <definedName name="SHARED_FORMULA_44___0">#REF!</definedName>
    <definedName name="SHARED_FORMULA_44___0___0">#REF!</definedName>
    <definedName name="SHARED_FORMULA_44___0___0___0">#REF!</definedName>
    <definedName name="SHARED_FORMULA_45">#REF!</definedName>
    <definedName name="SHARED_FORMULA_45___0">#REF!</definedName>
    <definedName name="SHARED_FORMULA_45___0___0">#REF!</definedName>
    <definedName name="SHARED_FORMULA_45___0___0___0">#REF!</definedName>
    <definedName name="SHARED_FORMULA_46">#REF!</definedName>
    <definedName name="SHARED_FORMULA_46___0">#REF!</definedName>
    <definedName name="SHARED_FORMULA_46___0___0">#REF!</definedName>
    <definedName name="SHARED_FORMULA_46___0___0___0">#REF!</definedName>
    <definedName name="SHARED_FORMULA_47">#REF!</definedName>
    <definedName name="SHARED_FORMULA_47___0">#REF!</definedName>
    <definedName name="SHARED_FORMULA_47___0___0">#REF!</definedName>
    <definedName name="SHARED_FORMULA_47___0___0___0">#REF!</definedName>
    <definedName name="SHARED_FORMULA_48">#REF!</definedName>
    <definedName name="SHARED_FORMULA_48___0">#REF!</definedName>
    <definedName name="SHARED_FORMULA_48___0___0">#REF!</definedName>
    <definedName name="SHARED_FORMULA_48___0___0___0">#REF!</definedName>
    <definedName name="SHARED_FORMULA_49">#REF!</definedName>
    <definedName name="SHARED_FORMULA_49___0">#REF!</definedName>
    <definedName name="SHARED_FORMULA_49___0___0">#REF!</definedName>
    <definedName name="SHARED_FORMULA_49___0___0___0">#REF!</definedName>
    <definedName name="SHARED_FORMULA_5">#REF!</definedName>
    <definedName name="SHARED_FORMULA_5___0">#REF!</definedName>
    <definedName name="SHARED_FORMULA_5___0___0">#REF!</definedName>
    <definedName name="SHARED_FORMULA_5___0___0___0">#REF!</definedName>
    <definedName name="SHARED_FORMULA_50">#REF!</definedName>
    <definedName name="SHARED_FORMULA_50___0">#REF!</definedName>
    <definedName name="SHARED_FORMULA_50___0___0">#REF!</definedName>
    <definedName name="SHARED_FORMULA_50___0___0___0">#REF!</definedName>
    <definedName name="SHARED_FORMULA_51">#REF!</definedName>
    <definedName name="SHARED_FORMULA_51___0">#REF!</definedName>
    <definedName name="SHARED_FORMULA_51___0___0">#REF!</definedName>
    <definedName name="SHARED_FORMULA_51___0___0___0">#REF!</definedName>
    <definedName name="SHARED_FORMULA_52">#REF!</definedName>
    <definedName name="SHARED_FORMULA_52___0">#REF!</definedName>
    <definedName name="SHARED_FORMULA_52___0___0">#REF!</definedName>
    <definedName name="SHARED_FORMULA_52___0___0___0">#REF!</definedName>
    <definedName name="SHARED_FORMULA_53">#REF!</definedName>
    <definedName name="SHARED_FORMULA_53___0">#REF!</definedName>
    <definedName name="SHARED_FORMULA_53___0___0">#REF!</definedName>
    <definedName name="SHARED_FORMULA_53___0___0___0">#REF!</definedName>
    <definedName name="SHARED_FORMULA_54">#REF!</definedName>
    <definedName name="SHARED_FORMULA_54___0">#REF!</definedName>
    <definedName name="SHARED_FORMULA_54___0___0">#REF!</definedName>
    <definedName name="SHARED_FORMULA_54___0___0___0">#REF!</definedName>
    <definedName name="SHARED_FORMULA_55">#REF!</definedName>
    <definedName name="SHARED_FORMULA_55___0">#REF!</definedName>
    <definedName name="SHARED_FORMULA_55___0___0">#REF!</definedName>
    <definedName name="SHARED_FORMULA_55___0___0___0">#REF!</definedName>
    <definedName name="SHARED_FORMULA_56">#REF!</definedName>
    <definedName name="SHARED_FORMULA_56___0">#REF!</definedName>
    <definedName name="SHARED_FORMULA_56___0___0">#REF!</definedName>
    <definedName name="SHARED_FORMULA_56___0___0___0">#REF!</definedName>
    <definedName name="SHARED_FORMULA_57">#REF!</definedName>
    <definedName name="SHARED_FORMULA_57___0">#REF!</definedName>
    <definedName name="SHARED_FORMULA_57___0___0">#REF!</definedName>
    <definedName name="SHARED_FORMULA_57___0___0___0">#REF!</definedName>
    <definedName name="SHARED_FORMULA_58">#REF!</definedName>
    <definedName name="SHARED_FORMULA_58___0">#REF!</definedName>
    <definedName name="SHARED_FORMULA_58___0___0">#REF!</definedName>
    <definedName name="SHARED_FORMULA_58___0___0___0">#REF!</definedName>
    <definedName name="SHARED_FORMULA_59">#REF!</definedName>
    <definedName name="SHARED_FORMULA_59___0">#REF!</definedName>
    <definedName name="SHARED_FORMULA_59___0___0">#REF!</definedName>
    <definedName name="SHARED_FORMULA_59___0___0___0">#REF!</definedName>
    <definedName name="SHARED_FORMULA_6">#REF!</definedName>
    <definedName name="SHARED_FORMULA_6___0">#REF!</definedName>
    <definedName name="SHARED_FORMULA_6___0___0">#REF!</definedName>
    <definedName name="SHARED_FORMULA_6___0___0___0">#REF!</definedName>
    <definedName name="SHARED_FORMULA_60">#REF!</definedName>
    <definedName name="SHARED_FORMULA_60___0">#REF!</definedName>
    <definedName name="SHARED_FORMULA_60___0___0">#REF!</definedName>
    <definedName name="SHARED_FORMULA_60___0___0___0">#REF!</definedName>
    <definedName name="SHARED_FORMULA_61">#REF!</definedName>
    <definedName name="SHARED_FORMULA_61___0">#REF!</definedName>
    <definedName name="SHARED_FORMULA_61___0___0">#REF!</definedName>
    <definedName name="SHARED_FORMULA_61___0___0___0">#REF!</definedName>
    <definedName name="SHARED_FORMULA_62">#REF!</definedName>
    <definedName name="SHARED_FORMULA_62___0">#REF!</definedName>
    <definedName name="SHARED_FORMULA_62___0___0">#REF!</definedName>
    <definedName name="SHARED_FORMULA_62___0___0___0">#REF!</definedName>
    <definedName name="SHARED_FORMULA_63">#REF!</definedName>
    <definedName name="SHARED_FORMULA_63___0">#REF!</definedName>
    <definedName name="SHARED_FORMULA_63___0___0">#REF!</definedName>
    <definedName name="SHARED_FORMULA_63___0___0___0">#REF!</definedName>
    <definedName name="SHARED_FORMULA_64">#REF!</definedName>
    <definedName name="SHARED_FORMULA_64___0">#REF!</definedName>
    <definedName name="SHARED_FORMULA_64___0___0">#REF!</definedName>
    <definedName name="SHARED_FORMULA_64___0___0___0">#REF!</definedName>
    <definedName name="SHARED_FORMULA_65">#REF!</definedName>
    <definedName name="SHARED_FORMULA_65___0">#REF!</definedName>
    <definedName name="SHARED_FORMULA_65___0___0">#REF!</definedName>
    <definedName name="SHARED_FORMULA_65___0___0___0">#REF!</definedName>
    <definedName name="SHARED_FORMULA_66">#REF!</definedName>
    <definedName name="SHARED_FORMULA_66___0">#REF!</definedName>
    <definedName name="SHARED_FORMULA_66___0___0">#REF!</definedName>
    <definedName name="SHARED_FORMULA_66___0___0___0">#REF!</definedName>
    <definedName name="SHARED_FORMULA_67">#REF!</definedName>
    <definedName name="SHARED_FORMULA_67___0">#REF!</definedName>
    <definedName name="SHARED_FORMULA_67___0___0">#REF!</definedName>
    <definedName name="SHARED_FORMULA_67___0___0___0">#REF!</definedName>
    <definedName name="SHARED_FORMULA_68">#REF!</definedName>
    <definedName name="SHARED_FORMULA_68___0">#REF!</definedName>
    <definedName name="SHARED_FORMULA_68___0___0">#REF!</definedName>
    <definedName name="SHARED_FORMULA_68___0___0___0">#REF!</definedName>
    <definedName name="SHARED_FORMULA_69">#REF!</definedName>
    <definedName name="SHARED_FORMULA_69___0">#REF!</definedName>
    <definedName name="SHARED_FORMULA_69___0___0">#REF!</definedName>
    <definedName name="SHARED_FORMULA_69___0___0___0">#REF!</definedName>
    <definedName name="SHARED_FORMULA_7">#REF!</definedName>
    <definedName name="SHARED_FORMULA_7___0">#REF!</definedName>
    <definedName name="SHARED_FORMULA_7___0___0">#REF!</definedName>
    <definedName name="SHARED_FORMULA_7___0___0___0">#REF!</definedName>
    <definedName name="SHARED_FORMULA_70">#REF!</definedName>
    <definedName name="SHARED_FORMULA_70___0">#REF!</definedName>
    <definedName name="SHARED_FORMULA_70___0___0">#REF!</definedName>
    <definedName name="SHARED_FORMULA_70___0___0___0">#REF!</definedName>
    <definedName name="SHARED_FORMULA_71">#REF!</definedName>
    <definedName name="SHARED_FORMULA_71___0">#REF!</definedName>
    <definedName name="SHARED_FORMULA_71___0___0">#REF!</definedName>
    <definedName name="SHARED_FORMULA_71___0___0___0">#REF!</definedName>
    <definedName name="SHARED_FORMULA_72">#REF!</definedName>
    <definedName name="SHARED_FORMULA_72___0">#REF!</definedName>
    <definedName name="SHARED_FORMULA_72___0___0">#REF!</definedName>
    <definedName name="SHARED_FORMULA_72___0___0___0">#REF!</definedName>
    <definedName name="SHARED_FORMULA_73">#REF!</definedName>
    <definedName name="SHARED_FORMULA_73___0">#REF!</definedName>
    <definedName name="SHARED_FORMULA_73___0___0">#REF!</definedName>
    <definedName name="SHARED_FORMULA_73___0___0___0">#REF!</definedName>
    <definedName name="SHARED_FORMULA_74">#REF!</definedName>
    <definedName name="SHARED_FORMULA_74___0">#REF!</definedName>
    <definedName name="SHARED_FORMULA_74___0___0">#REF!</definedName>
    <definedName name="SHARED_FORMULA_74___0___0___0">#REF!</definedName>
    <definedName name="SHARED_FORMULA_75">#REF!</definedName>
    <definedName name="SHARED_FORMULA_75___0">#REF!</definedName>
    <definedName name="SHARED_FORMULA_75___0___0">#REF!</definedName>
    <definedName name="SHARED_FORMULA_75___0___0___0">#REF!</definedName>
    <definedName name="SHARED_FORMULA_76">#REF!</definedName>
    <definedName name="SHARED_FORMULA_76___0">#REF!</definedName>
    <definedName name="SHARED_FORMULA_76___0___0">#REF!</definedName>
    <definedName name="SHARED_FORMULA_76___0___0___0">#REF!</definedName>
    <definedName name="SHARED_FORMULA_77">#REF!</definedName>
    <definedName name="SHARED_FORMULA_77___0">#REF!</definedName>
    <definedName name="SHARED_FORMULA_77___0___0">#REF!</definedName>
    <definedName name="SHARED_FORMULA_77___0___0___0">#REF!</definedName>
    <definedName name="SHARED_FORMULA_78">#REF!</definedName>
    <definedName name="SHARED_FORMULA_78___0">#REF!</definedName>
    <definedName name="SHARED_FORMULA_78___0___0">#REF!</definedName>
    <definedName name="SHARED_FORMULA_78___0___0___0">#REF!</definedName>
    <definedName name="SHARED_FORMULA_79">#REF!</definedName>
    <definedName name="SHARED_FORMULA_79___0">#REF!</definedName>
    <definedName name="SHARED_FORMULA_79___0___0">#REF!</definedName>
    <definedName name="SHARED_FORMULA_79___0___0___0">#REF!</definedName>
    <definedName name="SHARED_FORMULA_8">#REF!</definedName>
    <definedName name="SHARED_FORMULA_8___0">#REF!</definedName>
    <definedName name="SHARED_FORMULA_8___0___0">#REF!</definedName>
    <definedName name="SHARED_FORMULA_8___0___0___0">#REF!</definedName>
    <definedName name="SHARED_FORMULA_80">#REF!</definedName>
    <definedName name="SHARED_FORMULA_80___0">#REF!</definedName>
    <definedName name="SHARED_FORMULA_80___0___0">#REF!</definedName>
    <definedName name="SHARED_FORMULA_80___0___0___0">#REF!</definedName>
    <definedName name="SHARED_FORMULA_81">#REF!</definedName>
    <definedName name="SHARED_FORMULA_81___0">#REF!</definedName>
    <definedName name="SHARED_FORMULA_81___0___0">#REF!</definedName>
    <definedName name="SHARED_FORMULA_81___0___0___0">#REF!</definedName>
    <definedName name="SHARED_FORMULA_82">#REF!</definedName>
    <definedName name="SHARED_FORMULA_82___0">#REF!</definedName>
    <definedName name="SHARED_FORMULA_82___0___0">#REF!</definedName>
    <definedName name="SHARED_FORMULA_82___0___0___0">#REF!</definedName>
    <definedName name="SHARED_FORMULA_83">#REF!</definedName>
    <definedName name="SHARED_FORMULA_83___0">#REF!</definedName>
    <definedName name="SHARED_FORMULA_83___0___0">#REF!</definedName>
    <definedName name="SHARED_FORMULA_83___0___0___0">#REF!</definedName>
    <definedName name="SHARED_FORMULA_84">#REF!</definedName>
    <definedName name="SHARED_FORMULA_84___0">#REF!</definedName>
    <definedName name="SHARED_FORMULA_84___0___0">#REF!</definedName>
    <definedName name="SHARED_FORMULA_84___0___0___0">#REF!</definedName>
    <definedName name="SHARED_FORMULA_85">#REF!</definedName>
    <definedName name="SHARED_FORMULA_85___0">#REF!</definedName>
    <definedName name="SHARED_FORMULA_85___0___0">#REF!</definedName>
    <definedName name="SHARED_FORMULA_85___0___0___0">#REF!</definedName>
    <definedName name="SHARED_FORMULA_86">#REF!</definedName>
    <definedName name="SHARED_FORMULA_86___0">#REF!</definedName>
    <definedName name="SHARED_FORMULA_86___0___0">#REF!</definedName>
    <definedName name="SHARED_FORMULA_86___0___0___0">#REF!</definedName>
    <definedName name="SHARED_FORMULA_87">#REF!</definedName>
    <definedName name="SHARED_FORMULA_87___0">#REF!</definedName>
    <definedName name="SHARED_FORMULA_87___0___0">#REF!</definedName>
    <definedName name="SHARED_FORMULA_87___0___0___0">#REF!</definedName>
    <definedName name="SHARED_FORMULA_88">#REF!</definedName>
    <definedName name="SHARED_FORMULA_88___0">#REF!</definedName>
    <definedName name="SHARED_FORMULA_88___0___0">#REF!</definedName>
    <definedName name="SHARED_FORMULA_88___0___0___0">#REF!</definedName>
    <definedName name="SHARED_FORMULA_89">#REF!</definedName>
    <definedName name="SHARED_FORMULA_89___0">#REF!</definedName>
    <definedName name="SHARED_FORMULA_89___0___0">#REF!</definedName>
    <definedName name="SHARED_FORMULA_89___0___0___0">#REF!</definedName>
    <definedName name="SHARED_FORMULA_9">#REF!</definedName>
    <definedName name="SHARED_FORMULA_9___0">#REF!</definedName>
    <definedName name="SHARED_FORMULA_9___0___0">#REF!</definedName>
    <definedName name="SHARED_FORMULA_9___0___0___0">#REF!</definedName>
    <definedName name="SHARED_FORMULA_90">#REF!</definedName>
    <definedName name="SHARED_FORMULA_90___0">#REF!</definedName>
    <definedName name="SHARED_FORMULA_90___0___0">#REF!</definedName>
    <definedName name="SHARED_FORMULA_90___0___0___0">#REF!</definedName>
    <definedName name="SHARED_FORMULA_91">#REF!</definedName>
    <definedName name="SHARED_FORMULA_91___0">#REF!</definedName>
    <definedName name="SHARED_FORMULA_91___0___0">#REF!</definedName>
    <definedName name="SHARED_FORMULA_91___0___0___0">#REF!</definedName>
    <definedName name="SHARED_FORMULA_92">#REF!</definedName>
    <definedName name="SHARED_FORMULA_92___0">#REF!</definedName>
    <definedName name="SHARED_FORMULA_92___0___0">#REF!</definedName>
    <definedName name="SHARED_FORMULA_92___0___0___0">#REF!</definedName>
    <definedName name="SHARED_FORMULA_93">#REF!</definedName>
    <definedName name="SHARED_FORMULA_93___0">#REF!</definedName>
    <definedName name="SHARED_FORMULA_93___0___0">#REF!</definedName>
    <definedName name="SHARED_FORMULA_93___0___0___0">#REF!</definedName>
    <definedName name="SHARED_FORMULA_94">#REF!</definedName>
    <definedName name="SHARED_FORMULA_94___0">#REF!</definedName>
    <definedName name="SHARED_FORMULA_94___0___0">#REF!</definedName>
    <definedName name="SHARED_FORMULA_94___0___0___0">#REF!</definedName>
    <definedName name="SHARED_FORMULA_95">#REF!</definedName>
    <definedName name="SHARED_FORMULA_95___0">#REF!</definedName>
    <definedName name="SHARED_FORMULA_95___0___0">#REF!</definedName>
    <definedName name="SHARED_FORMULA_95___0___0___0">#REF!</definedName>
    <definedName name="SHARED_FORMULA_96">#REF!</definedName>
    <definedName name="SHARED_FORMULA_96___0">#REF!</definedName>
    <definedName name="SHARED_FORMULA_96___0___0">#REF!</definedName>
    <definedName name="SHARED_FORMULA_96___0___0___0">#REF!</definedName>
    <definedName name="SHARED_FORMULA_97">#REF!</definedName>
    <definedName name="SHARED_FORMULA_97___0">#REF!</definedName>
    <definedName name="SHARED_FORMULA_97___0___0">#REF!</definedName>
    <definedName name="SHARED_FORMULA_97___0___0___0">#REF!</definedName>
    <definedName name="SHARED_FORMULA_98">#REF!</definedName>
    <definedName name="SHARED_FORMULA_98___0">#REF!</definedName>
    <definedName name="SHARED_FORMULA_98___0___0">#REF!</definedName>
    <definedName name="SHARED_FORMULA_98___0___0___0">#REF!</definedName>
    <definedName name="SHARED_FORMULA_99">#REF!</definedName>
    <definedName name="SHARED_FORMULA_99___0">#REF!</definedName>
    <definedName name="SHARED_FORMULA_99___0___0">#REF!</definedName>
    <definedName name="SHARED_FORMULA_99___0___0___0">#REF!</definedName>
    <definedName name="sheet10.NetPLFromSpecBus">#REF!</definedName>
    <definedName name="sheet10.NetPLFromSpecifiedBus">#REF!</definedName>
    <definedName name="sheet11.AdjustedPLOthThanSpecBus">#REF!</definedName>
    <definedName name="sheet11.AdjustPLAfterDeprOthSpecInc">#REF!</definedName>
    <definedName name="sheet11.AmtAllowUs35ACt">#REF!</definedName>
    <definedName name="sheet11.BalancePLOthThanSpecBus">#REF!</definedName>
    <definedName name="sheet11.DebPL35ACAmt">#REF!</definedName>
    <definedName name="sheet11.DepreciationAllowUs32_1_i">#REF!</definedName>
    <definedName name="sheet11.DepreciationDebPLCosAct">#REF!</definedName>
    <definedName name="sheet11.ExpDebToPLExemptInc">#REF!</definedName>
    <definedName name="sheet11.ExpDebToPLOthHeads">#REF!</definedName>
    <definedName name="sheet11.PLAftAdjDedBusOthThanSpec">#REF!</definedName>
    <definedName name="sheet11.TotAfterAddToPLDeprOthSpecInc">#REF!</definedName>
    <definedName name="sheet11.TotDeductionAmts">#REF!</definedName>
    <definedName name="sheet11.TotDeprAllowITAct">#REF!</definedName>
    <definedName name="sheet11.TotExpDebPL">#REF!</definedName>
    <definedName name="sheet12.AdditionUs28to44DA">#REF!</definedName>
    <definedName name="sheet12.AddSec2844DA">#REF!</definedName>
    <definedName name="sheet12.AdjustedPLFrmSpecifiedBus">#REF!</definedName>
    <definedName name="sheet12.AdjustedPLFrmSpecuBus">#REF!</definedName>
    <definedName name="sheet12.DedSec2844DA">#REF!</definedName>
    <definedName name="sheet12.DeductUs28to44DA">#REF!</definedName>
    <definedName name="sheet12.DeductUs35AD">#REF!</definedName>
    <definedName name="sheet12.DENetPLBusOthThanSpec7A7B7C">#REF!</definedName>
    <definedName name="sheet12.NetPLAftAdjBusOthThanSpec">#REF!</definedName>
    <definedName name="sheet12.NetPLBusOthThanSpec7A7B7C">#REF!</definedName>
    <definedName name="sheet12.NetPLFrmSpecBus">#REF!</definedName>
    <definedName name="sheet12.NetPLFrmSpecifiedBus">#REF!</definedName>
    <definedName name="sheet12.ProfitLossBfrDeductUs10s">#REF!</definedName>
    <definedName name="sheet12.ProfLossFromSpecifiedBus">#REF!</definedName>
    <definedName name="sheet12.TotDeductionUs10s">#REF!</definedName>
    <definedName name="sheet12.TotDeemedProfitBusUs">#REF!</definedName>
    <definedName name="sheet16.BalBusLossAftSetoff">#REF!</definedName>
    <definedName name="sheet16.BalHPlossCurYrAftSetoff">#REF!</definedName>
    <definedName name="sheet16.TotAllUs35cl4Setoff">#REF!</definedName>
    <definedName name="sheet16.TotBusLossSetoff">#REF!</definedName>
    <definedName name="sheet16.TotHPlossCurYrSetoff">#REF!</definedName>
    <definedName name="sheet16.TotOthSrcLossNoRaceHorseSetoff">#REF!</definedName>
    <definedName name="sheet16.TotUnabsorbedDeprSetoff">#REF!</definedName>
    <definedName name="sheet22.YesNo">#REF!</definedName>
    <definedName name="sheet8b.CurrentYearLoss">#REF!</definedName>
    <definedName name="sheet8b.DeductionsUnderScheduleVIA">#REF!</definedName>
    <definedName name="sheet8b.GrossTotalIncome">#REF!</definedName>
    <definedName name="sheet8b.IncomeFromHP">#REF!</definedName>
    <definedName name="sheet8b.LongTerm">#REF!</definedName>
    <definedName name="sheet8b.NetAgricultureIncomeOrOtherIncomeForRate">#REF!</definedName>
    <definedName name="sheet8b.TotalCapGains">#REF!</definedName>
    <definedName name="sheet8b.TotalShortTerm">#REF!</definedName>
    <definedName name="sheet8b.TotalTI">#REF!</definedName>
    <definedName name="sheet8b.TotIncFromOS">#REF!</definedName>
    <definedName name="sheet8b.TotProfBusGain">#REF!</definedName>
    <definedName name="sheet9.AdvanceTax">#REF!</definedName>
    <definedName name="sheet9.AggregateTaxInterestLiability">#REF!</definedName>
    <definedName name="sheet9.AssesseeVerName">#REF!</definedName>
    <definedName name="sheet9.Capacity">#REF!</definedName>
    <definedName name="sheet9.CreditUnd115JAA">#REF!</definedName>
    <definedName name="sheet9.Date">#REF!</definedName>
    <definedName name="sheet9.EducationCess">#REF!</definedName>
    <definedName name="sheet9.EduCessOnDemandUnd155JB">#REF!</definedName>
    <definedName name="sheet9.FatherName">#REF!</definedName>
    <definedName name="sheet9.GrossTaxLiability">#REF!</definedName>
    <definedName name="sheet9.GrossTaxPayable">#REF!</definedName>
    <definedName name="sheet9.IntrstPayUs234A">#REF!</definedName>
    <definedName name="sheet9.IntrstPayUs234B">#REF!</definedName>
    <definedName name="sheet9.IntrstPayUs234C">#REF!</definedName>
    <definedName name="sheet9.NetTaxLiability">#REF!</definedName>
    <definedName name="sheet9.Place">#REF!</definedName>
    <definedName name="sheet9.RebateUs88E">#REF!</definedName>
    <definedName name="sheet9.Section90">#REF!</definedName>
    <definedName name="sheet9.Section91">#REF!</definedName>
    <definedName name="sheet9.SelfAssessmentTax">#REF!</definedName>
    <definedName name="sheet9.SurchargeOnDemandUnd155JB">#REF!</definedName>
    <definedName name="sheet9.SurchargeOnTaxPayable">#REF!</definedName>
    <definedName name="sheet9.TaxAtNormalRatesOnAggrInc">#REF!</definedName>
    <definedName name="sheet9.TaxPayableOnDemandUnd155JB">#REF!</definedName>
    <definedName name="sheet9.TaxPayableOnTotInc">#REF!</definedName>
    <definedName name="sheet9.TaxpayAfterCreditUnd115JAA">#REF!</definedName>
    <definedName name="sheet9.TCS">#REF!</definedName>
    <definedName name="sheet9.TDS">#REF!</definedName>
    <definedName name="sheet9.TotalIntrstPay">#REF!</definedName>
    <definedName name="sheet9.TotalTaxesPaid">#REF!</definedName>
    <definedName name="sheet9.TotTaxPayableOnDemandUnd155JB">#REF!</definedName>
    <definedName name="sheet9.TotTaxRelief">#REF!</definedName>
    <definedName name="sheet9.VerPAN">#REF!</definedName>
    <definedName name="Shiftcer">#REF!</definedName>
    <definedName name="shld1">#REF!</definedName>
    <definedName name="shld10">#REF!</definedName>
    <definedName name="shld11">#REF!</definedName>
    <definedName name="shld12">#REF!</definedName>
    <definedName name="shld13">#REF!</definedName>
    <definedName name="shld14">#REF!</definedName>
    <definedName name="shld15">#REF!</definedName>
    <definedName name="shld16">#REF!</definedName>
    <definedName name="shld17">#REF!</definedName>
    <definedName name="shld18">#REF!</definedName>
    <definedName name="shld2">#REF!</definedName>
    <definedName name="Shld3">#REF!</definedName>
    <definedName name="shld4">#REF!</definedName>
    <definedName name="shld5">#REF!</definedName>
    <definedName name="shld6">#REF!</definedName>
    <definedName name="shld7">#REF!</definedName>
    <definedName name="shld8">#REF!</definedName>
    <definedName name="shld9">#REF!</definedName>
    <definedName name="Shop_Floor_Hour_Rate___2000">"kapil"</definedName>
    <definedName name="shriram">#REF!</definedName>
    <definedName name="SHT">#REF!</definedName>
    <definedName name="Şİ" localSheetId="0">Ue*inf</definedName>
    <definedName name="Şİ" localSheetId="1">Ue*inf</definedName>
    <definedName name="Şİ">Ue*inf</definedName>
    <definedName name="SI_NAME">"Trend Micro HK eDoctor"</definedName>
    <definedName name="SI.SecCode">#REF!</definedName>
    <definedName name="SI.SplRateInc">#REF!</definedName>
    <definedName name="SI.SplRateIncTax">#REF!</definedName>
    <definedName name="SI.TotSplRateIncTax">#REF!</definedName>
    <definedName name="SIX">#REF!</definedName>
    <definedName name="skuwise">#REF!</definedName>
    <definedName name="SLA">8</definedName>
    <definedName name="SLD">30</definedName>
    <definedName name="solver_drv">1</definedName>
    <definedName name="solver_est">1</definedName>
    <definedName name="solver_itr">100</definedName>
    <definedName name="solver_lin">0</definedName>
    <definedName name="solver_num">0</definedName>
    <definedName name="solver_nwt">1</definedName>
    <definedName name="solver_pre">0.000001</definedName>
    <definedName name="solver_scl">0</definedName>
    <definedName name="solver_sho">0</definedName>
    <definedName name="solver_tim">100</definedName>
    <definedName name="solver_tol">0.05</definedName>
    <definedName name="solver_typ">1</definedName>
    <definedName name="solver_val">0</definedName>
    <definedName name="SONBOH">#REF!</definedName>
    <definedName name="SONEOH">#REF!</definedName>
    <definedName name="SOUND_EQUIPMENT">#REF!</definedName>
    <definedName name="SP">#REF!</definedName>
    <definedName name="Spec">#REF!</definedName>
    <definedName name="Spectra">#REF!</definedName>
    <definedName name="Spectramind">#REF!</definedName>
    <definedName name="Spectramind1">#REF!</definedName>
    <definedName name="srinv">#REF!</definedName>
    <definedName name="ss" localSheetId="0">{"'SGYTYPE'!$A$1:$S$41","'SGYTYPE'!$A$1:$S$41"}</definedName>
    <definedName name="ss" localSheetId="1">{"'SGYTYPE'!$A$1:$S$41","'SGYTYPE'!$A$1:$S$41"}</definedName>
    <definedName name="ss">{"'SGYTYPE'!$A$1:$S$41","'SGYTYPE'!$A$1:$S$41"}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a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sa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sa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ss">#REF!</definedName>
    <definedName name="ssss" localSheetId="0">{#N/A,#N/A,FALSE,"Aging Summary";#N/A,#N/A,FALSE,"Ratio Analysis";#N/A,#N/A,FALSE,"Test 120 Day Accts";#N/A,#N/A,FALSE,"Tickmarks"}</definedName>
    <definedName name="ssss" localSheetId="1">{#N/A,#N/A,FALSE,"Aging Summary";#N/A,#N/A,FALSE,"Ratio Analysis";#N/A,#N/A,FALSE,"Test 120 Day Accts";#N/A,#N/A,FALSE,"Tickmarks"}</definedName>
    <definedName name="ssss">{#N/A,#N/A,FALSE,"Aging Summary";#N/A,#N/A,FALSE,"Ratio Analysis";#N/A,#N/A,FALSE,"Test 120 Day Accts";#N/A,#N/A,FALSE,"Tickmarks"}</definedName>
    <definedName name="sssss">#REF!</definedName>
    <definedName name="ssssssssssssss" localSheetId="0">Ue*inf</definedName>
    <definedName name="ssssssssssssss" localSheetId="1">Ue*inf</definedName>
    <definedName name="ssssssssssssss">Ue*inf</definedName>
    <definedName name="SSSSSSSSSSSSSSSSSSSSS">#REF!</definedName>
    <definedName name="sst">#REF!</definedName>
    <definedName name="ST">#REF!</definedName>
    <definedName name="Status">#REF!</definedName>
    <definedName name="stcg.BFlossPrevYrUndSameHeadSetoff3">#REF!</definedName>
    <definedName name="stcg.BFUnabsorbedDeprSetoff3">#REF!</definedName>
    <definedName name="stcg.IncOfCurYrAfterSetOff1">#REF!</definedName>
    <definedName name="stcg.IncOfCurYrUnderThatHead1">#REF!</definedName>
    <definedName name="stcg111a.ecq1">#REF!</definedName>
    <definedName name="stcg111a.ecq2">#REF!</definedName>
    <definedName name="stcg111a.ecq3">#REF!</definedName>
    <definedName name="stcg111a.ecq4">#REF!</definedName>
    <definedName name="stcg111a.ecq5">#REF!</definedName>
    <definedName name="stcg111a.savings">#REF!</definedName>
    <definedName name="stcg111a.scq1">#REF!</definedName>
    <definedName name="stcg111a.scq2">#REF!</definedName>
    <definedName name="stcg111a.scq3">#REF!</definedName>
    <definedName name="stcg111a.scq4">#REF!</definedName>
    <definedName name="stcg111a.scq5">#REF!</definedName>
    <definedName name="stcg111aec.usratio">#REF!</definedName>
    <definedName name="stcg111aincome">#REF!</definedName>
    <definedName name="stcg111aincome.bf">#REF!</definedName>
    <definedName name="stcg111aincome.bp">#REF!</definedName>
    <definedName name="stcg111aincome.hp">#REF!</definedName>
    <definedName name="stcg111aincome.ih">#REF!</definedName>
    <definedName name="stcg111aincome.os">#REF!</definedName>
    <definedName name="stcg111aincome.rem">#REF!</definedName>
    <definedName name="stcg111aincome.stcl">#REF!</definedName>
    <definedName name="stcg111aincome.usratio">#REF!</definedName>
    <definedName name="stcg111aloss">#REF!</definedName>
    <definedName name="stcg111aloss.bfadj">#REF!</definedName>
    <definedName name="stcg111aloss.bp">#REF!</definedName>
    <definedName name="stcg111aloss.hp">#REF!</definedName>
    <definedName name="stcg111aloss.ih">#REF!</definedName>
    <definedName name="stcg111aloss.os">#REF!</definedName>
    <definedName name="stcg111aloss.unabs">#REF!</definedName>
    <definedName name="stcg111asur.usratio">#REF!</definedName>
    <definedName name="stcgloss.aftbfl">#REF!</definedName>
    <definedName name="stcgloss.bf">#REF!</definedName>
    <definedName name="stcgloss1.unabs">#REF!</definedName>
    <definedName name="stcgoththan111a.ecq1">#REF!</definedName>
    <definedName name="stcgoththan111a.scq1">#REF!</definedName>
    <definedName name="stcgoththan111aec.usratio">#REF!</definedName>
    <definedName name="stcgoththan111aincome">#REF!</definedName>
    <definedName name="stcgoththan111aincome.bf">#REF!</definedName>
    <definedName name="stcgoththan111aincome.bp">#REF!</definedName>
    <definedName name="stcgoththan111aincome.hp">#REF!</definedName>
    <definedName name="stcgoththan111aincome.ih">#REF!</definedName>
    <definedName name="stcgoththan111aincome.os">#REF!</definedName>
    <definedName name="stcgoththan111aincome.q1diff">#REF!</definedName>
    <definedName name="stcgoththan111aincome.q2diff">#REF!</definedName>
    <definedName name="stcgoththan111aincome.q3diff">#REF!</definedName>
    <definedName name="stcgoththan111aincome.q4diff">#REF!</definedName>
    <definedName name="stcgoththan111aincome.q5diff">#REF!</definedName>
    <definedName name="stcgoththan111aincome.rem">#REF!</definedName>
    <definedName name="stcgoththan111aincome.stcl">#REF!</definedName>
    <definedName name="stcgoththan111Aincome.usratio">#REF!</definedName>
    <definedName name="stcgoththan111aloss">#REF!</definedName>
    <definedName name="stcgoththan111aloss.bfadj">#REF!</definedName>
    <definedName name="stcgoththan111aloss.bp">#REF!</definedName>
    <definedName name="stcgoththan111aloss.hp">#REF!</definedName>
    <definedName name="stcgoththan111Aloss.ih">#REF!</definedName>
    <definedName name="stcgoththan111aloss.os">#REF!</definedName>
    <definedName name="stcgoththan111Aloss.unabs">#REF!</definedName>
    <definedName name="stcgoththan111asur.usratio">#REF!</definedName>
    <definedName name="stcla1">#REF!</definedName>
    <definedName name="stcla2">#REF!</definedName>
    <definedName name="stclremaining">#REF!</definedName>
    <definedName name="steuerbil">#REF!</definedName>
    <definedName name="STFTR">#REF!</definedName>
    <definedName name="Stocks">#REF!</definedName>
    <definedName name="STPA10.DedFromUndertaking">#REF!</definedName>
    <definedName name="STPA10.TotalDedUs10Sub">#REF!</definedName>
    <definedName name="Strat_1_Def">#REF!</definedName>
    <definedName name="Strat_1_It">#REF!</definedName>
    <definedName name="Strat_1_T">#REF!</definedName>
    <definedName name="Strat_2_Def">#REF!</definedName>
    <definedName name="Strat_2_It">#REF!</definedName>
    <definedName name="Strat_2_T">#REF!</definedName>
    <definedName name="Strat_Def">#REF!</definedName>
    <definedName name="Strat_T_It">#REF!</definedName>
    <definedName name="Strat_T_T">#REF!</definedName>
    <definedName name="STTC.STTPaid">#REF!</definedName>
    <definedName name="STTC.TaxPaySTTAvgRate">#REF!</definedName>
    <definedName name="stu">#REF!</definedName>
    <definedName name="STUDIO_LIGHTS">#REF!</definedName>
    <definedName name="Sub">#REF!</definedName>
    <definedName name="subcat">#REF!</definedName>
    <definedName name="subsidary_number">#REF!</definedName>
    <definedName name="sudha123_Kishore">#REF!</definedName>
    <definedName name="SUM_MIL">#REF!</definedName>
    <definedName name="suman">#REF!</definedName>
    <definedName name="sumbon">#REF!</definedName>
    <definedName name="Summary">#REF!</definedName>
    <definedName name="SUMMARY_OF_EXPO">#REF!</definedName>
    <definedName name="SummaryByFullyDilutedShares">#REF!</definedName>
    <definedName name="SummaryByFullyDilutedSharesWithDrafts">#REF!</definedName>
    <definedName name="SummaryCapTableFullyDilutedShares">#REF!</definedName>
    <definedName name="SummaryCapTableFullyDilutedSharesWithDrafts">#REF!</definedName>
    <definedName name="summbon">#REF!</definedName>
    <definedName name="SUNDRY">#REF!</definedName>
    <definedName name="Sundry_creditors_break_up">#REF!</definedName>
    <definedName name="SUNDRY_DEBTOR">#REF!</definedName>
    <definedName name="sunil">#REF!</definedName>
    <definedName name="SUPPORT_EQUIPMENT">#REF!</definedName>
    <definedName name="Sur_Calc">#REF!</definedName>
    <definedName name="Sur_limit">#REF!</definedName>
    <definedName name="Sur_Rate">#REF!</definedName>
    <definedName name="sur_stcgoththan111aincome">#REF!</definedName>
    <definedName name="sur_usincome">#REF!</definedName>
    <definedName name="swhrtrdh">#REF!</definedName>
    <definedName name="Swvu.a.">#REF!</definedName>
    <definedName name="syndicates">#REF!</definedName>
    <definedName name="t" localSheetId="0">{#N/A,#N/A,FALSE,"Aging Summary";#N/A,#N/A,FALSE,"Ratio Analysis";#N/A,#N/A,FALSE,"Test 120 Day Accts";#N/A,#N/A,FALSE,"Tickmarks"}</definedName>
    <definedName name="t" localSheetId="1">{#N/A,#N/A,FALSE,"Aging Summary";#N/A,#N/A,FALSE,"Ratio Analysis";#N/A,#N/A,FALSE,"Test 120 Day Accts";#N/A,#N/A,FALSE,"Tickmarks"}</definedName>
    <definedName name="t">{#N/A,#N/A,FALSE,"Aging Summary";#N/A,#N/A,FALSE,"Ratio Analysis";#N/A,#N/A,FALSE,"Test 120 Day Accts";#N/A,#N/A,FALSE,"Tickmarks"}</definedName>
    <definedName name="TAB" localSheetId="0">Scheduled_Payment+Extra_Payment</definedName>
    <definedName name="TAB" localSheetId="1">Scheduled_Payment+Extra_Payment</definedName>
    <definedName name="TAB" localSheetId="7">Scheduled_Payment+Extra_Payment</definedName>
    <definedName name="TAB" localSheetId="6">Scheduled_Payment+Extra_Payment</definedName>
    <definedName name="TAB" localSheetId="8">Scheduled_Payment+Extra_Payment</definedName>
    <definedName name="TAB">Scheduled_Payment+Extra_Payment</definedName>
    <definedName name="TabDimName">"UNTIT"</definedName>
    <definedName name="table1">#REF!</definedName>
    <definedName name="TableName">"Dummy"</definedName>
    <definedName name="TAFName">#REF!</definedName>
    <definedName name="TALLY">#REF!</definedName>
    <definedName name="TallyAccount">#REF!</definedName>
    <definedName name="TAMNo">#REF!</definedName>
    <definedName name="TAName">#REF!</definedName>
    <definedName name="TAPlace">#REF!</definedName>
    <definedName name="TAX">#REF!</definedName>
    <definedName name="TaxApr">0</definedName>
    <definedName name="TaxAudAdd">#REF!</definedName>
    <definedName name="TaxAuditDate">#REF!</definedName>
    <definedName name="TaxAug">0</definedName>
    <definedName name="TaxDec">0</definedName>
    <definedName name="Taxes_other_than_on_income">#REF!</definedName>
    <definedName name="TaxFeb">0</definedName>
    <definedName name="TaxJan">0</definedName>
    <definedName name="TaxJul">0</definedName>
    <definedName name="TaxJun">0</definedName>
    <definedName name="TaxMar">0</definedName>
    <definedName name="TaxMay">0</definedName>
    <definedName name="TaxNov">0</definedName>
    <definedName name="TaxOct">0</definedName>
    <definedName name="TaxSep">0</definedName>
    <definedName name="TaxTV">10%</definedName>
    <definedName name="TaxXL">5%</definedName>
    <definedName name="TaxYrEnd">0</definedName>
    <definedName name="TaxYTD">0</definedName>
    <definedName name="TAZA_TB_S_HH__COMPLETA">#REF! #REF!</definedName>
    <definedName name="TB">#REF!</definedName>
    <definedName name="TB_2">NA()</definedName>
    <definedName name="TB_2_1">NA()</definedName>
    <definedName name="TB_310399_A">#REF!</definedName>
    <definedName name="TB_310399_A_2">NA()</definedName>
    <definedName name="TB_310399_B">#REF!</definedName>
    <definedName name="TB_310399_B_2">NA()</definedName>
    <definedName name="TB_310399_B_2_1">NA()</definedName>
    <definedName name="TBH">#REF!</definedName>
    <definedName name="TBH_2">NA()</definedName>
    <definedName name="TBH_2_1">NA()</definedName>
    <definedName name="TBNAME">#REF!</definedName>
    <definedName name="TCOSTE">#REF!</definedName>
    <definedName name="TCS.AmtTCSClaimedThisYear">#REF!</definedName>
    <definedName name="TDS2.ClaimOutOfTotTDSOnAmtPaid">#REF!</definedName>
    <definedName name="Telephone">"eDoctor"</definedName>
    <definedName name="telequery">#REF!</definedName>
    <definedName name="TELEVISION___VCP_VCR">#REF!</definedName>
    <definedName name="TEMP" localSheetId="0">{#N/A,#N/A,FALSE,"2XX"}</definedName>
    <definedName name="TEMP" localSheetId="1">{#N/A,#N/A,FALSE,"2XX"}</definedName>
    <definedName name="TEMP">{#N/A,#N/A,FALSE,"2XX"}</definedName>
    <definedName name="TEMP_MASTER">#REF!</definedName>
    <definedName name="TEMP_MASTER_2">"#REF!"</definedName>
    <definedName name="TEMP1">#REF!</definedName>
    <definedName name="TEMP2">#REF!</definedName>
    <definedName name="tempjv">#REF!</definedName>
    <definedName name="tempjv_2">"#REF!"</definedName>
    <definedName name="Template_Analytic">#REF!</definedName>
    <definedName name="temppslip">#REF!</definedName>
    <definedName name="temppslip_2">"#REF!"</definedName>
    <definedName name="TEN">#REF!</definedName>
    <definedName name="TERM_LOANS">#REF!</definedName>
    <definedName name="terminados">#REF!</definedName>
    <definedName name="terminados1">#REF!</definedName>
    <definedName name="terminados2">#REF!</definedName>
    <definedName name="Test">#REF!</definedName>
    <definedName name="TEST0">#REF!</definedName>
    <definedName name="TEST1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07">#REF!</definedName>
    <definedName name="TEST108">#REF!</definedName>
    <definedName name="TEST109">#REF!</definedName>
    <definedName name="TEST110">#REF!</definedName>
    <definedName name="TEST111">#REF!</definedName>
    <definedName name="TEST112">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1">#REF!</definedName>
    <definedName name="TEST123">#REF!</definedName>
    <definedName name="TEST125">#REF!</definedName>
    <definedName name="TEST126">#REF!</definedName>
    <definedName name="TEST127">#REF!</definedName>
    <definedName name="TEST130">#REF!</definedName>
    <definedName name="TEST135">#REF!</definedName>
    <definedName name="TEST136">#REF!</definedName>
    <definedName name="TEST137">#REF!</definedName>
    <definedName name="TEST138">#REF!</definedName>
    <definedName name="TEST139">#REF!</definedName>
    <definedName name="test2" localSheetId="0">{#N/A,#N/A,FALSE,"2XX"}</definedName>
    <definedName name="test2" localSheetId="1">{#N/A,#N/A,FALSE,"2XX"}</definedName>
    <definedName name="test2">{#N/A,#N/A,FALSE,"2XX"}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#REF!</definedName>
    <definedName name="TestingPerfCommentBox">#REF!</definedName>
    <definedName name="TestingPerfCommentBox2">#REF!</definedName>
    <definedName name="TestingPerfTextBox">#REF!</definedName>
    <definedName name="TestingPerfTextBox2">#REF!</definedName>
    <definedName name="TESTKEYS">#REF!</definedName>
    <definedName name="TESTVKEY">#REF!</definedName>
    <definedName name="TextBox1">#REF!</definedName>
    <definedName name="TextBox12a">#REF!</definedName>
    <definedName name="TextBox12b">#REF!</definedName>
    <definedName name="TextBox13a">#REF!</definedName>
    <definedName name="TextBox13b">#REF!</definedName>
    <definedName name="TextBox2">#REF!</definedName>
    <definedName name="TextBox3b">#REF!</definedName>
    <definedName name="TextBox4a">#REF!</definedName>
    <definedName name="TextBox4b">#REF!</definedName>
    <definedName name="TextBox4c">#REF!</definedName>
    <definedName name="TextBox4d">#REF!</definedName>
    <definedName name="TextBox4e">#REF!</definedName>
    <definedName name="TextBox4f">#REF!</definedName>
    <definedName name="TextBox7b">#REF!</definedName>
    <definedName name="TextBox9a">#REF!</definedName>
    <definedName name="TextBox9b">#REF!</definedName>
    <definedName name="TextBox9c">#REF!</definedName>
    <definedName name="TextRefCopy1">#REF!</definedName>
    <definedName name="TextRefCopy1_2">NA()</definedName>
    <definedName name="TextRefCopy1_2_1">NA()</definedName>
    <definedName name="TextRefCopy10">#REF!</definedName>
    <definedName name="TextRefCopy10_2">NA()</definedName>
    <definedName name="TextRefCopy10_2_1">NA()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4_2">NA()</definedName>
    <definedName name="TextRefCopy14_2_1">NA()</definedName>
    <definedName name="TextRefCopy15">#REF!</definedName>
    <definedName name="TextRefCopy15_2">NA()</definedName>
    <definedName name="TextRefCopy15_2_1">NA()</definedName>
    <definedName name="TextRefCopy16">#REF!</definedName>
    <definedName name="TextRefCopy16_2">NA()</definedName>
    <definedName name="TextRefCopy16_2_1">NA()</definedName>
    <definedName name="TextRefCopy17">#REF!</definedName>
    <definedName name="TextRefCopy17_2">NA()</definedName>
    <definedName name="TextRefCopy17_2_1">NA()</definedName>
    <definedName name="TextRefCopy18">#REF!</definedName>
    <definedName name="TextRefCopy18_2">NA()</definedName>
    <definedName name="TextRefCopy18_2_1">NA()</definedName>
    <definedName name="TextRefCopy19">#REF!</definedName>
    <definedName name="TextRefCopy19_2">NA()</definedName>
    <definedName name="TextRefCopy19_2_1">NA()</definedName>
    <definedName name="TextRefCopy2">#REF!</definedName>
    <definedName name="TextRefCopy2_2">NA()</definedName>
    <definedName name="TextRefCopy2_2_1">NA()</definedName>
    <definedName name="TextRefCopy20">#REF!</definedName>
    <definedName name="TextRefCopy20_2">NA()</definedName>
    <definedName name="TextRefCopy20_2_1">NA()</definedName>
    <definedName name="TextRefCopy21">#REF!</definedName>
    <definedName name="TextRefCopy21_2">NA()</definedName>
    <definedName name="TextRefCopy21_2_1">NA()</definedName>
    <definedName name="TextRefCopy22">#REF!</definedName>
    <definedName name="TextRefCopy22_2">NA()</definedName>
    <definedName name="TextRefCopy22_2_1">NA()</definedName>
    <definedName name="TextRefCopy23">#REF!</definedName>
    <definedName name="TextRefCopy23_2">NA()</definedName>
    <definedName name="TextRefCopy23_2_1">NA()</definedName>
    <definedName name="TextRefCopy24">#REF!</definedName>
    <definedName name="TextRefCopy24_2">NA()</definedName>
    <definedName name="TextRefCopy24_2_1">NA()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29_2">NA()</definedName>
    <definedName name="TextRefCopy29_2_1">NA()</definedName>
    <definedName name="TextRefCopy3">#REF!</definedName>
    <definedName name="TextRefCopy3_2">NA()</definedName>
    <definedName name="TextRefCopy3_2_1">NA()</definedName>
    <definedName name="TextRefCopy30">#REF!</definedName>
    <definedName name="TextRefCopy30_2">NA()</definedName>
    <definedName name="TextRefCopy30_2_1">NA()</definedName>
    <definedName name="TextRefCopy31">#REF!</definedName>
    <definedName name="TextRefCopy31_2">NA()</definedName>
    <definedName name="TextRefCopy31_2_1">NA()</definedName>
    <definedName name="TextRefCopy32">#REF!</definedName>
    <definedName name="TextRefCopy32_2">NA()</definedName>
    <definedName name="TextRefCopy32_2_1">NA()</definedName>
    <definedName name="TextRefCopy33">#REF!</definedName>
    <definedName name="TextRefCopy33_2">NA()</definedName>
    <definedName name="TextRefCopy33_2_1">NA()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_2">NA()</definedName>
    <definedName name="TextRefCopy4_2_1">NA()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7">#REF!</definedName>
    <definedName name="TextRefCopy8">#REF!</definedName>
    <definedName name="TextRefCopy8_2">NA()</definedName>
    <definedName name="TextRefCopy8_2_1">NA()</definedName>
    <definedName name="TextRefCopy9">#REF!</definedName>
    <definedName name="TextRefCopy9_2">NA()</definedName>
    <definedName name="TextRefCopy9_2_1">NA()</definedName>
    <definedName name="TextRefCopyRangeCount">63</definedName>
    <definedName name="THAI_PLASTIC_in_KUSD">#REF!</definedName>
    <definedName name="theth">#REF!</definedName>
    <definedName name="thhjhyy" localSheetId="0">Ue*inf</definedName>
    <definedName name="thhjhyy" localSheetId="1">Ue*inf</definedName>
    <definedName name="thhjhyy">Ue*inf</definedName>
    <definedName name="THREE">#REF!</definedName>
    <definedName name="Threshold">#REF!</definedName>
    <definedName name="Threshold_2">NA()</definedName>
    <definedName name="Threshold_2_1">NA()</definedName>
    <definedName name="THRESOLD">#REF!</definedName>
    <definedName name="thue">6</definedName>
    <definedName name="TI">#REF!</definedName>
    <definedName name="TICI">#REF!</definedName>
    <definedName name="TICI_II">#REF!</definedName>
    <definedName name="TICO">#REF!</definedName>
    <definedName name="TIDC">#REF!</definedName>
    <definedName name="til">#REF!</definedName>
    <definedName name="TIMS">#REF!</definedName>
    <definedName name="Title1">#REF!</definedName>
    <definedName name="tııle" localSheetId="0">Ue*inf</definedName>
    <definedName name="tııle" localSheetId="1">Ue*inf</definedName>
    <definedName name="tııle">Ue*inf</definedName>
    <definedName name="tkıuktıu" localSheetId="0">Ue*inf</definedName>
    <definedName name="tkıuktıu" localSheetId="1">Ue*inf</definedName>
    <definedName name="tkıuktıu">Ue*inf</definedName>
    <definedName name="TLT">#REF!</definedName>
    <definedName name="TM1REBUILDOPTION">1</definedName>
    <definedName name="tobechgd">#REF!</definedName>
    <definedName name="tod">#REF!</definedName>
    <definedName name="TOP">#REF!</definedName>
    <definedName name="TOPEX">#REF!</definedName>
    <definedName name="TOT">#REF!</definedName>
    <definedName name="Total">#REF!</definedName>
    <definedName name="Total_Income">#REF!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">Scheduled_Payment+Extra_Payment</definedName>
    <definedName name="Total_Payment" localSheetId="7">Scheduled_Payment+Extra_Payment</definedName>
    <definedName name="Total_Payment" localSheetId="6">Scheduled_Payment+Extra_Payment</definedName>
    <definedName name="Total_Payment" localSheetId="8">Scheduled_Payment+Extra_Payment</definedName>
    <definedName name="Total_Payment">Scheduled_Payment+Extra_Payment</definedName>
    <definedName name="totalamt">#REF!</definedName>
    <definedName name="TotalAssets1Dec">#REF!</definedName>
    <definedName name="TotalAssets1Nov">#REF!</definedName>
    <definedName name="TotalAssets1Oct">#REF!</definedName>
    <definedName name="TotalAssets1YrEnd">#REF!</definedName>
    <definedName name="TotalAssets2Dec">#REF!</definedName>
    <definedName name="TotalAssets2Nov">#REF!</definedName>
    <definedName name="TotalAssets2Oct">#REF!</definedName>
    <definedName name="TotalAssets2YrEnd">#REF!</definedName>
    <definedName name="TotalCOGSVar">0</definedName>
    <definedName name="TotalCOGSVarApr">0</definedName>
    <definedName name="TotalCOGSVarAug">0</definedName>
    <definedName name="TotalCOGSVarDec">0</definedName>
    <definedName name="TotalCOGSVarFeb">0</definedName>
    <definedName name="TotalCOGSVarJan">0</definedName>
    <definedName name="TotalCOGSVarJul">0</definedName>
    <definedName name="TotalCOGSVarJun">0</definedName>
    <definedName name="TotalCOGSVarMar">0</definedName>
    <definedName name="TotalCOGSVarMay">0</definedName>
    <definedName name="TotalCOGSVarNov">0</definedName>
    <definedName name="TotalCOGSVarOct">0</definedName>
    <definedName name="TotalCOGSVarSep">0</definedName>
    <definedName name="TotalCOGSVarYrEnd">0</definedName>
    <definedName name="TotalCOGSVarYTD">0</definedName>
    <definedName name="TotalLocal">#REF!</definedName>
    <definedName name="TotalUSD">#REF!</definedName>
    <definedName name="tothpincome">#REF!</definedName>
    <definedName name="tothploss">#REF!</definedName>
    <definedName name="toto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toto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toto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totofbfloss.BusLossOthThanSpecLossCF8">#REF!</definedName>
    <definedName name="totofbfloss.HPLossCF8">#REF!</definedName>
    <definedName name="totofbfloss.LossFrmSpecBusCF8">#REF!</definedName>
    <definedName name="totofbfloss.LossFrmSpecifiedBusCF8">#REF!</definedName>
    <definedName name="totofbfloss.LTCGLossCF8">#REF!</definedName>
    <definedName name="totofbfloss.OthSrcLossNotRaceHorseCF8">#REF!</definedName>
    <definedName name="totofbfloss.OthSrcLossRaceHorseCF8">#REF!</definedName>
    <definedName name="totofbfloss.STCGLossCF8">#REF!</definedName>
    <definedName name="totusincome">#REF!</definedName>
    <definedName name="totusratio">#REF!</definedName>
    <definedName name="TPI">#REF!</definedName>
    <definedName name="tr">#REF!</definedName>
    <definedName name="TR.RelfClaimed90">#REF!</definedName>
    <definedName name="TR.RelfClaimed90GTotal">#REF!</definedName>
    <definedName name="TR.RelfClaimed91">#REF!</definedName>
    <definedName name="TR.RelfClaimed91GTotal">#REF!</definedName>
    <definedName name="TR.TaxesPaidGTotal">#REF!</definedName>
    <definedName name="TR.TotalTaxesPaid">#REF!</definedName>
    <definedName name="TR.TotalTaxesPaidOutIndia">#REF!</definedName>
    <definedName name="TR.TotalTaxesPaidOutIndiaDTAAAppli">#REF!</definedName>
    <definedName name="Trade">#REF!</definedName>
    <definedName name="Trade_accounts_payable">#REF!</definedName>
    <definedName name="Trade_accounts_receivable__net">#REF!</definedName>
    <definedName name="TRAINEE_MASTER">#REF!</definedName>
    <definedName name="TRAINEE_MASTER_2">"#REF!"</definedName>
    <definedName name="TRAK">#REF!</definedName>
    <definedName name="Trans_OK_formula">#REF!</definedName>
    <definedName name="TRANSMISSION__EQUIPMENT">#REF!</definedName>
    <definedName name="TRAVEL">#REF!</definedName>
    <definedName name="TREASURY">#REF!</definedName>
    <definedName name="trend">#REF!</definedName>
    <definedName name="TRIAL">#REF!</definedName>
    <definedName name="trjv">#REF!</definedName>
    <definedName name="trjv_2">"#REF!"</definedName>
    <definedName name="Trpslip">#REF!</definedName>
    <definedName name="Trpslip_2">"#REF!"</definedName>
    <definedName name="TRR">#REF!</definedName>
    <definedName name="trtytr" localSheetId="0">Ue*inf</definedName>
    <definedName name="trtytr" localSheetId="1">Ue*inf</definedName>
    <definedName name="trtytr">Ue*inf</definedName>
    <definedName name="tryurtyur" localSheetId="0">Ue*inf</definedName>
    <definedName name="tryurtyur" localSheetId="1">Ue*inf</definedName>
    <definedName name="tryurtyur">Ue*inf</definedName>
    <definedName name="tt" localSheetId="0">Ue*inf</definedName>
    <definedName name="tt" localSheetId="1">Ue*inf</definedName>
    <definedName name="tt">Ue*inf</definedName>
    <definedName name="TTDesiredLevelOfEvidenceItems">#REF!</definedName>
    <definedName name="TTL_COS">#REF!</definedName>
    <definedName name="TTL_SALE">#REF!</definedName>
    <definedName name="TTL_UC">#REF!</definedName>
    <definedName name="TTLSALE">#REF!</definedName>
    <definedName name="ttttt" localSheetId="0">Ue*inf</definedName>
    <definedName name="ttttt" localSheetId="1">Ue*inf</definedName>
    <definedName name="ttttt">Ue*inf</definedName>
    <definedName name="tttttt" localSheetId="0">Ue*inf</definedName>
    <definedName name="tttttt" localSheetId="1">Ue*inf</definedName>
    <definedName name="tttttt">Ue*inf</definedName>
    <definedName name="TTTTTTT" localSheetId="0">Ue*inf</definedName>
    <definedName name="TTTTTTT" localSheetId="1">Ue*inf</definedName>
    <definedName name="TTTTTTT">Ue*inf</definedName>
    <definedName name="tttttttt" localSheetId="0">Ue*inf</definedName>
    <definedName name="tttttttt" localSheetId="1">Ue*inf</definedName>
    <definedName name="tttttttt">Ue*inf</definedName>
    <definedName name="ttttttttttttttt" localSheetId="0">Ue*inf</definedName>
    <definedName name="ttttttttttttttt" localSheetId="1">Ue*inf</definedName>
    <definedName name="ttttttttttttttt">Ue*inf</definedName>
    <definedName name="tttttttttttttttt" localSheetId="0">Ue*inf</definedName>
    <definedName name="tttttttttttttttt" localSheetId="1">Ue*inf</definedName>
    <definedName name="tttttttttttttttt">Ue*inf</definedName>
    <definedName name="tttttttttttttttttttt" localSheetId="0">Ue*inf</definedName>
    <definedName name="tttttttttttttttttttt" localSheetId="1">Ue*inf</definedName>
    <definedName name="tttttttttttttttttttt">Ue*inf</definedName>
    <definedName name="tu" localSheetId="0">Ue*inf</definedName>
    <definedName name="tu" localSheetId="1">Ue*inf</definedName>
    <definedName name="tu">Ue*inf</definedName>
    <definedName name="TVA">1.196</definedName>
    <definedName name="TVENTA">#REF!</definedName>
    <definedName name="TWO">#REF!</definedName>
    <definedName name="TwoStepMisstatementIdentified">#REF!</definedName>
    <definedName name="TwoStepTolerableEstMisstmtCalc">#REF!</definedName>
    <definedName name="TXN_Calc">#REF!</definedName>
    <definedName name="TY" localSheetId="0">Ue*inf</definedName>
    <definedName name="TY" localSheetId="1">Ue*inf</definedName>
    <definedName name="TY">Ue*inf</definedName>
    <definedName name="tyjhurtyrt" localSheetId="0">Ue*inf</definedName>
    <definedName name="tyjhurtyrt" localSheetId="1">Ue*inf</definedName>
    <definedName name="tyjhurtyrt">Ue*inf</definedName>
    <definedName name="tyjkuıkt" localSheetId="0">Ue*inf</definedName>
    <definedName name="tyjkuıkt" localSheetId="1">Ue*inf</definedName>
    <definedName name="tyjkuıkt">Ue*inf</definedName>
    <definedName name="tyjkuyk" localSheetId="0">Ue*inf</definedName>
    <definedName name="tyjkuyk" localSheetId="1">Ue*inf</definedName>
    <definedName name="tyjkuyk">Ue*inf</definedName>
    <definedName name="tyjruyjr" localSheetId="0">Ue*inf</definedName>
    <definedName name="tyjruyjr" localSheetId="1">Ue*inf</definedName>
    <definedName name="tyjruyjr">Ue*inf</definedName>
    <definedName name="tyjujr" localSheetId="0">Ue*inf</definedName>
    <definedName name="tyjujr" localSheetId="1">Ue*inf</definedName>
    <definedName name="tyjujr">Ue*inf</definedName>
    <definedName name="tyrjyujr" localSheetId="0">Ue*inf</definedName>
    <definedName name="tyrjyujr" localSheetId="1">Ue*inf</definedName>
    <definedName name="tyrjyujr">Ue*inf</definedName>
    <definedName name="tyu" localSheetId="0">Ue*inf</definedName>
    <definedName name="tyu" localSheetId="1">Ue*inf</definedName>
    <definedName name="tyu">Ue*inf</definedName>
    <definedName name="tyytju" localSheetId="0">Ue*inf</definedName>
    <definedName name="tyytju" localSheetId="1">Ue*inf</definedName>
    <definedName name="tyytju">Ue*inf</definedName>
    <definedName name="U">#REF!</definedName>
    <definedName name="u678u67ı" localSheetId="0">Ue*inf</definedName>
    <definedName name="u678u67ı" localSheetId="1">Ue*inf</definedName>
    <definedName name="u678u67ı">Ue*inf</definedName>
    <definedName name="Überleit">#REF!</definedName>
    <definedName name="überleitung">#REF!</definedName>
    <definedName name="UD.AmtDepCurYr">#REF!</definedName>
    <definedName name="UD.Balance">#REF!</definedName>
    <definedName name="UD.BF">#REF!</definedName>
    <definedName name="UD.Setoff">#REF!</definedName>
    <definedName name="Ue">520000</definedName>
    <definedName name="UER">#REF!</definedName>
    <definedName name="uf" localSheetId="0">Ue*inf</definedName>
    <definedName name="uf" localSheetId="1">Ue*inf</definedName>
    <definedName name="uf">Ue*inf</definedName>
    <definedName name="UFE_2">#REF!</definedName>
    <definedName name="UG" localSheetId="0">Ue*inf</definedName>
    <definedName name="UG" localSheetId="1">Ue*inf</definedName>
    <definedName name="UG">Ue*inf</definedName>
    <definedName name="ui">#REF!</definedName>
    <definedName name="uıo" localSheetId="0">Ue*inf</definedName>
    <definedName name="uıo" localSheetId="1">Ue*inf</definedName>
    <definedName name="uıo">Ue*inf</definedName>
    <definedName name="uıopşuıo" localSheetId="0">Ue*inf</definedName>
    <definedName name="uıopşuıo" localSheetId="1">Ue*inf</definedName>
    <definedName name="uıopşuıo">Ue*inf</definedName>
    <definedName name="uıopşuoı" localSheetId="0">Ue*inf</definedName>
    <definedName name="uıopşuoı" localSheetId="1">Ue*inf</definedName>
    <definedName name="uıopşuoı">Ue*inf</definedName>
    <definedName name="uıopuoı" localSheetId="0">Ue*inf</definedName>
    <definedName name="uıopuoı" localSheetId="1">Ue*inf</definedName>
    <definedName name="uıopuoı">Ue*inf</definedName>
    <definedName name="uıouopoıyı99" localSheetId="0">Ue*inf</definedName>
    <definedName name="uıouopoıyı99" localSheetId="1">Ue*inf</definedName>
    <definedName name="uıouopoıyı99">Ue*inf</definedName>
    <definedName name="ujukjuık" localSheetId="0">Ue*inf</definedName>
    <definedName name="ujukjuık" localSheetId="1">Ue*inf</definedName>
    <definedName name="ujukjuık">Ue*inf</definedName>
    <definedName name="ujyju" localSheetId="0">Ue*inf</definedName>
    <definedName name="ujyju" localSheetId="1">Ue*inf</definedName>
    <definedName name="ujyju">Ue*inf</definedName>
    <definedName name="ujyujytuj" localSheetId="0">Ue*inf</definedName>
    <definedName name="ujyujytuj" localSheetId="1">Ue*inf</definedName>
    <definedName name="ujyujytuj">Ue*inf</definedName>
    <definedName name="ujyukuıkt" localSheetId="0">Ue*inf</definedName>
    <definedName name="ujyukuıkt" localSheetId="1">Ue*inf</definedName>
    <definedName name="ujyukuıkt">Ue*inf</definedName>
    <definedName name="UK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UK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UK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uktmfgt" localSheetId="0">Ue*inf</definedName>
    <definedName name="uktmfgt" localSheetId="1">Ue*inf</definedName>
    <definedName name="uktmfgt">Ue*inf</definedName>
    <definedName name="um">#REF!</definedName>
    <definedName name="UN">#REF!</definedName>
    <definedName name="UN0">#REF!</definedName>
    <definedName name="UNIT">#REF!</definedName>
    <definedName name="unnamed">#REF!</definedName>
    <definedName name="unnamed_0">#REF!</definedName>
    <definedName name="unnamed_1">#REF!</definedName>
    <definedName name="unnamed_2">#REF!</definedName>
    <definedName name="unnamed_3">#REF!</definedName>
    <definedName name="unnamed_4">#REF!</definedName>
    <definedName name="unnamed_5">#REF!</definedName>
    <definedName name="unnamed_6">#REF!</definedName>
    <definedName name="unnamed_7">#REF!</definedName>
    <definedName name="unnamed_8">#REF!</definedName>
    <definedName name="UNSECURED_LOAN">#REF!</definedName>
    <definedName name="Unsecured_loans">#REF!</definedName>
    <definedName name="untstb">#REF!</definedName>
    <definedName name="uoıpşuoı" localSheetId="0">Ue*inf</definedName>
    <definedName name="uoıpşuoı" localSheetId="1">Ue*inf</definedName>
    <definedName name="uoıpşuoı">Ue*inf</definedName>
    <definedName name="us">#REF!</definedName>
    <definedName name="USAGE_RATIO_FOR_COMPONENTS_AND_PRODUCTS">#REF!</definedName>
    <definedName name="usb">#REF!</definedName>
    <definedName name="USCITE_DI_MAGAZZINO">#REF!</definedName>
    <definedName name="usd">45</definedName>
    <definedName name="USD_B">#REF!</definedName>
    <definedName name="USD_Rate">#REF!</definedName>
    <definedName name="USD.A">#REF!</definedName>
    <definedName name="USD.E">#REF!</definedName>
    <definedName name="USDDurchschnittskurs">1/1.434445812</definedName>
    <definedName name="USDH1">#REF!</definedName>
    <definedName name="USDH2">#REF!</definedName>
    <definedName name="usdn">#REF!</definedName>
    <definedName name="USDStichtagskurs">1/1.4173</definedName>
    <definedName name="Usercount">#REF!</definedName>
    <definedName name="userperiod">#REF!</definedName>
    <definedName name="usincome">#REF!</definedName>
    <definedName name="usrNoteFlag">#REF!</definedName>
    <definedName name="usrNoteRange">#REF!</definedName>
    <definedName name="usrperiod">#REF!</definedName>
    <definedName name="usrWholeYear">#REF!</definedName>
    <definedName name="usrYear">#REF!</definedName>
    <definedName name="uşuıopşu" localSheetId="0">Ue*inf</definedName>
    <definedName name="uşuıopşu" localSheetId="1">Ue*inf</definedName>
    <definedName name="uşuıopşu">Ue*inf</definedName>
    <definedName name="uu">#REF!</definedName>
    <definedName name="uuu" localSheetId="0">Ue*inf</definedName>
    <definedName name="uuu" localSheetId="1">Ue*inf</definedName>
    <definedName name="uuu">Ue*inf</definedName>
    <definedName name="uuuuuuuuuu" localSheetId="0">Ue*inf</definedName>
    <definedName name="uuuuuuuuuu" localSheetId="1">Ue*inf</definedName>
    <definedName name="uuuuuuuuuu">Ue*inf</definedName>
    <definedName name="uuuuuuuuuuu" localSheetId="0">Ue*inf</definedName>
    <definedName name="uuuuuuuuuuu" localSheetId="1">Ue*inf</definedName>
    <definedName name="uuuuuuuuuuu">Ue*inf</definedName>
    <definedName name="uyjkuyt" localSheetId="0">Ue*inf</definedName>
    <definedName name="uyjkuyt" localSheetId="1">Ue*inf</definedName>
    <definedName name="uyjkuyt">Ue*inf</definedName>
    <definedName name="uyjtjtyu" localSheetId="0">Ue*inf</definedName>
    <definedName name="uyjtjtyu" localSheetId="1">Ue*inf</definedName>
    <definedName name="uyjtjtyu">Ue*inf</definedName>
    <definedName name="uyjtyujyt" localSheetId="0">Ue*inf</definedName>
    <definedName name="uyjtyujyt" localSheetId="1">Ue*inf</definedName>
    <definedName name="uyjtyujyt">Ue*inf</definedName>
    <definedName name="uyjuy" localSheetId="0">Ue*inf</definedName>
    <definedName name="uyjuy" localSheetId="1">Ue*inf</definedName>
    <definedName name="uyjuy">Ue*inf</definedName>
    <definedName name="uyktuıkt" localSheetId="0">Ue*inf</definedName>
    <definedName name="uyktuıkt" localSheetId="1">Ue*inf</definedName>
    <definedName name="uyktuıkt">Ue*inf</definedName>
    <definedName name="uyrtjuy" localSheetId="0">Ue*inf</definedName>
    <definedName name="uyrtjuy" localSheetId="1">Ue*inf</definedName>
    <definedName name="uyrtjuy">Ue*inf</definedName>
    <definedName name="uyrtuyrt" localSheetId="0">Ue*inf</definedName>
    <definedName name="uyrtuyrt" localSheetId="1">Ue*inf</definedName>
    <definedName name="uyrtuyrt">Ue*inf</definedName>
    <definedName name="uyt" localSheetId="0">{#N/A,#N/A,FALSE,"Aging Summary";#N/A,#N/A,FALSE,"Ratio Analysis";#N/A,#N/A,FALSE,"Test 120 Day Accts";#N/A,#N/A,FALSE,"Tickmarks"}</definedName>
    <definedName name="uyt" localSheetId="1">{#N/A,#N/A,FALSE,"Aging Summary";#N/A,#N/A,FALSE,"Ratio Analysis";#N/A,#N/A,FALSE,"Test 120 Day Accts";#N/A,#N/A,FALSE,"Tickmarks"}</definedName>
    <definedName name="uyt">{#N/A,#N/A,FALSE,"Aging Summary";#N/A,#N/A,FALSE,"Ratio Analysis";#N/A,#N/A,FALSE,"Test 120 Day Accts";#N/A,#N/A,FALSE,"Tickmarks"}</definedName>
    <definedName name="v" localSheetId="0">Ue*inf</definedName>
    <definedName name="v" localSheetId="1">Ue*inf</definedName>
    <definedName name="v">Ue*inf</definedName>
    <definedName name="v0" localSheetId="0" hidden="1">{#N/A,#N/A,FALSE,"2XX"}</definedName>
    <definedName name="v0" localSheetId="1" hidden="1">{#N/A,#N/A,FALSE,"2XX"}</definedName>
    <definedName name="v0" hidden="1">{#N/A,#N/A,FALSE,"2XX"}</definedName>
    <definedName name="validation">#REF!</definedName>
    <definedName name="value">#REF!</definedName>
    <definedName name="Value_addition_1260D">#REF!</definedName>
    <definedName name="Values_Entered">#REF!</definedName>
    <definedName name="VARAMT">#REF!</definedName>
    <definedName name="VarAnalysis">#REF!</definedName>
    <definedName name="VAREOH">#REF!</definedName>
    <definedName name="variable">#REF!</definedName>
    <definedName name="vbfdf">#REF!</definedName>
    <definedName name="vbt">#REF!</definedName>
    <definedName name="VBVBVB">#REF!</definedName>
    <definedName name="VCFAN.AA">#REF!</definedName>
    <definedName name="VEH">#REF!</definedName>
    <definedName name="Vehicles">#REF!</definedName>
    <definedName name="VER">#REF!</definedName>
    <definedName name="VERBINDLICHKEITEN">#REF!</definedName>
    <definedName name="verlustvorträge">#REF!</definedName>
    <definedName name="version100" localSheetId="0">{#N/A,#N/A,FALSE,"2XX"}</definedName>
    <definedName name="version100" localSheetId="1">{#N/A,#N/A,FALSE,"2XX"}</definedName>
    <definedName name="version100">{#N/A,#N/A,FALSE,"2XX"}</definedName>
    <definedName name="version2" localSheetId="0">{"rollupcap",#N/A,TRUE,"ROLLUP";"rollupga",#N/A,TRUE,"ROLLUP"}</definedName>
    <definedName name="version2" localSheetId="1">{"rollupcap",#N/A,TRUE,"ROLLUP";"rollupga",#N/A,TRUE,"ROLLUP"}</definedName>
    <definedName name="version2">{"rollupcap",#N/A,TRUE,"ROLLUP";"rollupga",#N/A,TRUE,"ROLLUP"}</definedName>
    <definedName name="version2000" localSheetId="0">{"rollupcap",#N/A,TRUE,"ROLLUP";"rollupga",#N/A,TRUE,"ROLLUP"}</definedName>
    <definedName name="version2000" localSheetId="1">{"rollupcap",#N/A,TRUE,"ROLLUP";"rollupga",#N/A,TRUE,"ROLLUP"}</definedName>
    <definedName name="version2000">{"rollupcap",#N/A,TRUE,"ROLLUP";"rollupga",#N/A,TRUE,"ROLLUP"}</definedName>
    <definedName name="version3" localSheetId="0">{#N/A,#N/A,FALSE,"2XX"}</definedName>
    <definedName name="version3" localSheetId="1">{#N/A,#N/A,FALSE,"2XX"}</definedName>
    <definedName name="version3">{#N/A,#N/A,FALSE,"2XX"}</definedName>
    <definedName name="version4" localSheetId="0">{#N/A,#N/A,FALSE,"2XX"}</definedName>
    <definedName name="version4" localSheetId="1">{#N/A,#N/A,FALSE,"2XX"}</definedName>
    <definedName name="version4">{#N/A,#N/A,FALSE,"2XX"}</definedName>
    <definedName name="version6" localSheetId="0">{#N/A,#N/A,FALSE,"2XX"}</definedName>
    <definedName name="version6" localSheetId="1">{#N/A,#N/A,FALSE,"2XX"}</definedName>
    <definedName name="version6">{#N/A,#N/A,FALSE,"2XX"}</definedName>
    <definedName name="versionno">1</definedName>
    <definedName name="vfdgrgrtg" localSheetId="0">{"'I-1 and I-2'!$A$1:$G$190"}</definedName>
    <definedName name="vfdgrgrtg" localSheetId="1">{"'I-1 and I-2'!$A$1:$G$190"}</definedName>
    <definedName name="vfdgrgrtg">{"'I-1 and I-2'!$A$1:$G$190"}</definedName>
    <definedName name="VG">#REF!</definedName>
    <definedName name="VIA.Section80GGA">#REF!</definedName>
    <definedName name="VIA.Section80GGC">#REF!</definedName>
    <definedName name="VIA.Section80IA">#REF!</definedName>
    <definedName name="VIA.Section80IAB">#REF!</definedName>
    <definedName name="VIA.Section80IB">#REF!</definedName>
    <definedName name="VIA.Section80IC">#REF!</definedName>
    <definedName name="VIA.Section80ID">#REF!</definedName>
    <definedName name="VIA.Section80JJA">#REF!</definedName>
    <definedName name="VIA.Section80JJAA">#REF!</definedName>
    <definedName name="VIA.Section80LA">#REF!</definedName>
    <definedName name="VIA.SectionGGB">#REF!</definedName>
    <definedName name="VIA.TotalChapVIADeductions">#REF!</definedName>
    <definedName name="VIJAY_GARMENTS">#REF!</definedName>
    <definedName name="VOL">#REF!</definedName>
    <definedName name="vorgezschukopass">#REF!</definedName>
    <definedName name="Vormonat">#REF!</definedName>
    <definedName name="VP3BOX">#REF!</definedName>
    <definedName name="VPCSTD">#REF!</definedName>
    <definedName name="VPGYP">#REF!</definedName>
    <definedName name="VPOFRV">#REF!</definedName>
    <definedName name="VTot">#REF!</definedName>
    <definedName name="vv" localSheetId="0">{"rollupcap",#N/A,TRUE,"ROLLUP";"rollupga",#N/A,TRUE,"ROLLUP"}</definedName>
    <definedName name="vv" localSheetId="1">{"rollupcap",#N/A,TRUE,"ROLLUP";"rollupga",#N/A,TRUE,"ROLLUP"}</definedName>
    <definedName name="vv">{"rollupcap",#N/A,TRUE,"ROLLUP";"rollupga",#N/A,TRUE,"ROLLUP"}</definedName>
    <definedName name="vvip">#REF!</definedName>
    <definedName name="w">#REF!</definedName>
    <definedName name="w_1">#REF!</definedName>
    <definedName name="w_14">#REF!</definedName>
    <definedName name="w_4">#REF!</definedName>
    <definedName name="w1deductions">#REF!</definedName>
    <definedName name="Wages__salaries__other_staff_benefits_and_payroll_taxes">#REF!</definedName>
    <definedName name="WATER_COOLER">#REF!</definedName>
    <definedName name="waterfalljg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aterfalljg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aterfalljg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E" localSheetId="0">Ue*inf</definedName>
    <definedName name="WE" localSheetId="1">Ue*inf</definedName>
    <definedName name="WE">Ue*inf</definedName>
    <definedName name="wewew">#REF!</definedName>
    <definedName name="wewww" localSheetId="0">Ue*inf</definedName>
    <definedName name="wewww" localSheetId="1">Ue*inf</definedName>
    <definedName name="wewww">Ue*inf</definedName>
    <definedName name="WF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WF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WF">{#N/A,#N/A,TRUE,"Intro";#N/A,#N/A,TRUE,"Comments";#N/A,#N/A,TRUE,"KFI";#N/A,#N/A,TRUE,"Baseline";#N/A,#N/A,TRUE,"projets";#N/A,#N/A,TRUE,"TOTAL";#N/A,#N/A,TRUE,"Détail Projets";#N/A,#N/A,TRUE,"ETP";#N/A,#N/A,TRUE,"Factures"}</definedName>
    <definedName name="WIP">#REF!</definedName>
    <definedName name="WORKER">#REF!</definedName>
    <definedName name="WORKING">#REF!</definedName>
    <definedName name="WORKINGS">#REF!</definedName>
    <definedName name="Workstation" localSheetId="0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orkstation" localSheetId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orkstation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P">#REF!</definedName>
    <definedName name="writeoff">#REF!</definedName>
    <definedName name="wrk">#REF!</definedName>
    <definedName name="wrn" localSheetId="0">{#N/A,#N/A,FALSE,"단축1";#N/A,#N/A,FALSE,"단축2";#N/A,#N/A,FALSE,"단축3";#N/A,#N/A,FALSE,"장축";#N/A,#N/A,FALSE,"4WD"}</definedName>
    <definedName name="wrn" localSheetId="1">{#N/A,#N/A,FALSE,"단축1";#N/A,#N/A,FALSE,"단축2";#N/A,#N/A,FALSE,"단축3";#N/A,#N/A,FALSE,"장축";#N/A,#N/A,FALSE,"4WD"}</definedName>
    <definedName name="wrn">{#N/A,#N/A,FALSE,"단축1";#N/A,#N/A,FALSE,"단축2";#N/A,#N/A,FALSE,"단축3";#N/A,#N/A,FALSE,"장축";#N/A,#N/A,FALSE,"4WD"}</definedName>
    <definedName name="wrn.2xxcap." localSheetId="0">{#N/A,#N/A,FALSE,"2XX"}</definedName>
    <definedName name="wrn.2xxcap." localSheetId="1">{#N/A,#N/A,FALSE,"2XX"}</definedName>
    <definedName name="wrn.2xxcap.">{#N/A,#N/A,FALSE,"2XX"}</definedName>
    <definedName name="wrn.2xxga." localSheetId="0">{#N/A,#N/A,FALSE,"2XX"}</definedName>
    <definedName name="wrn.2xxga." localSheetId="1">{#N/A,#N/A,FALSE,"2XX"}</definedName>
    <definedName name="wrn.2xxga.">{#N/A,#N/A,FALSE,"2XX"}</definedName>
    <definedName name="wrn.3._.hojas." localSheetId="0">{"DESVI1",#N/A,FALSE,"JULIO";"DESVI2",#N/A,FALSE,"JULIO";"DESVI3",#N/A,FALSE,"JULIO"}</definedName>
    <definedName name="wrn.3._.hojas." localSheetId="1">{"DESVI1",#N/A,FALSE,"JULIO";"DESVI2",#N/A,FALSE,"JULIO";"DESVI3",#N/A,FALSE,"JULIO"}</definedName>
    <definedName name="wrn.3._.hojas.">{"DESVI1",#N/A,FALSE,"JULIO";"DESVI2",#N/A,FALSE,"JULIO";"DESVI3",#N/A,FALSE,"JULIO"}</definedName>
    <definedName name="wrn.AG." localSheetId="0">{"AG hypothèses",#N/A,FALSE,"Marketing";"AG CR",#N/A,FALSE,"Marketing"}</definedName>
    <definedName name="wrn.AG." localSheetId="1">{"AG hypothèses",#N/A,FALSE,"Marketing";"AG CR",#N/A,FALSE,"Marketing"}</definedName>
    <definedName name="wrn.AG.">{"AG hypothèses",#N/A,FALSE,"Marketing";"AG CR",#N/A,FALSE,"Marketing"}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ll._.Reports." localSheetId="0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ll._.Reports." localSheetId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ll._.Reports.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Belgium_Total." localSheetId="0">{"Belgium_Total",#N/A,FALSE,"Belg Wksheet"}</definedName>
    <definedName name="wrn.Belgium_Total." localSheetId="1">{"Belgium_Total",#N/A,FALSE,"Belg Wksheet"}</definedName>
    <definedName name="wrn.Belgium_Total.">{"Belgium_Total",#N/A,FALSE,"Belg Wksheet"}</definedName>
    <definedName name="wrn.BelgSummary." localSheetId="0">{"BelgSummary",#N/A,FALSE,"Belg Summary"}</definedName>
    <definedName name="wrn.BelgSummary." localSheetId="1">{"BelgSummary",#N/A,FALSE,"Belg Summary"}</definedName>
    <definedName name="wrn.BelgSummary.">{"BelgSummary",#N/A,FALSE,"Belg Summary"}</definedName>
    <definedName name="wrn.CALL._.SUCCESS._.RATE." localSheetId="0">{#N/A,#N/A,TRUE,"TOTALS";#N/A,#N/A,TRUE,"ROUTES"}</definedName>
    <definedName name="wrn.CALL._.SUCCESS._.RATE." localSheetId="1">{#N/A,#N/A,TRUE,"TOTALS";#N/A,#N/A,TRUE,"ROUTES"}</definedName>
    <definedName name="wrn.CALL._.SUCCESS._.RATE.">{#N/A,#N/A,TRUE,"TOTALS";#N/A,#N/A,TRUE,"ROUTES"}</definedName>
    <definedName name="wrn.Country._.Summary." localSheetId="0">{"Summary",#N/A,FALSE,"Country Summary"}</definedName>
    <definedName name="wrn.Country._.Summary." localSheetId="1">{"Summary",#N/A,FALSE,"Country Summary"}</definedName>
    <definedName name="wrn.Country._.Summary.">{"Summary",#N/A,FALSE,"Country Summary"}</definedName>
    <definedName name="wrn.Country._.Worksheet." localSheetId="0">{"WkSheet",#N/A,FALSE,"Country Wksheet"}</definedName>
    <definedName name="wrn.Country._.Worksheet." localSheetId="1">{"WkSheet",#N/A,FALSE,"Country Wksheet"}</definedName>
    <definedName name="wrn.Country._.Worksheet.">{"WkSheet",#N/A,FALSE,"Country Wksheet"}</definedName>
    <definedName name="wrn.ESPP.">#REF!</definedName>
    <definedName name="wrn.Financials._.April._.02._.Rs._.000." localSheetId="0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inancials._.April._.02._.Rs._.000." localSheetId="1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inancials._.April._.02._.Rs._.000.">{"BS - Rs'000",#N/A,FALSE,"Balance  ";"BS - Schedule Rs'000",#N/A,FALSE,"Balance  ";"BS - Trial locationwise",#N/A,FALSE,"Balance  ";"P&amp;L - Rs'000",#N/A,FALSE,"Profit and Loss";"P&amp;L - Schedule Rs '000",#N/A,FALSE,"Profit and Loss";"P&amp;L - Trial Locationwise",#N/A,FALSE,"Profit and Loss";"Fixed Assets Schedule",#N/A,FALSE,"sch";"Cash Flow",#N/A,FALSE,"Cash Flow"}</definedName>
    <definedName name="wrn.FORM1." localSheetId="0">{#N/A,#N/A,FALSE,"COMP"}</definedName>
    <definedName name="wrn.FORM1." localSheetId="1">{#N/A,#N/A,FALSE,"COMP"}</definedName>
    <definedName name="wrn.FORM1.">{#N/A,#N/A,FALSE,"COMP"}</definedName>
    <definedName name="wrn.FullReport." localSheetId="0">{#N/A,#N/A,TRUE,"Intro";#N/A,#N/A,TRUE,"Comments";#N/A,#N/A,TRUE,"KFI";#N/A,#N/A,TRUE,"Baseline";#N/A,#N/A,TRUE,"projets";#N/A,#N/A,TRUE,"TOTAL";#N/A,#N/A,TRUE,"Détail Projets";#N/A,#N/A,TRUE,"ETP";#N/A,#N/A,TRUE,"Factures"}</definedName>
    <definedName name="wrn.FullReport." localSheetId="1">{#N/A,#N/A,TRUE,"Intro";#N/A,#N/A,TRUE,"Comments";#N/A,#N/A,TRUE,"KFI";#N/A,#N/A,TRUE,"Baseline";#N/A,#N/A,TRUE,"projets";#N/A,#N/A,TRUE,"TOTAL";#N/A,#N/A,TRUE,"Détail Projets";#N/A,#N/A,TRUE,"ETP";#N/A,#N/A,TRUE,"Factures"}</definedName>
    <definedName name="wrn.FullReport.">{#N/A,#N/A,TRUE,"Intro";#N/A,#N/A,TRUE,"Comments";#N/A,#N/A,TRUE,"KFI";#N/A,#N/A,TRUE,"Baseline";#N/A,#N/A,TRUE,"projets";#N/A,#N/A,TRUE,"TOTAL";#N/A,#N/A,TRUE,"Détail Projets";#N/A,#N/A,TRUE,"ETP";#N/A,#N/A,TRUE,"Factures"}</definedName>
    <definedName name="wrn.imprim." localSheetId="0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 localSheetId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1" localSheetId="0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1" localSheetId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2" localSheetId="0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2" localSheetId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2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3" localSheetId="0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3" localSheetId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_3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DS1." localSheetId="0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1." localSheetId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DS1.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pp97schedules." localSheetId="0">{"plansummary",#N/A,FALSE,"PlanSummary";"sales",#N/A,FALSE,"Sales Rec";"productivity",#N/A,FALSE,"Productivity Rec";"capitalspending",#N/A,FALSE,"Capital Spending"}</definedName>
    <definedName name="wrn.pp97schedules." localSheetId="1">{"plansummary",#N/A,FALSE,"PlanSummary";"sales",#N/A,FALSE,"Sales Rec";"productivity",#N/A,FALSE,"Productivity Rec";"capitalspending",#N/A,FALSE,"Capital Spending"}</definedName>
    <definedName name="wrn.pp97schedules.">{"plansummary",#N/A,FALSE,"PlanSummary";"sales",#N/A,FALSE,"Sales Rec";"productivity",#N/A,FALSE,"Productivity Rec";"capitalspending",#N/A,FALSE,"Capital Spending"}</definedName>
    <definedName name="wrn.Prinrt._.All._.Worksheets." localSheetId="0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rn.Prinrt._.All._.Worksheets." localSheetId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rn.Prinrt._.All._.Worksheets.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rn.Print._.Report." localSheetId="0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wrn.Print._.Report." localSheetId="1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wrn.Print._.Report.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wrn.PrintAll." localSheetId="0">{#N/A,#N/A,TRUE,"Summary";#N/A,#N/A,TRUE,"IS";#N/A,#N/A,TRUE,"Adj";#N/A,#N/A,TRUE,"BS";#N/A,#N/A,TRUE,"CF";#N/A,#N/A,TRUE,"Debt";#N/A,#N/A,TRUE,"IRR"}</definedName>
    <definedName name="wrn.PrintAll." localSheetId="1">{#N/A,#N/A,TRUE,"Summary";#N/A,#N/A,TRUE,"IS";#N/A,#N/A,TRUE,"Adj";#N/A,#N/A,TRUE,"BS";#N/A,#N/A,TRUE,"CF";#N/A,#N/A,TRUE,"Debt";#N/A,#N/A,TRUE,"IRR"}</definedName>
    <definedName name="wrn.PrintAll.">{#N/A,#N/A,TRUE,"Summary";#N/A,#N/A,TRUE,"IS";#N/A,#N/A,TRUE,"Adj";#N/A,#N/A,TRUE,"BS";#N/A,#N/A,TRUE,"CF";#N/A,#N/A,TRUE,"Debt";#N/A,#N/A,TRUE,"IRR"}</definedName>
    <definedName name="wrn.Rapport._.Auto." localSheetId="0">{"BP Automobile",#N/A,TRUE,"BP Auto";"Hypothèses Automobiles",#N/A,TRUE,"Hyp Auto";"Marketing",#N/A,TRUE,"Marketing";"Gestion Automobile",#N/A,TRUE,"Gestion";"Ressources Humaines",#N/A,TRUE,"RH";"Financement",#N/A,TRUE,"Financement"}</definedName>
    <definedName name="wrn.Rapport._.Auto." localSheetId="1">{"BP Automobile",#N/A,TRUE,"BP Auto";"Hypothèses Automobiles",#N/A,TRUE,"Hyp Auto";"Marketing",#N/A,TRUE,"Marketing";"Gestion Automobile",#N/A,TRUE,"Gestion";"Ressources Humaines",#N/A,TRUE,"RH";"Financement",#N/A,TRUE,"Financement"}</definedName>
    <definedName name="wrn.Rapport._.Auto.">{"BP Automobile",#N/A,TRUE,"BP Auto";"Hypothèses Automobiles",#N/A,TRUE,"Hyp Auto";"Marketing",#N/A,TRUE,"Marketing";"Gestion Automobile",#N/A,TRUE,"Gestion";"Ressources Humaines",#N/A,TRUE,"RH";"Financement",#N/A,TRUE,"Financement"}</definedName>
    <definedName name="wrn.Rapport._.complet." localSheetId="0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wrn.Rapport._.complet." localSheetId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wrn.Rapport._.complet.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wrn.report." localSheetId="0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rn.report." localSheetId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rn.report.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rn.Rollup." localSheetId="0">{"rollupcap",#N/A,TRUE,"ROLLUP";"rollupga",#N/A,TRUE,"ROLLUP"}</definedName>
    <definedName name="wrn.Rollup." localSheetId="1">{"rollupcap",#N/A,TRUE,"ROLLUP";"rollupga",#N/A,TRUE,"ROLLUP"}</definedName>
    <definedName name="wrn.Rollup.">{"rollupcap",#N/A,TRUE,"ROLLUP";"rollupga",#N/A,TRUE,"ROLLUP"}</definedName>
    <definedName name="wrn.Staff._.cost1998." localSheetId="0">{#N/A,#N/A,TRUE,"Staffnos &amp; cost"}</definedName>
    <definedName name="wrn.Staff._.cost1998." localSheetId="1">{#N/A,#N/A,TRUE,"Staffnos &amp; cost"}</definedName>
    <definedName name="wrn.Staff._.cost1998.">{#N/A,#N/A,TRUE,"Staffnos &amp; cost"}</definedName>
    <definedName name="wrn.Staffcost." localSheetId="0">{#N/A,#N/A,FALSE,"Staffnos &amp; cost"}</definedName>
    <definedName name="wrn.Staffcost." localSheetId="1">{#N/A,#N/A,FALSE,"Staffnos &amp; cost"}</definedName>
    <definedName name="wrn.Staffcost.">{#N/A,#N/A,FALSE,"Staffnos &amp; cost"}</definedName>
    <definedName name="wrn.subs.">#REF!</definedName>
    <definedName name="wrn.TRAVELLING." localSheetId="0">{#N/A,#N/A,FALSE,"Sheet3"}</definedName>
    <definedName name="wrn.TRAVELLING." localSheetId="1">{#N/A,#N/A,FALSE,"Sheet3"}</definedName>
    <definedName name="wrn.TRAVELLING.">{#N/A,#N/A,FALSE,"Sheet3"}</definedName>
    <definedName name="wrn.Trial._.Balance." localSheetId="0">{#N/A,#N/A,TRUE,"constb"}</definedName>
    <definedName name="wrn.Trial._.Balance." localSheetId="1">{#N/A,#N/A,TRUE,"constb"}</definedName>
    <definedName name="wrn.Trial._.Balance.">{#N/A,#N/A,TRUE,"constb"}</definedName>
    <definedName name="wrn.전부인쇄." localSheetId="0">{#N/A,#N/A,FALSE,"단축1";#N/A,#N/A,FALSE,"단축2";#N/A,#N/A,FALSE,"단축3";#N/A,#N/A,FALSE,"장축";#N/A,#N/A,FALSE,"4WD"}</definedName>
    <definedName name="wrn.전부인쇄." localSheetId="1">{#N/A,#N/A,FALSE,"단축1";#N/A,#N/A,FALSE,"단축2";#N/A,#N/A,FALSE,"단축3";#N/A,#N/A,FALSE,"장축";#N/A,#N/A,FALSE,"4WD"}</definedName>
    <definedName name="wrn.전부인쇄.">{#N/A,#N/A,FALSE,"단축1";#N/A,#N/A,FALSE,"단축2";#N/A,#N/A,FALSE,"단축3";#N/A,#N/A,FALSE,"장축";#N/A,#N/A,FALSE,"4WD"}</definedName>
    <definedName name="WS" localSheetId="0">Ue*inf</definedName>
    <definedName name="WS" localSheetId="1">Ue*inf</definedName>
    <definedName name="WS">Ue*inf</definedName>
    <definedName name="wst">#REF!</definedName>
    <definedName name="WTR">#REF!</definedName>
    <definedName name="wtu">#REF!</definedName>
    <definedName name="wvu.a." localSheetId="0">{TRUE,FALSE,-1.25,-15.5,484.5,293.25,FALSE,TRUE,TRUE,TRUE,0,1,3,329,#N/A,1,21.8823529411765,2,TRUE,FALSE,3,TRUE,1,TRUE,100,"Swvu.a.","ACwvu.a.",#N/A,FALSE,FALSE,0.1,2.66,1.35,0,2,"","",TRUE,FALSE,FALSE,TRUE,1,87,#N/A,#N/A,"=R354C1:R476C10",FALSE,FALSE,FALSE,FALSE,FALSE,FALSE,5,300,300,FALSE,FALSE,TRUE,TRUE,TRUE}</definedName>
    <definedName name="wvu.a." localSheetId="1">{TRUE,FALSE,-1.25,-15.5,484.5,293.25,FALSE,TRUE,TRUE,TRUE,0,1,3,329,#N/A,1,21.8823529411765,2,TRUE,FALSE,3,TRUE,1,TRUE,100,"Swvu.a.","ACwvu.a.",#N/A,FALSE,FALSE,0.1,2.66,1.35,0,2,"","",TRUE,FALSE,FALSE,TRUE,1,87,#N/A,#N/A,"=R354C1:R476C10",FALSE,FALSE,FALSE,FALSE,FALSE,FALSE,5,300,300,FALSE,FALSE,TRUE,TRUE,TRUE}</definedName>
    <definedName name="wvu.a.">{TRUE,FALSE,-1.25,-15.5,484.5,293.25,FALSE,TRUE,TRUE,TRUE,0,1,3,329,#N/A,1,21.8823529411765,2,TRUE,FALSE,3,TRUE,1,TRUE,100,"Swvu.a.","ACwvu.a.",#N/A,FALSE,FALSE,0.1,2.66,1.35,0,2,"","",TRUE,FALSE,FALSE,TRUE,1,87,#N/A,#N/A,"=R354C1:R476C10",FALSE,FALSE,FALSE,FALSE,FALSE,FALSE,5,300,300,FALSE,FALSE,TRUE,TRUE,TRUE}</definedName>
    <definedName name="ww">#REF!</definedName>
    <definedName name="www" localSheetId="0">{#N/A,#N/A,FALSE,"Aging Summary";#N/A,#N/A,FALSE,"Ratio Analysis";#N/A,#N/A,FALSE,"Test 120 Day Accts";#N/A,#N/A,FALSE,"Tickmarks"}</definedName>
    <definedName name="www" localSheetId="1">{#N/A,#N/A,FALSE,"Aging Summary";#N/A,#N/A,FALSE,"Ratio Analysis";#N/A,#N/A,FALSE,"Test 120 Day Accts";#N/A,#N/A,FALSE,"Tickmarks"}</definedName>
    <definedName name="www">{#N/A,#N/A,FALSE,"Aging Summary";#N/A,#N/A,FALSE,"Ratio Analysis";#N/A,#N/A,FALSE,"Test 120 Day Accts";#N/A,#N/A,FALSE,"Tickmarks"}</definedName>
    <definedName name="wwww" localSheetId="0">Ue*inf</definedName>
    <definedName name="wwww" localSheetId="1">Ue*inf</definedName>
    <definedName name="wwww">Ue*inf</definedName>
    <definedName name="wwwwwwww">#REF!</definedName>
    <definedName name="wwwwwwwwwwwwww" localSheetId="0">Ue*inf</definedName>
    <definedName name="wwwwwwwwwwwwww" localSheetId="1">Ue*inf</definedName>
    <definedName name="wwwwwwwwwwwwww">Ue*inf</definedName>
    <definedName name="wwwwwwwwwwwwwwwww" localSheetId="0">Ue*inf</definedName>
    <definedName name="wwwwwwwwwwwwwwwww" localSheetId="1">Ue*inf</definedName>
    <definedName name="wwwwwwwwwwwwwwwww">Ue*inf</definedName>
    <definedName name="wwwwwwwwwwwwwwwwwww" localSheetId="0">Ue*inf</definedName>
    <definedName name="wwwwwwwwwwwwwwwwwww" localSheetId="1">Ue*inf</definedName>
    <definedName name="wwwwwwwwwwwwwwwwwww">Ue*inf</definedName>
    <definedName name="X" localSheetId="0">DATE(YEAR(#REF!),MONTH(#REF!)+Payment_Number,DAY(#REF!))</definedName>
    <definedName name="X" localSheetId="1">DATE(YEAR(#REF!),MONTH(#REF!)+Payment_Number,DAY(#REF!))</definedName>
    <definedName name="X" localSheetId="7">DATE(YEAR(#REF!),MONTH(#REF!)+Payment_Number,DAY(#REF!))</definedName>
    <definedName name="X" localSheetId="6">DATE(YEAR(#REF!),MONTH(#REF!)+Payment_Number,DAY(#REF!))</definedName>
    <definedName name="X" localSheetId="8">DATE(YEAR(#REF!),MONTH(#REF!)+Payment_Number,DAY(#REF!))</definedName>
    <definedName name="X">DATE(YEAR(#REF!),MONTH(#REF!)+Payment_Number,DAY(#REF!))</definedName>
    <definedName name="xa" localSheetId="0">{#N/A,#N/A,FALSE,"Aging Summary";#N/A,#N/A,FALSE,"Ratio Analysis";#N/A,#N/A,FALSE,"Test 120 Day Accts";#N/A,#N/A,FALSE,"Tickmarks"}</definedName>
    <definedName name="xa" localSheetId="1">{#N/A,#N/A,FALSE,"Aging Summary";#N/A,#N/A,FALSE,"Ratio Analysis";#N/A,#N/A,FALSE,"Test 120 Day Accts";#N/A,#N/A,FALSE,"Tickmarks"}</definedName>
    <definedName name="xa">{#N/A,#N/A,FALSE,"Aging Summary";#N/A,#N/A,FALSE,"Ratio Analysis";#N/A,#N/A,FALSE,"Test 120 Day Accts";#N/A,#N/A,FALSE,"Tickmarks"}</definedName>
    <definedName name="xlqCom">"OK3"</definedName>
    <definedName name="XREF_COLUMN_1">#REF!</definedName>
    <definedName name="XREF_COLUMN_10">#REF!</definedName>
    <definedName name="XREF_COLUMN_11">#REF!</definedName>
    <definedName name="XREF_COLUMN_12">#REF!</definedName>
    <definedName name="XREF_COLUMN_13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20">#REF!</definedName>
    <definedName name="XREF_COLUMN_24">#REF!</definedName>
    <definedName name="XREF_COLUMN_25">#REF!</definedName>
    <definedName name="XREF_COLUMN_29">#REF!</definedName>
    <definedName name="XREF_COLUMN_3">#REF!</definedName>
    <definedName name="XREF_COLUMN_33">#REF!</definedName>
    <definedName name="XREF_COLUMN_34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lumnsCount">2</definedName>
    <definedName name="XRefCopy1">#REF!</definedName>
    <definedName name="XRefCopy10">#REF!</definedName>
    <definedName name="XRefCopy10Row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3">#REF!</definedName>
    <definedName name="XRefCopy133Row">#REF!</definedName>
    <definedName name="XRefCopy13Row">#REF!</definedName>
    <definedName name="XRefCopy14Row">#REF!</definedName>
    <definedName name="XRefCopy15">#REF!</definedName>
    <definedName name="XRefCopy15Row">#REF!</definedName>
    <definedName name="XRefCopy16Row">#REF!</definedName>
    <definedName name="XRefCopy17">#REF!</definedName>
    <definedName name="XRefCopy17Row">#REF!</definedName>
    <definedName name="XRefCopy181">#REF!</definedName>
    <definedName name="XRefCopy182">#REF!</definedName>
    <definedName name="XRefCopy183">#REF!</definedName>
    <definedName name="XRefCopy186">#REF!</definedName>
    <definedName name="XRefCopy188">#REF!</definedName>
    <definedName name="XRefCopy189">#REF!</definedName>
    <definedName name="XRefCopy18Row">#REF!</definedName>
    <definedName name="XRefCopy190">#REF!</definedName>
    <definedName name="XRefCopy191">#REF!</definedName>
    <definedName name="XRefCopy192">#REF!</definedName>
    <definedName name="XRefCopy193">#REF!</definedName>
    <definedName name="XRefCopy194">#REF!</definedName>
    <definedName name="XRefCopy195">#REF!</definedName>
    <definedName name="XRefCopy196">#REF!</definedName>
    <definedName name="XRefCopy197">#REF!</definedName>
    <definedName name="XRefCopy198">#REF!</definedName>
    <definedName name="XRefCopy199">#REF!</definedName>
    <definedName name="XRefCopy19Row">#REF!</definedName>
    <definedName name="XRefCopy1Row">#REF!</definedName>
    <definedName name="XRefCopy2">#REF!</definedName>
    <definedName name="XRefCopy200">#REF!</definedName>
    <definedName name="XRefCopy201">#REF!</definedName>
    <definedName name="XRefCopy202">#REF!</definedName>
    <definedName name="XRefCopy203">#REF!</definedName>
    <definedName name="XRefCopy204">#REF!</definedName>
    <definedName name="XRefCopy205">#REF!</definedName>
    <definedName name="XRefCopy207">#REF!</definedName>
    <definedName name="XRefCopy208">#REF!</definedName>
    <definedName name="XRefCopy209">#REF!</definedName>
    <definedName name="XRefCopy20Row">#REF!</definedName>
    <definedName name="XRefCopy21">#REF!</definedName>
    <definedName name="XRefCopy210">#REF!</definedName>
    <definedName name="XRefCopy211">#REF!</definedName>
    <definedName name="XRefCopy212">#REF!</definedName>
    <definedName name="XRefCopy213">#REF!</definedName>
    <definedName name="XRefCopy214">#REF!</definedName>
    <definedName name="XRefCopy215">#REF!</definedName>
    <definedName name="XRefCopy216">#REF!</definedName>
    <definedName name="XRefCopy217">#REF!</definedName>
    <definedName name="XRefCopy218">#REF!</definedName>
    <definedName name="XRefCopy219">#REF!</definedName>
    <definedName name="XRefCopy21Row">#REF!</definedName>
    <definedName name="XRefCopy22">#REF!</definedName>
    <definedName name="XRefCopy220">#REF!</definedName>
    <definedName name="XRefCopy221">#REF!</definedName>
    <definedName name="XRefCopy222">#REF!</definedName>
    <definedName name="XRefCopy223">#REF!</definedName>
    <definedName name="XRefCopy224">#REF!</definedName>
    <definedName name="XRefCopy225">#REF!</definedName>
    <definedName name="XRefCopy226">#REF!</definedName>
    <definedName name="XRefCopy228">#REF!</definedName>
    <definedName name="XRefCopy22Row">#REF!</definedName>
    <definedName name="XRefCopy23">#REF!</definedName>
    <definedName name="XRefCopy230">#REF!</definedName>
    <definedName name="XRefCopy23Row">#REF!</definedName>
    <definedName name="XRefCopy24Row">#REF!</definedName>
    <definedName name="XRefCopy25Row">#REF!</definedName>
    <definedName name="XRefCopy26Row">#REF!</definedName>
    <definedName name="XRefCopy27Row">#REF!</definedName>
    <definedName name="XRefCopy28">#REF!</definedName>
    <definedName name="XRefCopy28Row">#REF!</definedName>
    <definedName name="XRefCopy29">#REF!</definedName>
    <definedName name="XRefCopy29Row">#REF!</definedName>
    <definedName name="XRefCopy2Row">#REF!</definedName>
    <definedName name="XRefCopy3">#REF!</definedName>
    <definedName name="XRefCopy30">#REF!</definedName>
    <definedName name="XRefCopy30Row">#REF!</definedName>
    <definedName name="XRefCopy31Row">#REF!</definedName>
    <definedName name="XRefCopy32Row">#REF!</definedName>
    <definedName name="XRefCopy33Row">#REF!</definedName>
    <definedName name="XRefCopy34Row">#REF!</definedName>
    <definedName name="XRefCopy35Row">#REF!</definedName>
    <definedName name="XRefCopy36Row">#REF!</definedName>
    <definedName name="XRefCopy37Row">#REF!</definedName>
    <definedName name="XRefCopy38Row">#REF!</definedName>
    <definedName name="XRefCopy39Row">#REF!</definedName>
    <definedName name="XRefCopy3Row">#REF!</definedName>
    <definedName name="XRefCopy4">#REF!</definedName>
    <definedName name="XRefCopy40Row">#REF!</definedName>
    <definedName name="XRefCopy41">#REF!</definedName>
    <definedName name="XRefCopy41Row">#REF!</definedName>
    <definedName name="XRefCopy42">#REF!</definedName>
    <definedName name="XRefCopy42Row">#REF!</definedName>
    <definedName name="XRefCopy43">#REF!</definedName>
    <definedName name="XRefCopy43Row">#REF!</definedName>
    <definedName name="XRefCopy44">#REF!</definedName>
    <definedName name="XRefCopy44Row">#REF!</definedName>
    <definedName name="XRefCopy46">#REF!</definedName>
    <definedName name="XRefCopy46Row">#REF!</definedName>
    <definedName name="XRefCopy47">#REF!</definedName>
    <definedName name="XRefCopy48Row">#REF!</definedName>
    <definedName name="XRefCopy49">#REF!</definedName>
    <definedName name="XRefCopy49Row">#REF!</definedName>
    <definedName name="XRefCopy4Row">#REF!</definedName>
    <definedName name="XRefCopy5">#REF!</definedName>
    <definedName name="XRefCopy50">#REF!</definedName>
    <definedName name="XRefCopy50Row">#REF!</definedName>
    <definedName name="XRefCopy51">#REF!</definedName>
    <definedName name="XRefCopy51Row">#REF!</definedName>
    <definedName name="XRefCopy52">#REF!</definedName>
    <definedName name="XRefCopy52Row">#REF!</definedName>
    <definedName name="XRefCopy53">#REF!</definedName>
    <definedName name="XRefCopy53Row">#REF!</definedName>
    <definedName name="XRefCopy54">#REF!</definedName>
    <definedName name="XRefCopy54Row">#REF!</definedName>
    <definedName name="XRefCopy55">#REF!</definedName>
    <definedName name="XRefCopy55Row">#REF!</definedName>
    <definedName name="XRefCopy56">#REF!</definedName>
    <definedName name="XRefCopy56Row">#REF!</definedName>
    <definedName name="XRefCopy57">#REF!</definedName>
    <definedName name="XRefCopy57Row">#REF!</definedName>
    <definedName name="XRefCopy58">#REF!</definedName>
    <definedName name="XRefCopy58Row">#REF!</definedName>
    <definedName name="XRefCopy59">#REF!</definedName>
    <definedName name="XRefCopy59Row">#REF!</definedName>
    <definedName name="XRefCopy5Row">#REF!</definedName>
    <definedName name="XRefCopy6">#REF!</definedName>
    <definedName name="XRefCopy60Row">#REF!</definedName>
    <definedName name="XRefCopy61Row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1">#REF!</definedName>
    <definedName name="XRefCopy91Row">#REF!</definedName>
    <definedName name="XRefCopy9Row">#REF!</definedName>
    <definedName name="XRefCopyRangeCount">1</definedName>
    <definedName name="XRefPaste1">#REF!</definedName>
    <definedName name="XRefPaste100">#REF!</definedName>
    <definedName name="XRefPaste100Row">#REF!</definedName>
    <definedName name="XRefPaste101">#REF!</definedName>
    <definedName name="XRefPaste101Row">#REF!</definedName>
    <definedName name="XRefPaste102">#REF!</definedName>
    <definedName name="XRefPaste102Row">#REF!</definedName>
    <definedName name="XRefPaste103">#REF!</definedName>
    <definedName name="XRefPaste103Row">#REF!</definedName>
    <definedName name="XRefPaste10Row">#REF!</definedName>
    <definedName name="XRefPaste11Row">#REF!</definedName>
    <definedName name="XRefPaste12Row">#REF!</definedName>
    <definedName name="XRefPaste13">#REF!</definedName>
    <definedName name="XRefPaste13Row">#REF!</definedName>
    <definedName name="XRefPaste14Row">#REF!</definedName>
    <definedName name="XRefPaste15Row">#REF!</definedName>
    <definedName name="XRefPaste16">#REF!</definedName>
    <definedName name="XRefPaste16Row">#REF!</definedName>
    <definedName name="XRefPaste17">#REF!</definedName>
    <definedName name="XRefPaste17Row">#REF!</definedName>
    <definedName name="XRefPaste18">#REF!</definedName>
    <definedName name="XRefPaste18Row">#REF!</definedName>
    <definedName name="XRefPaste19Row">#REF!</definedName>
    <definedName name="XRefPaste1Row">#REF!</definedName>
    <definedName name="XRefPaste2">#REF!</definedName>
    <definedName name="XRefPaste20Row">#REF!</definedName>
    <definedName name="XRefPaste21Row">#REF!</definedName>
    <definedName name="XRefPaste22Row">#REF!</definedName>
    <definedName name="XRefPaste23Row">#REF!</definedName>
    <definedName name="XRefPaste24Row">#REF!</definedName>
    <definedName name="XRefPaste25Row">#REF!</definedName>
    <definedName name="XRefPaste26Row">#REF!</definedName>
    <definedName name="XRefPaste27Row">#REF!</definedName>
    <definedName name="XRefPaste28Row">#REF!</definedName>
    <definedName name="XRefPaste29">#REF!</definedName>
    <definedName name="XRefPaste29Row">#REF!</definedName>
    <definedName name="XRefPaste2Row">#REF!</definedName>
    <definedName name="XRefPaste3">#REF!</definedName>
    <definedName name="XRefPaste30Row">#REF!</definedName>
    <definedName name="XRefPaste31Row">#REF!</definedName>
    <definedName name="XRefPaste32Row">#REF!</definedName>
    <definedName name="XRefPaste33Row">#REF!</definedName>
    <definedName name="XRefPaste34">#REF!</definedName>
    <definedName name="XRefPaste34Row">#REF!</definedName>
    <definedName name="XRefPaste35">#REF!</definedName>
    <definedName name="XRefPaste35Row">#REF!</definedName>
    <definedName name="XRefPaste36">#REF!</definedName>
    <definedName name="XRefPaste36Row">#REF!</definedName>
    <definedName name="XRefPaste37">#REF!</definedName>
    <definedName name="XRefPaste37Row">#REF!</definedName>
    <definedName name="XRefPaste38">#REF!</definedName>
    <definedName name="XRefPaste38Row">#REF!</definedName>
    <definedName name="XRefPaste39">#REF!</definedName>
    <definedName name="XRefPaste39Row">#REF!</definedName>
    <definedName name="XRefPaste3Row">#REF!</definedName>
    <definedName name="XRefPaste4">#REF!</definedName>
    <definedName name="XRefPaste40">#REF!</definedName>
    <definedName name="XRefPaste40Row">#REF!</definedName>
    <definedName name="XRefPaste41Row">#REF!</definedName>
    <definedName name="XRefPaste42Row">#REF!</definedName>
    <definedName name="XRefPaste43Row">#REF!</definedName>
    <definedName name="XRefPaste44Row">#REF!</definedName>
    <definedName name="XRefPaste45Row">#REF!</definedName>
    <definedName name="XRefPaste46">#REF!</definedName>
    <definedName name="XRefPaste46Row">#REF!</definedName>
    <definedName name="XRefPaste47Row">#REF!</definedName>
    <definedName name="XRefPaste48Row">#REF!</definedName>
    <definedName name="XRefPaste49Row">#REF!</definedName>
    <definedName name="XRefPaste4Row">#REF!</definedName>
    <definedName name="XRefPaste5">#REF!</definedName>
    <definedName name="XRefPaste50Row">#REF!</definedName>
    <definedName name="XRefPaste51Row">#REF!</definedName>
    <definedName name="XRefPaste52Row">#REF!</definedName>
    <definedName name="XRefPaste53Row">#REF!</definedName>
    <definedName name="XRefPaste54Row">#REF!</definedName>
    <definedName name="XRefPaste55Row">#REF!</definedName>
    <definedName name="XRefPaste56">#REF!</definedName>
    <definedName name="XRefPaste56Row">#REF!</definedName>
    <definedName name="XRefPaste57Row">#REF!</definedName>
    <definedName name="XRefPaste58Row">#REF!</definedName>
    <definedName name="XRefPaste59Row">#REF!</definedName>
    <definedName name="XRefPaste5Row">#REF!</definedName>
    <definedName name="XRefPaste6">#REF!</definedName>
    <definedName name="XRefPaste60Row">#REF!</definedName>
    <definedName name="XRefPaste61Row">#REF!</definedName>
    <definedName name="XRefPaste62Row">#REF!</definedName>
    <definedName name="XRefPaste63Row">#REF!</definedName>
    <definedName name="XRefPaste64Row">#REF!</definedName>
    <definedName name="XRefPaste65Row">#REF!</definedName>
    <definedName name="XRefPaste66Row">#REF!</definedName>
    <definedName name="XRefPaste67Row">#REF!</definedName>
    <definedName name="XRefPaste68Row">#REF!</definedName>
    <definedName name="XRefPaste69Row">#REF!</definedName>
    <definedName name="XRefPaste6Row">#REF!</definedName>
    <definedName name="XRefPaste7">#REF!</definedName>
    <definedName name="XRefPaste70Row">#REF!</definedName>
    <definedName name="XRefPaste71Row">#REF!</definedName>
    <definedName name="XRefPaste72Row">#REF!</definedName>
    <definedName name="XRefPaste73Row">#REF!</definedName>
    <definedName name="XRefPaste74Row">#REF!</definedName>
    <definedName name="XRefPaste75Row">#REF!</definedName>
    <definedName name="XRefPaste76Row">#REF!</definedName>
    <definedName name="XRefPaste77">#REF!</definedName>
    <definedName name="XRefPaste77Row">#REF!</definedName>
    <definedName name="XRefPaste78Row">#REF!</definedName>
    <definedName name="XRefPaste79">#REF!</definedName>
    <definedName name="XRefPaste79Row">#REF!</definedName>
    <definedName name="XRefPaste7Row">#REF!</definedName>
    <definedName name="XRefPaste8">#REF!</definedName>
    <definedName name="XRefPaste80Row">#REF!</definedName>
    <definedName name="XRefPaste81Row">#REF!</definedName>
    <definedName name="XRefPaste82Row">#REF!</definedName>
    <definedName name="XRefPaste83Row">#REF!</definedName>
    <definedName name="XRefPaste84Row">#REF!</definedName>
    <definedName name="XRefPaste85">#REF!</definedName>
    <definedName name="XRefPaste85Row">#REF!</definedName>
    <definedName name="XRefPaste86">#REF!</definedName>
    <definedName name="XRefPaste86Row">#REF!</definedName>
    <definedName name="XRefPaste87">#REF!</definedName>
    <definedName name="XRefPaste88">#REF!</definedName>
    <definedName name="XRefPaste89">#REF!</definedName>
    <definedName name="XRefPaste8Row">#REF!</definedName>
    <definedName name="XRefPaste90">#REF!</definedName>
    <definedName name="XRefPaste91">#REF!</definedName>
    <definedName name="XRefPaste93">#REF!</definedName>
    <definedName name="XRefPaste93Row">#REF!</definedName>
    <definedName name="XRefPaste94">#REF!</definedName>
    <definedName name="XRefPaste94Row">#REF!</definedName>
    <definedName name="XRefPaste95">#REF!</definedName>
    <definedName name="XRefPaste95Row">#REF!</definedName>
    <definedName name="XRefPaste96">#REF!</definedName>
    <definedName name="XRefPaste96Row">#REF!</definedName>
    <definedName name="XRefPaste97">#REF!</definedName>
    <definedName name="XRefPaste97Row">#REF!</definedName>
    <definedName name="XRefPaste98">#REF!</definedName>
    <definedName name="XRefPaste98Row">#REF!</definedName>
    <definedName name="XRefPaste99">#REF!</definedName>
    <definedName name="XRefPaste99Row">#REF!</definedName>
    <definedName name="XRefPaste9Row">#REF!</definedName>
    <definedName name="XRefPasteRangeCount">5</definedName>
    <definedName name="xs">#REF!</definedName>
    <definedName name="xta???92.?TBr13c7r41c30TBr1">#REF!</definedName>
    <definedName name="xta92??.?TBr23c13r23c36TBr13">#REF!</definedName>
    <definedName name="xta92경전.서TBr23c13r23c36TBr13">#REF!</definedName>
    <definedName name="xta경영계92.서TBr13c7r41c30TBr1">#REF!</definedName>
    <definedName name="xx">#REF!</definedName>
    <definedName name="xxx">#REF!</definedName>
    <definedName name="xxxx">#REF!</definedName>
    <definedName name="XXXXXX">#REF!</definedName>
    <definedName name="xxxxxxxx">#REF!</definedName>
    <definedName name="xxxxxxxxxx" localSheetId="0">Ue*inf</definedName>
    <definedName name="xxxxxxxxxx" localSheetId="1">Ue*inf</definedName>
    <definedName name="xxxxxxxxxx">Ue*inf</definedName>
    <definedName name="xxxxxxxxxxxx" localSheetId="0">Ue*inf</definedName>
    <definedName name="xxxxxxxxxxxx" localSheetId="1">Ue*inf</definedName>
    <definedName name="xxxxxxxxxxxx">Ue*inf</definedName>
    <definedName name="xxxxxxxxxxxxx" localSheetId="0">Ue*inf</definedName>
    <definedName name="xxxxxxxxxxxxx" localSheetId="1">Ue*inf</definedName>
    <definedName name="xxxxxxxxxxxxx">Ue*inf</definedName>
    <definedName name="xxxxxxxxxxxxxxx" localSheetId="0">Ue*inf</definedName>
    <definedName name="xxxxxxxxxxxxxxx" localSheetId="1">Ue*inf</definedName>
    <definedName name="xxxxxxxxxxxxxxx">Ue*inf</definedName>
    <definedName name="xxxxxxxxxxxxxxxxxxx" localSheetId="0">Ue*inf</definedName>
    <definedName name="xxxxxxxxxxxxxxxxxxx" localSheetId="1">Ue*inf</definedName>
    <definedName name="xxxxxxxxxxxxxxxxxxx">Ue*inf</definedName>
    <definedName name="xyz" localSheetId="0">{"'CQ1-4'!$B$1:$L$49"}</definedName>
    <definedName name="xyz" localSheetId="1">{"'CQ1-4'!$B$1:$L$49"}</definedName>
    <definedName name="xyz">{"'CQ1-4'!$B$1:$L$49"}</definedName>
    <definedName name="xyzsales">#REF!</definedName>
    <definedName name="Y">#REF!</definedName>
    <definedName name="YARN_CONSUMPTION_COST_BUDGET">#REF!</definedName>
    <definedName name="year">#REF!</definedName>
    <definedName name="YearPlan">#REF!</definedName>
    <definedName name="yer56" localSheetId="0">Ue*inf</definedName>
    <definedName name="yer56" localSheetId="1">Ue*inf</definedName>
    <definedName name="yer56">Ue*inf</definedName>
    <definedName name="yery" localSheetId="0">Ue*inf</definedName>
    <definedName name="yery" localSheetId="1">Ue*inf</definedName>
    <definedName name="yery">Ue*inf</definedName>
    <definedName name="yftes">#REF!</definedName>
    <definedName name="yii">#REF!</definedName>
    <definedName name="yjhrtujrt" localSheetId="0">Ue*inf</definedName>
    <definedName name="yjhrtujrt" localSheetId="1">Ue*inf</definedName>
    <definedName name="yjhrtujrt">Ue*inf</definedName>
    <definedName name="yjryuj5yu" localSheetId="0">Ue*inf</definedName>
    <definedName name="yjryuj5yu" localSheetId="1">Ue*inf</definedName>
    <definedName name="yjryuj5yu">Ue*inf</definedName>
    <definedName name="yjsytj">#REF!</definedName>
    <definedName name="yjuyyu" localSheetId="0">Ue*inf</definedName>
    <definedName name="yjuyyu" localSheetId="1">Ue*inf</definedName>
    <definedName name="yjuyyu">Ue*inf</definedName>
    <definedName name="yoıpuı" localSheetId="0">Ue*inf</definedName>
    <definedName name="yoıpuı" localSheetId="1">Ue*inf</definedName>
    <definedName name="yoıpuı">Ue*inf</definedName>
    <definedName name="yr1999.BusLossOthThanSpecLossCF">#REF!</definedName>
    <definedName name="yr1999.HPLossCF">#REF!</definedName>
    <definedName name="yr1999.LTCGLossCF">#REF!</definedName>
    <definedName name="yr1999.STCGLossCF">#REF!</definedName>
    <definedName name="yr2000.BusLossOthThanSpecLossCF1">#REF!</definedName>
    <definedName name="yr2000.HPLossCF1">#REF!</definedName>
    <definedName name="yr2000.LossFrmSpecBusCF1">#REF!</definedName>
    <definedName name="yr2000.LTCGLossCF1">#REF!</definedName>
    <definedName name="yr2000.STCGLossCF1">#REF!</definedName>
    <definedName name="yr2001.BusLossOthThanSpecLossCF2">#REF!</definedName>
    <definedName name="yr2001.HPLossCF2">#REF!</definedName>
    <definedName name="yr2001.LossFrmSpecBusCF2">#REF!</definedName>
    <definedName name="yr2001.LTCGLossCF2">#REF!</definedName>
    <definedName name="yr2001.STCGLossCF2">#REF!</definedName>
    <definedName name="yr2002.BusLossOthThanSpecLossCF3">#REF!</definedName>
    <definedName name="yr2002.HPLossCF3">#REF!</definedName>
    <definedName name="yr2002.LossFrmSpecBusCF3">#REF!</definedName>
    <definedName name="yr2002.LTCGLossCF3">#REF!</definedName>
    <definedName name="yr2002.STCGLossCF3">#REF!</definedName>
    <definedName name="yr2003.BusLossOthThanSpecLossCF4">#REF!</definedName>
    <definedName name="yr2003.HPLossCF4">#REF!</definedName>
    <definedName name="yr2003.LossFrmSpecBusCF4">#REF!</definedName>
    <definedName name="yr2003.LTCGLossCF4">#REF!</definedName>
    <definedName name="yr2003.OthSrcLossRaceHorseCF4">#REF!</definedName>
    <definedName name="yr2003.STCGLossCF4">#REF!</definedName>
    <definedName name="yr2004.BusLossOthThanSpecLossCF5">#REF!</definedName>
    <definedName name="yr2004.HPLossCF5">#REF!</definedName>
    <definedName name="yr2004.LossFrmSpecBusCF5">#REF!</definedName>
    <definedName name="yr2004.LTCGLossCF5">#REF!</definedName>
    <definedName name="yr2004.OthSrcLossRaceHorseCF5">#REF!</definedName>
    <definedName name="yr2004.STCGLossCF5">#REF!</definedName>
    <definedName name="yr2005.BusLossOthThanSpecLossCF6">#REF!</definedName>
    <definedName name="yr2005.HPLossCF6">#REF!</definedName>
    <definedName name="yr2005.LossFrmSpecBusCF6">#REF!</definedName>
    <definedName name="yr2005.LTCGLossCF6">#REF!</definedName>
    <definedName name="yr2005.OthSrcLossRaceHorseCF6">#REF!</definedName>
    <definedName name="yr2005.STCGLossCF6">#REF!</definedName>
    <definedName name="yr2006.BusLossOthThanSpecLossCF7">#REF!</definedName>
    <definedName name="yr2006.HPLossCF7">#REF!</definedName>
    <definedName name="yr2006.LossFrmSpecBusCF7">#REF!</definedName>
    <definedName name="yr2006.LossFrmSpecifiedBusCF7">#REF!</definedName>
    <definedName name="yr2006.LTCGLossCF7">#REF!</definedName>
    <definedName name="yr2006.OthSrcLossRaceHorseCF7">#REF!</definedName>
    <definedName name="yr2006.STCGLossCF7">#REF!</definedName>
    <definedName name="YTD">#REF!</definedName>
    <definedName name="YTD1">#REF!</definedName>
    <definedName name="YTDBUD">#REF!</definedName>
    <definedName name="ytddec">#REF!</definedName>
    <definedName name="ytdjun">#REF!</definedName>
    <definedName name="ytj">#REF!</definedName>
    <definedName name="ytjyj">#REF!</definedName>
    <definedName name="ytrujrty" localSheetId="0">Ue*inf</definedName>
    <definedName name="ytrujrty" localSheetId="1">Ue*inf</definedName>
    <definedName name="ytrujrty">Ue*inf</definedName>
    <definedName name="ytrury" localSheetId="0">Ue*inf</definedName>
    <definedName name="ytrury" localSheetId="1">Ue*inf</definedName>
    <definedName name="ytrury">Ue*inf</definedName>
    <definedName name="ytryrt" localSheetId="0">Ue*inf</definedName>
    <definedName name="ytryrt" localSheetId="1">Ue*inf</definedName>
    <definedName name="ytryrt">Ue*inf</definedName>
    <definedName name="ytujjyuj" localSheetId="0">Ue*inf</definedName>
    <definedName name="ytujjyuj" localSheetId="1">Ue*inf</definedName>
    <definedName name="ytujjyuj">Ue*inf</definedName>
    <definedName name="ytujrt" localSheetId="0">Ue*inf</definedName>
    <definedName name="ytujrt" localSheetId="1">Ue*inf</definedName>
    <definedName name="ytujrt">Ue*inf</definedName>
    <definedName name="yu" localSheetId="0">Ue*inf</definedName>
    <definedName name="yu" localSheetId="1">Ue*inf</definedName>
    <definedName name="yu">Ue*inf</definedName>
    <definedName name="yuıryr" localSheetId="0">Ue*inf</definedName>
    <definedName name="yuıryr" localSheetId="1">Ue*inf</definedName>
    <definedName name="yuıryr">Ue*inf</definedName>
    <definedName name="yujjktjkt" localSheetId="0">Ue*inf</definedName>
    <definedName name="yujjktjkt" localSheetId="1">Ue*inf</definedName>
    <definedName name="yujjktjkt">Ue*inf</definedName>
    <definedName name="yujky" localSheetId="0">Ue*inf</definedName>
    <definedName name="yujky" localSheetId="1">Ue*inf</definedName>
    <definedName name="yujky">Ue*inf</definedName>
    <definedName name="yujtyt" localSheetId="0">Ue*inf</definedName>
    <definedName name="yujtyt" localSheetId="1">Ue*inf</definedName>
    <definedName name="yujtyt">Ue*inf</definedName>
    <definedName name="yujtyut" localSheetId="0">Ue*inf</definedName>
    <definedName name="yujtyut" localSheetId="1">Ue*inf</definedName>
    <definedName name="yujtyut">Ue*inf</definedName>
    <definedName name="yujujuykj" localSheetId="0">Ue*inf</definedName>
    <definedName name="yujujuykj" localSheetId="1">Ue*inf</definedName>
    <definedName name="yujujuykj">Ue*inf</definedName>
    <definedName name="yujyryur" localSheetId="0">Ue*inf</definedName>
    <definedName name="yujyryur" localSheetId="1">Ue*inf</definedName>
    <definedName name="yujyryur">Ue*inf</definedName>
    <definedName name="yujyujty" localSheetId="0">Ue*inf</definedName>
    <definedName name="yujyujty" localSheetId="1">Ue*inf</definedName>
    <definedName name="yujyujty">Ue*inf</definedName>
    <definedName name="yurjkryjk" localSheetId="0">Ue*inf</definedName>
    <definedName name="yurjkryjk" localSheetId="1">Ue*inf</definedName>
    <definedName name="yurjkryjk">Ue*inf</definedName>
    <definedName name="yurtyurtu" localSheetId="0">Ue*inf</definedName>
    <definedName name="yurtyurtu" localSheetId="1">Ue*inf</definedName>
    <definedName name="yurtyurtu">Ue*inf</definedName>
    <definedName name="yy" localSheetId="0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yy" localSheetId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yy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yyy">#REF!</definedName>
    <definedName name="yyyyyy" localSheetId="0">Ue*inf</definedName>
    <definedName name="yyyyyy" localSheetId="1">Ue*inf</definedName>
    <definedName name="yyyyyy">Ue*inf</definedName>
    <definedName name="yyyyyyyy" localSheetId="0">Ue*inf</definedName>
    <definedName name="yyyyyyyy" localSheetId="1">Ue*inf</definedName>
    <definedName name="yyyyyyyy">Ue*inf</definedName>
    <definedName name="yyyyyyyyyy" localSheetId="0">Ue*inf</definedName>
    <definedName name="yyyyyyyyyy" localSheetId="1">Ue*inf</definedName>
    <definedName name="yyyyyyyyyy">Ue*inf</definedName>
    <definedName name="yyyyyyyyyyy" localSheetId="0">Ue*inf</definedName>
    <definedName name="yyyyyyyyyyy" localSheetId="1">Ue*inf</definedName>
    <definedName name="yyyyyyyyyyy">Ue*inf</definedName>
    <definedName name="yyyyyyyyyyyy" localSheetId="0">Ue*inf</definedName>
    <definedName name="yyyyyyyyyyyy" localSheetId="1">Ue*inf</definedName>
    <definedName name="yyyyyyyyyyyy">Ue*inf</definedName>
    <definedName name="yyyyyyyyyyyyy" localSheetId="0">Ue*inf</definedName>
    <definedName name="yyyyyyyyyyyyy" localSheetId="1">Ue*inf</definedName>
    <definedName name="yyyyyyyyyyyyy">Ue*inf</definedName>
    <definedName name="yyyyyyyyyyyyyyyyyyyyy" localSheetId="0">Ue*inf</definedName>
    <definedName name="yyyyyyyyyyyyyyyyyyyyy" localSheetId="1">Ue*inf</definedName>
    <definedName name="yyyyyyyyyyyyyyyyyyyyy">Ue*inf</definedName>
    <definedName name="z">#REF!</definedName>
    <definedName name="z_2">"#REF!"</definedName>
    <definedName name="ZA">#REF!</definedName>
    <definedName name="zzzzzzzzzzz" localSheetId="0">Ue*inf</definedName>
    <definedName name="zzzzzzzzzzz" localSheetId="1">Ue*inf</definedName>
    <definedName name="zzzzzzzzzzz">Ue*inf</definedName>
    <definedName name="기업투자">#REF!</definedName>
    <definedName name="단위_백만원">#REF!</definedName>
    <definedName name="매출">#REF!</definedName>
    <definedName name="보고" localSheetId="0">{#N/A,#N/A,FALSE,"단축1";#N/A,#N/A,FALSE,"단축2";#N/A,#N/A,FALSE,"단축3";#N/A,#N/A,FALSE,"장축";#N/A,#N/A,FALSE,"4WD"}</definedName>
    <definedName name="보고" localSheetId="1">{#N/A,#N/A,FALSE,"단축1";#N/A,#N/A,FALSE,"단축2";#N/A,#N/A,FALSE,"단축3";#N/A,#N/A,FALSE,"장축";#N/A,#N/A,FALSE,"4WD"}</definedName>
    <definedName name="보고">{#N/A,#N/A,FALSE,"단축1";#N/A,#N/A,FALSE,"단축2";#N/A,#N/A,FALSE,"단축3";#N/A,#N/A,FALSE,"장축";#N/A,#N/A,FALSE,"4WD"}</definedName>
    <definedName name="업체방문" localSheetId="0">{#N/A,#N/A,FALSE,"단축1";#N/A,#N/A,FALSE,"단축2";#N/A,#N/A,FALSE,"단축3";#N/A,#N/A,FALSE,"장축";#N/A,#N/A,FALSE,"4WD"}</definedName>
    <definedName name="업체방문" localSheetId="1">{#N/A,#N/A,FALSE,"단축1";#N/A,#N/A,FALSE,"단축2";#N/A,#N/A,FALSE,"단축3";#N/A,#N/A,FALSE,"장축";#N/A,#N/A,FALSE,"4WD"}</definedName>
    <definedName name="업체방문">{#N/A,#N/A,FALSE,"단축1";#N/A,#N/A,FALSE,"단축2";#N/A,#N/A,FALSE,"단축3";#N/A,#N/A,FALSE,"장축";#N/A,#N/A,FALSE,"4WD"}</definedName>
    <definedName name="월_판매">#REF!</definedName>
    <definedName name="이란" localSheetId="0">{#N/A,#N/A,FALSE,"단축1";#N/A,#N/A,FALSE,"단축2";#N/A,#N/A,FALSE,"단축3";#N/A,#N/A,FALSE,"장축";#N/A,#N/A,FALSE,"4WD"}</definedName>
    <definedName name="이란" localSheetId="1">{#N/A,#N/A,FALSE,"단축1";#N/A,#N/A,FALSE,"단축2";#N/A,#N/A,FALSE,"단축3";#N/A,#N/A,FALSE,"장축";#N/A,#N/A,FALSE,"4WD"}</definedName>
    <definedName name="이란">{#N/A,#N/A,FALSE,"단축1";#N/A,#N/A,FALSE,"단축2";#N/A,#N/A,FALSE,"단축3";#N/A,#N/A,FALSE,"장축";#N/A,#N/A,FALSE,"4WD"}</definedName>
    <definedName name="ㅈㅈㅈ" localSheetId="0">{#N/A,#N/A,FALSE,"단축1";#N/A,#N/A,FALSE,"단축2";#N/A,#N/A,FALSE,"단축3";#N/A,#N/A,FALSE,"장축";#N/A,#N/A,FALSE,"4WD"}</definedName>
    <definedName name="ㅈㅈㅈ" localSheetId="1">{#N/A,#N/A,FALSE,"단축1";#N/A,#N/A,FALSE,"단축2";#N/A,#N/A,FALSE,"단축3";#N/A,#N/A,FALSE,"장축";#N/A,#N/A,FALSE,"4WD"}</definedName>
    <definedName name="ㅈㅈㅈ">{#N/A,#N/A,FALSE,"단축1";#N/A,#N/A,FALSE,"단축2";#N/A,#N/A,FALSE,"단축3";#N/A,#N/A,FALSE,"장축";#N/A,#N/A,FALSE,"4WD"}</definedName>
    <definedName name="전장">#REF!</definedName>
    <definedName name="제원">#REF!</definedName>
    <definedName name="제조원가">#REF!</definedName>
    <definedName name="진출의사보유" localSheetId="0">{#N/A,#N/A,FALSE,"단축1";#N/A,#N/A,FALSE,"단축2";#N/A,#N/A,FALSE,"단축3";#N/A,#N/A,FALSE,"장축";#N/A,#N/A,FALSE,"4WD"}</definedName>
    <definedName name="진출의사보유" localSheetId="1">{#N/A,#N/A,FALSE,"단축1";#N/A,#N/A,FALSE,"단축2";#N/A,#N/A,FALSE,"단축3";#N/A,#N/A,FALSE,"장축";#N/A,#N/A,FALSE,"4WD"}</definedName>
    <definedName name="진출의사보유">{#N/A,#N/A,FALSE,"단축1";#N/A,#N/A,FALSE,"단축2";#N/A,#N/A,FALSE,"단축3";#N/A,#N/A,FALSE,"장축";#N/A,#N/A,FALSE,"4WD"}</definedName>
    <definedName name="첨" localSheetId="0">{#N/A,#N/A,FALSE,"단축1";#N/A,#N/A,FALSE,"단축2";#N/A,#N/A,FALSE,"단축3";#N/A,#N/A,FALSE,"장축";#N/A,#N/A,FALSE,"4WD"}</definedName>
    <definedName name="첨" localSheetId="1">{#N/A,#N/A,FALSE,"단축1";#N/A,#N/A,FALSE,"단축2";#N/A,#N/A,FALSE,"단축3";#N/A,#N/A,FALSE,"장축";#N/A,#N/A,FALSE,"4WD"}</definedName>
    <definedName name="첨">{#N/A,#N/A,FALSE,"단축1";#N/A,#N/A,FALSE,"단축2";#N/A,#N/A,FALSE,"단축3";#N/A,#N/A,FALSE,"장축";#N/A,#N/A,FALSE,"4WD"}</definedName>
    <definedName name="표지">#REF!</definedName>
    <definedName name="하늘" localSheetId="0">{#N/A,#N/A,FALSE,"단축1";#N/A,#N/A,FALSE,"단축2";#N/A,#N/A,FALSE,"단축3";#N/A,#N/A,FALSE,"장축";#N/A,#N/A,FALSE,"4WD"}</definedName>
    <definedName name="하늘" localSheetId="1">{#N/A,#N/A,FALSE,"단축1";#N/A,#N/A,FALSE,"단축2";#N/A,#N/A,FALSE,"단축3";#N/A,#N/A,FALSE,"장축";#N/A,#N/A,FALSE,"4WD"}</definedName>
    <definedName name="하늘">{#N/A,#N/A,FALSE,"단축1";#N/A,#N/A,FALSE,"단축2";#N/A,#N/A,FALSE,"단축3";#N/A,#N/A,FALSE,"장축";#N/A,#N/A,FALSE,"4WD"}</definedName>
    <definedName name="ㅏㅏㅏ">#REF!</definedName>
    <definedName name="ㅠ">#REF!</definedName>
    <definedName name="現代綜合商事經由分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203" i="9" l="1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BK10" i="9"/>
  <c r="BJ10" i="9"/>
  <c r="BI10" i="9"/>
  <c r="BH10" i="9"/>
  <c r="BG10" i="9"/>
  <c r="BF10" i="9"/>
  <c r="BE10" i="9"/>
  <c r="BD10" i="9"/>
  <c r="BC10" i="9"/>
  <c r="BB10" i="9"/>
  <c r="BA10" i="9"/>
  <c r="AZ10" i="9" s="1"/>
  <c r="BK9" i="9"/>
  <c r="BK203" i="9" s="1"/>
  <c r="BJ9" i="9"/>
  <c r="BJ203" i="9" s="1"/>
  <c r="BI9" i="9"/>
  <c r="BI203" i="9" s="1"/>
  <c r="BH9" i="9"/>
  <c r="BH203" i="9" s="1"/>
  <c r="BG9" i="9"/>
  <c r="BF9" i="9"/>
  <c r="BF203" i="9" s="1"/>
  <c r="BE9" i="9"/>
  <c r="BD9" i="9"/>
  <c r="BD203" i="9" s="1"/>
  <c r="BC9" i="9"/>
  <c r="BC203" i="9" s="1"/>
  <c r="BA9" i="9"/>
  <c r="BB9" i="9" s="1"/>
  <c r="AZ9" i="9"/>
  <c r="BK6" i="9"/>
  <c r="BJ6" i="9"/>
  <c r="BI6" i="9"/>
  <c r="BH6" i="9"/>
  <c r="BG6" i="9"/>
  <c r="BG203" i="9" s="1"/>
  <c r="BF6" i="9"/>
  <c r="DS204" i="8"/>
  <c r="DR204" i="8"/>
  <c r="DQ204" i="8"/>
  <c r="DP204" i="8"/>
  <c r="DO204" i="8"/>
  <c r="DN204" i="8"/>
  <c r="DM204" i="8"/>
  <c r="DL204" i="8"/>
  <c r="DK204" i="8"/>
  <c r="DJ204" i="8"/>
  <c r="DI204" i="8"/>
  <c r="DH204" i="8"/>
  <c r="DG204" i="8"/>
  <c r="DF204" i="8"/>
  <c r="DE204" i="8"/>
  <c r="DD204" i="8"/>
  <c r="DC204" i="8"/>
  <c r="DB204" i="8"/>
  <c r="DA204" i="8"/>
  <c r="CZ204" i="8"/>
  <c r="CY204" i="8"/>
  <c r="CX204" i="8"/>
  <c r="CW204" i="8"/>
  <c r="CV204" i="8"/>
  <c r="CU204" i="8"/>
  <c r="CT204" i="8"/>
  <c r="CS204" i="8"/>
  <c r="CR204" i="8"/>
  <c r="CQ204" i="8"/>
  <c r="CP204" i="8"/>
  <c r="CO204" i="8"/>
  <c r="CN204" i="8"/>
  <c r="CM204" i="8"/>
  <c r="CL204" i="8"/>
  <c r="CK204" i="8"/>
  <c r="CJ204" i="8"/>
  <c r="CI204" i="8"/>
  <c r="CH204" i="8"/>
  <c r="CG204" i="8"/>
  <c r="CF204" i="8"/>
  <c r="CE204" i="8"/>
  <c r="CD204" i="8"/>
  <c r="CC204" i="8"/>
  <c r="CB204" i="8"/>
  <c r="CA204" i="8"/>
  <c r="BZ204" i="8"/>
  <c r="BY204" i="8"/>
  <c r="BX204" i="8"/>
  <c r="BW204" i="8"/>
  <c r="BV204" i="8"/>
  <c r="BU204" i="8"/>
  <c r="BT204" i="8"/>
  <c r="BS204" i="8"/>
  <c r="BR204" i="8"/>
  <c r="BQ204" i="8"/>
  <c r="BP204" i="8"/>
  <c r="BO204" i="8"/>
  <c r="BN204" i="8"/>
  <c r="BM204" i="8"/>
  <c r="BL204" i="8"/>
  <c r="BK204" i="8"/>
  <c r="BJ204" i="8"/>
  <c r="BI204" i="8"/>
  <c r="BH204" i="8"/>
  <c r="BG204" i="8"/>
  <c r="BF204" i="8"/>
  <c r="BE204" i="8"/>
  <c r="BC204" i="8"/>
  <c r="BA204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BD12" i="8"/>
  <c r="BC12" i="8"/>
  <c r="AZ12" i="8"/>
  <c r="BD11" i="8"/>
  <c r="BC11" i="8"/>
  <c r="BB11" i="8"/>
  <c r="BB204" i="8" s="1"/>
  <c r="AZ11" i="8"/>
  <c r="AZ204" i="8" s="1"/>
  <c r="DS495" i="7"/>
  <c r="DR495" i="7"/>
  <c r="DQ495" i="7"/>
  <c r="DP495" i="7"/>
  <c r="DO495" i="7"/>
  <c r="DN495" i="7"/>
  <c r="DM495" i="7"/>
  <c r="DL495" i="7"/>
  <c r="DK495" i="7"/>
  <c r="DJ495" i="7"/>
  <c r="DI495" i="7"/>
  <c r="DH495" i="7"/>
  <c r="DG495" i="7"/>
  <c r="DF495" i="7"/>
  <c r="DE495" i="7"/>
  <c r="DD495" i="7"/>
  <c r="DC495" i="7"/>
  <c r="DB495" i="7"/>
  <c r="DA495" i="7"/>
  <c r="CZ495" i="7"/>
  <c r="CY495" i="7"/>
  <c r="CX495" i="7"/>
  <c r="CW495" i="7"/>
  <c r="CV495" i="7"/>
  <c r="CU495" i="7"/>
  <c r="CT495" i="7"/>
  <c r="CS495" i="7"/>
  <c r="CR495" i="7"/>
  <c r="CQ495" i="7"/>
  <c r="CP495" i="7"/>
  <c r="CO495" i="7"/>
  <c r="CN495" i="7"/>
  <c r="CM495" i="7"/>
  <c r="CL495" i="7"/>
  <c r="CK495" i="7"/>
  <c r="CJ495" i="7"/>
  <c r="CI495" i="7"/>
  <c r="CH495" i="7"/>
  <c r="CG495" i="7"/>
  <c r="CF495" i="7"/>
  <c r="CE495" i="7"/>
  <c r="CD495" i="7"/>
  <c r="CC495" i="7"/>
  <c r="CB495" i="7"/>
  <c r="CA495" i="7"/>
  <c r="BZ495" i="7"/>
  <c r="BY495" i="7"/>
  <c r="BX495" i="7"/>
  <c r="BW495" i="7"/>
  <c r="BV495" i="7"/>
  <c r="BU495" i="7"/>
  <c r="BT495" i="7"/>
  <c r="BR495" i="7"/>
  <c r="BN495" i="7"/>
  <c r="BD495" i="7"/>
  <c r="BB495" i="7"/>
  <c r="BA495" i="7"/>
  <c r="AZ495" i="7"/>
  <c r="AY495" i="7"/>
  <c r="AX495" i="7"/>
  <c r="AW495" i="7"/>
  <c r="AV495" i="7"/>
  <c r="AU495" i="7"/>
  <c r="AT495" i="7"/>
  <c r="AS495" i="7"/>
  <c r="AR495" i="7"/>
  <c r="AQ495" i="7"/>
  <c r="AP495" i="7"/>
  <c r="AO495" i="7"/>
  <c r="AN495" i="7"/>
  <c r="AM495" i="7"/>
  <c r="AL495" i="7"/>
  <c r="AK495" i="7"/>
  <c r="AJ495" i="7"/>
  <c r="AI495" i="7"/>
  <c r="AH495" i="7"/>
  <c r="AG495" i="7"/>
  <c r="AF495" i="7"/>
  <c r="AE495" i="7"/>
  <c r="AD495" i="7"/>
  <c r="AC495" i="7"/>
  <c r="AB495" i="7"/>
  <c r="AA495" i="7"/>
  <c r="Z495" i="7"/>
  <c r="Y495" i="7"/>
  <c r="X495" i="7"/>
  <c r="W495" i="7"/>
  <c r="V495" i="7"/>
  <c r="U495" i="7"/>
  <c r="T495" i="7"/>
  <c r="S495" i="7"/>
  <c r="R495" i="7"/>
  <c r="Q495" i="7"/>
  <c r="P495" i="7"/>
  <c r="BD481" i="7"/>
  <c r="BQ346" i="7"/>
  <c r="BP346" i="7"/>
  <c r="BO346" i="7"/>
  <c r="BN346" i="7"/>
  <c r="BM346" i="7"/>
  <c r="BL346" i="7"/>
  <c r="BK346" i="7"/>
  <c r="BJ346" i="7"/>
  <c r="BI346" i="7"/>
  <c r="BH346" i="7"/>
  <c r="BG346" i="7"/>
  <c r="BF346" i="7"/>
  <c r="BE346" i="7"/>
  <c r="BC346" i="7"/>
  <c r="BS343" i="7"/>
  <c r="BS495" i="7" s="1"/>
  <c r="BR343" i="7"/>
  <c r="BQ343" i="7"/>
  <c r="BQ495" i="7" s="1"/>
  <c r="BP343" i="7"/>
  <c r="BP495" i="7" s="1"/>
  <c r="BO343" i="7"/>
  <c r="BO495" i="7" s="1"/>
  <c r="BN343" i="7"/>
  <c r="BM343" i="7"/>
  <c r="BL343" i="7"/>
  <c r="BL495" i="7" s="1"/>
  <c r="BK343" i="7"/>
  <c r="BK495" i="7" s="1"/>
  <c r="BJ343" i="7"/>
  <c r="BJ495" i="7" s="1"/>
  <c r="BI343" i="7"/>
  <c r="BI495" i="7" s="1"/>
  <c r="BH343" i="7"/>
  <c r="BH495" i="7" s="1"/>
  <c r="BG343" i="7"/>
  <c r="BG495" i="7" s="1"/>
  <c r="BF343" i="7"/>
  <c r="BF495" i="7" s="1"/>
  <c r="BE343" i="7"/>
  <c r="BE495" i="7" s="1"/>
  <c r="BC343" i="7"/>
  <c r="BC495" i="7" s="1"/>
  <c r="BE106" i="7"/>
  <c r="BF106" i="7" s="1"/>
  <c r="BG106" i="7" s="1"/>
  <c r="BH106" i="7" s="1"/>
  <c r="BI106" i="7" s="1"/>
  <c r="BJ106" i="7" s="1"/>
  <c r="BK106" i="7" s="1"/>
  <c r="BL106" i="7" s="1"/>
  <c r="BM106" i="7" s="1"/>
  <c r="BN106" i="7" s="1"/>
  <c r="BO106" i="7" s="1"/>
  <c r="BP106" i="7" s="1"/>
  <c r="BQ106" i="7" s="1"/>
  <c r="BC106" i="7"/>
  <c r="BE103" i="7"/>
  <c r="BF103" i="7" s="1"/>
  <c r="DS210" i="6"/>
  <c r="DR210" i="6"/>
  <c r="DQ210" i="6"/>
  <c r="DP210" i="6"/>
  <c r="DO210" i="6"/>
  <c r="DN210" i="6"/>
  <c r="DM210" i="6"/>
  <c r="DL210" i="6"/>
  <c r="DK210" i="6"/>
  <c r="DJ210" i="6"/>
  <c r="DI210" i="6"/>
  <c r="DH210" i="6"/>
  <c r="DG210" i="6"/>
  <c r="DF210" i="6"/>
  <c r="DE210" i="6"/>
  <c r="DD210" i="6"/>
  <c r="DC210" i="6"/>
  <c r="DB210" i="6"/>
  <c r="DA210" i="6"/>
  <c r="CZ210" i="6"/>
  <c r="CY210" i="6"/>
  <c r="CX210" i="6"/>
  <c r="CW210" i="6"/>
  <c r="CV210" i="6"/>
  <c r="CU210" i="6"/>
  <c r="CT210" i="6"/>
  <c r="CS210" i="6"/>
  <c r="CR210" i="6"/>
  <c r="CQ210" i="6"/>
  <c r="CP210" i="6"/>
  <c r="CO210" i="6"/>
  <c r="CN210" i="6"/>
  <c r="CM210" i="6"/>
  <c r="CL210" i="6"/>
  <c r="CK210" i="6"/>
  <c r="CJ210" i="6"/>
  <c r="CI210" i="6"/>
  <c r="CH210" i="6"/>
  <c r="CG210" i="6"/>
  <c r="CF210" i="6"/>
  <c r="CE210" i="6"/>
  <c r="CD210" i="6"/>
  <c r="CC210" i="6"/>
  <c r="CB210" i="6"/>
  <c r="CA210" i="6"/>
  <c r="BZ210" i="6"/>
  <c r="BY210" i="6"/>
  <c r="BX210" i="6"/>
  <c r="BW210" i="6"/>
  <c r="BV210" i="6"/>
  <c r="BU210" i="6"/>
  <c r="BT210" i="6"/>
  <c r="BS210" i="6"/>
  <c r="BR210" i="6"/>
  <c r="BQ210" i="6"/>
  <c r="BP210" i="6"/>
  <c r="BO210" i="6"/>
  <c r="BN210" i="6"/>
  <c r="BM210" i="6"/>
  <c r="BL210" i="6"/>
  <c r="BK210" i="6"/>
  <c r="BJ210" i="6"/>
  <c r="BI210" i="6"/>
  <c r="BH210" i="6"/>
  <c r="BG210" i="6"/>
  <c r="BF210" i="6"/>
  <c r="BD210" i="6"/>
  <c r="BC210" i="6"/>
  <c r="BA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BE65" i="6"/>
  <c r="BE210" i="6" s="1"/>
  <c r="BB63" i="6"/>
  <c r="BB210" i="6" s="1"/>
  <c r="AZ60" i="6"/>
  <c r="AZ210" i="6" s="1"/>
  <c r="L77" i="5"/>
  <c r="L82" i="5" s="1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Z75" i="5"/>
  <c r="Y75" i="5"/>
  <c r="X75" i="5"/>
  <c r="W75" i="5"/>
  <c r="V75" i="5"/>
  <c r="U75" i="5"/>
  <c r="T75" i="5"/>
  <c r="S75" i="5"/>
  <c r="R75" i="5"/>
  <c r="R81" i="5" s="1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Z74" i="5"/>
  <c r="Y74" i="5"/>
  <c r="X74" i="5"/>
  <c r="W74" i="5"/>
  <c r="V74" i="5"/>
  <c r="U74" i="5"/>
  <c r="T74" i="5"/>
  <c r="S74" i="5"/>
  <c r="R74" i="5"/>
  <c r="R80" i="5" s="1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Z73" i="5"/>
  <c r="Y73" i="5"/>
  <c r="X73" i="5"/>
  <c r="W73" i="5"/>
  <c r="V73" i="5"/>
  <c r="U73" i="5"/>
  <c r="T73" i="5"/>
  <c r="S73" i="5"/>
  <c r="R73" i="5"/>
  <c r="R79" i="5" s="1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Z72" i="5"/>
  <c r="Y72" i="5"/>
  <c r="X72" i="5"/>
  <c r="W72" i="5"/>
  <c r="V72" i="5"/>
  <c r="U72" i="5"/>
  <c r="R72" i="5"/>
  <c r="R77" i="5" s="1"/>
  <c r="P72" i="5"/>
  <c r="N72" i="5"/>
  <c r="M72" i="5"/>
  <c r="L72" i="5"/>
  <c r="K72" i="5"/>
  <c r="J72" i="5"/>
  <c r="I72" i="5"/>
  <c r="H72" i="5"/>
  <c r="H77" i="5" s="1"/>
  <c r="H78" i="5" s="1"/>
  <c r="G72" i="5"/>
  <c r="F72" i="5"/>
  <c r="E72" i="5"/>
  <c r="D72" i="5"/>
  <c r="C72" i="5"/>
  <c r="Z59" i="5"/>
  <c r="Y59" i="5"/>
  <c r="X59" i="5"/>
  <c r="W59" i="5"/>
  <c r="V59" i="5"/>
  <c r="U59" i="5"/>
  <c r="T59" i="5"/>
  <c r="S59" i="5"/>
  <c r="R59" i="5"/>
  <c r="R69" i="5" s="1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Z55" i="5"/>
  <c r="Y55" i="5"/>
  <c r="X55" i="5"/>
  <c r="W55" i="5"/>
  <c r="V55" i="5"/>
  <c r="U55" i="5"/>
  <c r="T55" i="5"/>
  <c r="S55" i="5"/>
  <c r="R55" i="5"/>
  <c r="R65" i="5" s="1"/>
  <c r="Q55" i="5"/>
  <c r="P55" i="5"/>
  <c r="O55" i="5"/>
  <c r="N55" i="5"/>
  <c r="M55" i="5"/>
  <c r="L55" i="5"/>
  <c r="L60" i="5" s="1"/>
  <c r="K55" i="5"/>
  <c r="J55" i="5"/>
  <c r="I55" i="5"/>
  <c r="H55" i="5"/>
  <c r="G55" i="5"/>
  <c r="F55" i="5"/>
  <c r="E55" i="5"/>
  <c r="D55" i="5"/>
  <c r="C55" i="5"/>
  <c r="Z54" i="5"/>
  <c r="Y54" i="5"/>
  <c r="X54" i="5"/>
  <c r="W54" i="5"/>
  <c r="V54" i="5"/>
  <c r="U54" i="5"/>
  <c r="T54" i="5"/>
  <c r="S54" i="5"/>
  <c r="R54" i="5"/>
  <c r="R64" i="5" s="1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Z53" i="5"/>
  <c r="Y53" i="5"/>
  <c r="X53" i="5"/>
  <c r="W53" i="5"/>
  <c r="V53" i="5"/>
  <c r="U53" i="5"/>
  <c r="T53" i="5"/>
  <c r="S53" i="5"/>
  <c r="R53" i="5"/>
  <c r="P53" i="5"/>
  <c r="N53" i="5"/>
  <c r="M53" i="5"/>
  <c r="L53" i="5"/>
  <c r="K53" i="5"/>
  <c r="J53" i="5"/>
  <c r="I53" i="5"/>
  <c r="H53" i="5"/>
  <c r="G53" i="5"/>
  <c r="F53" i="5"/>
  <c r="E53" i="5"/>
  <c r="D53" i="5"/>
  <c r="C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Z51" i="5"/>
  <c r="Y51" i="5"/>
  <c r="X51" i="5"/>
  <c r="W51" i="5"/>
  <c r="V51" i="5"/>
  <c r="U51" i="5"/>
  <c r="T51" i="5"/>
  <c r="R51" i="5"/>
  <c r="R60" i="5" s="1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Z27" i="5"/>
  <c r="Y27" i="5"/>
  <c r="X27" i="5"/>
  <c r="W27" i="5"/>
  <c r="V27" i="5"/>
  <c r="U27" i="5"/>
  <c r="T27" i="5"/>
  <c r="S27" i="5"/>
  <c r="R27" i="5"/>
  <c r="R48" i="5" s="1"/>
  <c r="Q27" i="5"/>
  <c r="Q48" i="5" s="1"/>
  <c r="P27" i="5"/>
  <c r="O27" i="5"/>
  <c r="N27" i="5"/>
  <c r="M27" i="5"/>
  <c r="L27" i="5"/>
  <c r="K27" i="5"/>
  <c r="J27" i="5"/>
  <c r="I27" i="5"/>
  <c r="H27" i="5"/>
  <c r="G27" i="5"/>
  <c r="G48" i="5" s="1"/>
  <c r="F27" i="5"/>
  <c r="E27" i="5"/>
  <c r="E48" i="5" s="1"/>
  <c r="D27" i="5"/>
  <c r="C27" i="5"/>
  <c r="H24" i="5"/>
  <c r="M23" i="5"/>
  <c r="K23" i="5"/>
  <c r="Z20" i="5"/>
  <c r="Y20" i="5"/>
  <c r="X20" i="5"/>
  <c r="X18" i="5" s="1"/>
  <c r="W20" i="5"/>
  <c r="V20" i="5"/>
  <c r="U20" i="5"/>
  <c r="T20" i="5"/>
  <c r="S20" i="5"/>
  <c r="S18" i="5" s="1"/>
  <c r="R20" i="5"/>
  <c r="R18" i="5" s="1"/>
  <c r="Q20" i="5"/>
  <c r="P20" i="5"/>
  <c r="O20" i="5"/>
  <c r="N20" i="5"/>
  <c r="M20" i="5"/>
  <c r="M18" i="5" s="1"/>
  <c r="L20" i="5"/>
  <c r="K20" i="5"/>
  <c r="J20" i="5"/>
  <c r="I20" i="5"/>
  <c r="H20" i="5"/>
  <c r="G20" i="5"/>
  <c r="G18" i="5" s="1"/>
  <c r="F20" i="5"/>
  <c r="E20" i="5"/>
  <c r="D20" i="5"/>
  <c r="D18" i="5" s="1"/>
  <c r="C20" i="5"/>
  <c r="Z19" i="5"/>
  <c r="Z18" i="5" s="1"/>
  <c r="Y19" i="5"/>
  <c r="X19" i="5"/>
  <c r="W19" i="5"/>
  <c r="W18" i="5" s="1"/>
  <c r="V19" i="5"/>
  <c r="V18" i="5" s="1"/>
  <c r="U19" i="5"/>
  <c r="U18" i="5" s="1"/>
  <c r="T19" i="5"/>
  <c r="T18" i="5" s="1"/>
  <c r="S19" i="5"/>
  <c r="R19" i="5"/>
  <c r="Q19" i="5"/>
  <c r="P19" i="5"/>
  <c r="O19" i="5"/>
  <c r="O18" i="5" s="1"/>
  <c r="N19" i="5"/>
  <c r="M19" i="5"/>
  <c r="L19" i="5"/>
  <c r="L18" i="5" s="1"/>
  <c r="K19" i="5"/>
  <c r="J19" i="5"/>
  <c r="I19" i="5"/>
  <c r="H19" i="5"/>
  <c r="H18" i="5" s="1"/>
  <c r="G19" i="5"/>
  <c r="F19" i="5"/>
  <c r="E19" i="5"/>
  <c r="D19" i="5"/>
  <c r="C19" i="5"/>
  <c r="C18" i="5" s="1"/>
  <c r="Y18" i="5"/>
  <c r="P18" i="5"/>
  <c r="N18" i="5"/>
  <c r="K18" i="5"/>
  <c r="J18" i="5"/>
  <c r="I18" i="5"/>
  <c r="F18" i="5"/>
  <c r="E18" i="5"/>
  <c r="Z16" i="5"/>
  <c r="Y16" i="5"/>
  <c r="Y14" i="5" s="1"/>
  <c r="X16" i="5"/>
  <c r="W16" i="5"/>
  <c r="V16" i="5"/>
  <c r="U16" i="5"/>
  <c r="T16" i="5"/>
  <c r="T14" i="5" s="1"/>
  <c r="S16" i="5"/>
  <c r="R16" i="5"/>
  <c r="R14" i="5" s="1"/>
  <c r="Q16" i="5"/>
  <c r="P16" i="5"/>
  <c r="O16" i="5"/>
  <c r="N16" i="5"/>
  <c r="M16" i="5"/>
  <c r="L16" i="5"/>
  <c r="K16" i="5"/>
  <c r="J16" i="5"/>
  <c r="J14" i="5" s="1"/>
  <c r="I16" i="5"/>
  <c r="H16" i="5"/>
  <c r="H14" i="5" s="1"/>
  <c r="G16" i="5"/>
  <c r="G24" i="5" s="1"/>
  <c r="F16" i="5"/>
  <c r="E16" i="5"/>
  <c r="D16" i="5"/>
  <c r="C16" i="5"/>
  <c r="Z15" i="5"/>
  <c r="Y15" i="5"/>
  <c r="X15" i="5"/>
  <c r="X14" i="5" s="1"/>
  <c r="W15" i="5"/>
  <c r="V15" i="5"/>
  <c r="V14" i="5" s="1"/>
  <c r="U15" i="5"/>
  <c r="T15" i="5"/>
  <c r="S15" i="5"/>
  <c r="S14" i="5" s="1"/>
  <c r="R15" i="5"/>
  <c r="Q15" i="5"/>
  <c r="Q14" i="5" s="1"/>
  <c r="P15" i="5"/>
  <c r="O15" i="5"/>
  <c r="N15" i="5"/>
  <c r="N14" i="5" s="1"/>
  <c r="M15" i="5"/>
  <c r="L15" i="5"/>
  <c r="K15" i="5"/>
  <c r="K14" i="5" s="1"/>
  <c r="J15" i="5"/>
  <c r="I15" i="5"/>
  <c r="H15" i="5"/>
  <c r="G15" i="5"/>
  <c r="F15" i="5"/>
  <c r="F14" i="5" s="1"/>
  <c r="E15" i="5"/>
  <c r="D15" i="5"/>
  <c r="D14" i="5" s="1"/>
  <c r="C15" i="5"/>
  <c r="C14" i="5" s="1"/>
  <c r="Z14" i="5"/>
  <c r="W14" i="5"/>
  <c r="U14" i="5"/>
  <c r="P14" i="5"/>
  <c r="O14" i="5"/>
  <c r="G14" i="5"/>
  <c r="E14" i="5"/>
  <c r="Z12" i="5"/>
  <c r="Y12" i="5"/>
  <c r="Y24" i="5" s="1"/>
  <c r="X12" i="5"/>
  <c r="W12" i="5"/>
  <c r="V12" i="5"/>
  <c r="U12" i="5"/>
  <c r="U24" i="5" s="1"/>
  <c r="T12" i="5"/>
  <c r="S12" i="5"/>
  <c r="R12" i="5"/>
  <c r="Q12" i="5"/>
  <c r="P12" i="5"/>
  <c r="O12" i="5"/>
  <c r="O24" i="5" s="1"/>
  <c r="N12" i="5"/>
  <c r="M12" i="5"/>
  <c r="L12" i="5"/>
  <c r="K12" i="5"/>
  <c r="J12" i="5"/>
  <c r="I12" i="5"/>
  <c r="H12" i="5"/>
  <c r="G12" i="5"/>
  <c r="F12" i="5"/>
  <c r="E12" i="5"/>
  <c r="E24" i="5" s="1"/>
  <c r="D12" i="5"/>
  <c r="C12" i="5"/>
  <c r="U11" i="5"/>
  <c r="T11" i="5"/>
  <c r="T10" i="5" s="1"/>
  <c r="S11" i="5"/>
  <c r="R11" i="5"/>
  <c r="R23" i="5" s="1"/>
  <c r="R22" i="5" s="1"/>
  <c r="Q11" i="5"/>
  <c r="P11" i="5"/>
  <c r="O11" i="5"/>
  <c r="O10" i="5" s="1"/>
  <c r="N11" i="5"/>
  <c r="N10" i="5" s="1"/>
  <c r="M11" i="5"/>
  <c r="M10" i="5" s="1"/>
  <c r="L11" i="5"/>
  <c r="K11" i="5"/>
  <c r="J11" i="5"/>
  <c r="J10" i="5" s="1"/>
  <c r="I11" i="5"/>
  <c r="I23" i="5" s="1"/>
  <c r="H11" i="5"/>
  <c r="H10" i="5" s="1"/>
  <c r="G11" i="5"/>
  <c r="F11" i="5"/>
  <c r="F10" i="5" s="1"/>
  <c r="E11" i="5"/>
  <c r="E10" i="5" s="1"/>
  <c r="D11" i="5"/>
  <c r="C11" i="5"/>
  <c r="Q10" i="5"/>
  <c r="P10" i="5"/>
  <c r="L10" i="5"/>
  <c r="K10" i="5"/>
  <c r="I10" i="5"/>
  <c r="G10" i="5"/>
  <c r="Z8" i="5"/>
  <c r="Z24" i="5" s="1"/>
  <c r="Y8" i="5"/>
  <c r="X8" i="5"/>
  <c r="W8" i="5"/>
  <c r="W24" i="5" s="1"/>
  <c r="V8" i="5"/>
  <c r="U8" i="5"/>
  <c r="T8" i="5"/>
  <c r="T24" i="5" s="1"/>
  <c r="S8" i="5"/>
  <c r="R8" i="5"/>
  <c r="R24" i="5" s="1"/>
  <c r="Q8" i="5"/>
  <c r="Q24" i="5" s="1"/>
  <c r="P8" i="5"/>
  <c r="P24" i="5" s="1"/>
  <c r="O8" i="5"/>
  <c r="N8" i="5"/>
  <c r="N24" i="5" s="1"/>
  <c r="M8" i="5"/>
  <c r="M24" i="5" s="1"/>
  <c r="L8" i="5"/>
  <c r="L24" i="5" s="1"/>
  <c r="K8" i="5"/>
  <c r="J8" i="5"/>
  <c r="I8" i="5"/>
  <c r="I6" i="5" s="1"/>
  <c r="H8" i="5"/>
  <c r="G8" i="5"/>
  <c r="F8" i="5"/>
  <c r="F24" i="5" s="1"/>
  <c r="E8" i="5"/>
  <c r="D8" i="5"/>
  <c r="C8" i="5"/>
  <c r="C24" i="5" s="1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E6" i="5" s="1"/>
  <c r="D7" i="5"/>
  <c r="C7" i="5"/>
  <c r="Y6" i="5"/>
  <c r="X6" i="5"/>
  <c r="W6" i="5"/>
  <c r="S6" i="5"/>
  <c r="R6" i="5"/>
  <c r="L6" i="5"/>
  <c r="C6" i="5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U108" i="3"/>
  <c r="T108" i="3"/>
  <c r="S108" i="3"/>
  <c r="R108" i="3"/>
  <c r="Q108" i="3"/>
  <c r="P108" i="3"/>
  <c r="O108" i="3"/>
  <c r="N108" i="3"/>
  <c r="M108" i="3"/>
  <c r="L108" i="3"/>
  <c r="K108" i="3"/>
  <c r="J108" i="3"/>
  <c r="J8" i="3"/>
  <c r="CZ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G109" i="2"/>
  <c r="AF109" i="2"/>
  <c r="AE109" i="2"/>
  <c r="AD109" i="2"/>
  <c r="AC109" i="2"/>
  <c r="AB109" i="2"/>
  <c r="AA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HN107" i="2"/>
  <c r="HG107" i="2"/>
  <c r="GG107" i="2"/>
  <c r="FY107" i="2"/>
  <c r="ET107" i="2"/>
  <c r="EP107" i="2"/>
  <c r="ID107" i="2" s="1"/>
  <c r="DZ107" i="2"/>
  <c r="DS107" i="2"/>
  <c r="FM107" i="2" s="1"/>
  <c r="DQ107" i="2"/>
  <c r="FK107" i="2" s="1"/>
  <c r="DN107" i="2"/>
  <c r="FH107" i="2" s="1"/>
  <c r="DH107" i="2"/>
  <c r="FB107" i="2" s="1"/>
  <c r="CV107" i="2"/>
  <c r="GJ107" i="2" s="1"/>
  <c r="CU107" i="2"/>
  <c r="CS107" i="2"/>
  <c r="HD107" i="2" s="1"/>
  <c r="CP107" i="2"/>
  <c r="CK107" i="2"/>
  <c r="GV107" i="2" s="1"/>
  <c r="CE107" i="2"/>
  <c r="CA107" i="2"/>
  <c r="BZ107" i="2"/>
  <c r="BY107" i="2"/>
  <c r="BX107" i="2"/>
  <c r="BW107" i="2"/>
  <c r="DR107" i="2" s="1"/>
  <c r="FL107" i="2" s="1"/>
  <c r="BV107" i="2"/>
  <c r="BU107" i="2"/>
  <c r="BT107" i="2"/>
  <c r="BS107" i="2"/>
  <c r="EJ107" i="2" s="1"/>
  <c r="HX107" i="2" s="1"/>
  <c r="BR107" i="2"/>
  <c r="BQ107" i="2"/>
  <c r="BP107" i="2"/>
  <c r="BO107" i="2"/>
  <c r="BN107" i="2"/>
  <c r="EE107" i="2" s="1"/>
  <c r="HS107" i="2" s="1"/>
  <c r="BM107" i="2"/>
  <c r="BL107" i="2"/>
  <c r="BK107" i="2"/>
  <c r="BJ107" i="2"/>
  <c r="BI107" i="2"/>
  <c r="BH107" i="2"/>
  <c r="BG107" i="2"/>
  <c r="BF107" i="2"/>
  <c r="HN106" i="2"/>
  <c r="GK106" i="2"/>
  <c r="GE106" i="2"/>
  <c r="GB106" i="2"/>
  <c r="FQ106" i="2"/>
  <c r="FN106" i="2"/>
  <c r="FH106" i="2"/>
  <c r="EY106" i="2"/>
  <c r="ET106" i="2"/>
  <c r="EQ106" i="2"/>
  <c r="IE106" i="2" s="1"/>
  <c r="EL106" i="2"/>
  <c r="HZ106" i="2" s="1"/>
  <c r="EK106" i="2"/>
  <c r="HY106" i="2" s="1"/>
  <c r="EG106" i="2"/>
  <c r="HU106" i="2" s="1"/>
  <c r="DZ106" i="2"/>
  <c r="DW106" i="2"/>
  <c r="HK106" i="2" s="1"/>
  <c r="DU106" i="2"/>
  <c r="FO106" i="2" s="1"/>
  <c r="DT106" i="2"/>
  <c r="DO106" i="2"/>
  <c r="FI106" i="2" s="1"/>
  <c r="DN106" i="2"/>
  <c r="DJ106" i="2"/>
  <c r="FD106" i="2" s="1"/>
  <c r="DI106" i="2"/>
  <c r="FC106" i="2" s="1"/>
  <c r="DE106" i="2"/>
  <c r="DC106" i="2"/>
  <c r="EW106" i="2" s="1"/>
  <c r="CW106" i="2"/>
  <c r="HH106" i="2" s="1"/>
  <c r="CR106" i="2"/>
  <c r="GF106" i="2" s="1"/>
  <c r="CQ106" i="2"/>
  <c r="HB106" i="2" s="1"/>
  <c r="CP106" i="2"/>
  <c r="CI106" i="2"/>
  <c r="CE106" i="2"/>
  <c r="CC106" i="2"/>
  <c r="GN106" i="2" s="1"/>
  <c r="CA106" i="2"/>
  <c r="BZ106" i="2"/>
  <c r="BY106" i="2"/>
  <c r="BX106" i="2"/>
  <c r="BW106" i="2"/>
  <c r="BV106" i="2"/>
  <c r="BU106" i="2"/>
  <c r="BT106" i="2"/>
  <c r="BS106" i="2"/>
  <c r="EJ106" i="2" s="1"/>
  <c r="HX106" i="2" s="1"/>
  <c r="BR106" i="2"/>
  <c r="EI106" i="2" s="1"/>
  <c r="HW106" i="2" s="1"/>
  <c r="BQ106" i="2"/>
  <c r="BP106" i="2"/>
  <c r="CN106" i="2" s="1"/>
  <c r="GY106" i="2" s="1"/>
  <c r="BO106" i="2"/>
  <c r="BN106" i="2"/>
  <c r="BM106" i="2"/>
  <c r="BL106" i="2"/>
  <c r="BK106" i="2"/>
  <c r="BJ106" i="2"/>
  <c r="BI106" i="2"/>
  <c r="BH106" i="2"/>
  <c r="BG106" i="2"/>
  <c r="BF106" i="2"/>
  <c r="IB105" i="2"/>
  <c r="GW105" i="2"/>
  <c r="GH105" i="2"/>
  <c r="ET105" i="2"/>
  <c r="EQ105" i="2"/>
  <c r="IE105" i="2" s="1"/>
  <c r="EN105" i="2"/>
  <c r="EG105" i="2"/>
  <c r="HU105" i="2" s="1"/>
  <c r="DY105" i="2"/>
  <c r="HM105" i="2" s="1"/>
  <c r="DW105" i="2"/>
  <c r="HK105" i="2" s="1"/>
  <c r="DT105" i="2"/>
  <c r="FN105" i="2" s="1"/>
  <c r="DS105" i="2"/>
  <c r="FM105" i="2" s="1"/>
  <c r="DG105" i="2"/>
  <c r="FA105" i="2" s="1"/>
  <c r="CW105" i="2"/>
  <c r="CP105" i="2"/>
  <c r="CM105" i="2"/>
  <c r="CL105" i="2"/>
  <c r="FZ105" i="2" s="1"/>
  <c r="CH105" i="2"/>
  <c r="CD105" i="2"/>
  <c r="CC105" i="2"/>
  <c r="CA105" i="2"/>
  <c r="BZ105" i="2"/>
  <c r="BY105" i="2"/>
  <c r="BX105" i="2"/>
  <c r="BW105" i="2"/>
  <c r="BV105" i="2"/>
  <c r="CT105" i="2" s="1"/>
  <c r="HE105" i="2" s="1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HQ104" i="2"/>
  <c r="GU104" i="2"/>
  <c r="GT104" i="2"/>
  <c r="GS104" i="2"/>
  <c r="FW104" i="2"/>
  <c r="FR104" i="2"/>
  <c r="EY104" i="2"/>
  <c r="EV104" i="2"/>
  <c r="ET104" i="2"/>
  <c r="EF104" i="2"/>
  <c r="HT104" i="2" s="1"/>
  <c r="EE104" i="2"/>
  <c r="HS104" i="2" s="1"/>
  <c r="ED104" i="2"/>
  <c r="HR104" i="2" s="1"/>
  <c r="EC104" i="2"/>
  <c r="EB104" i="2"/>
  <c r="HP104" i="2" s="1"/>
  <c r="DX104" i="2"/>
  <c r="HL104" i="2" s="1"/>
  <c r="DK104" i="2"/>
  <c r="FE104" i="2" s="1"/>
  <c r="DJ104" i="2"/>
  <c r="FD104" i="2" s="1"/>
  <c r="DG104" i="2"/>
  <c r="FA104" i="2" s="1"/>
  <c r="DF104" i="2"/>
  <c r="EZ104" i="2" s="1"/>
  <c r="DE104" i="2"/>
  <c r="DB104" i="2"/>
  <c r="CS104" i="2"/>
  <c r="HD104" i="2" s="1"/>
  <c r="CR104" i="2"/>
  <c r="CP104" i="2"/>
  <c r="CM104" i="2"/>
  <c r="CJ104" i="2"/>
  <c r="FX104" i="2" s="1"/>
  <c r="CH104" i="2"/>
  <c r="FV104" i="2" s="1"/>
  <c r="CD104" i="2"/>
  <c r="GO104" i="2" s="1"/>
  <c r="CC104" i="2"/>
  <c r="CA104" i="2"/>
  <c r="BZ104" i="2"/>
  <c r="BY104" i="2"/>
  <c r="BX104" i="2"/>
  <c r="BW104" i="2"/>
  <c r="BV104" i="2"/>
  <c r="DQ104" i="2" s="1"/>
  <c r="FK104" i="2" s="1"/>
  <c r="BU104" i="2"/>
  <c r="BT104" i="2"/>
  <c r="BS104" i="2"/>
  <c r="BR104" i="2"/>
  <c r="BQ104" i="2"/>
  <c r="BP104" i="2"/>
  <c r="CN104" i="2" s="1"/>
  <c r="BO104" i="2"/>
  <c r="DI104" i="2" s="1"/>
  <c r="FC104" i="2" s="1"/>
  <c r="BN104" i="2"/>
  <c r="BM104" i="2"/>
  <c r="BL104" i="2"/>
  <c r="BK104" i="2"/>
  <c r="CI104" i="2" s="1"/>
  <c r="BJ104" i="2"/>
  <c r="BI104" i="2"/>
  <c r="BH104" i="2"/>
  <c r="BG104" i="2"/>
  <c r="BF104" i="2"/>
  <c r="DW104" i="2" s="1"/>
  <c r="HK104" i="2" s="1"/>
  <c r="IA103" i="2"/>
  <c r="HY103" i="2"/>
  <c r="HB103" i="2"/>
  <c r="GZ103" i="2"/>
  <c r="GY103" i="2"/>
  <c r="GO103" i="2"/>
  <c r="GN103" i="2"/>
  <c r="FS103" i="2"/>
  <c r="FR103" i="2"/>
  <c r="FH103" i="2"/>
  <c r="FB103" i="2"/>
  <c r="ET103" i="2"/>
  <c r="ER103" i="2"/>
  <c r="IF103" i="2" s="1"/>
  <c r="EJ103" i="2"/>
  <c r="HX103" i="2" s="1"/>
  <c r="EG103" i="2"/>
  <c r="HU103" i="2" s="1"/>
  <c r="EF103" i="2"/>
  <c r="HT103" i="2" s="1"/>
  <c r="DX103" i="2"/>
  <c r="HL103" i="2" s="1"/>
  <c r="DW103" i="2"/>
  <c r="HK103" i="2" s="1"/>
  <c r="DU103" i="2"/>
  <c r="FO103" i="2" s="1"/>
  <c r="DS103" i="2"/>
  <c r="FM103" i="2" s="1"/>
  <c r="DN103" i="2"/>
  <c r="DM103" i="2"/>
  <c r="FG103" i="2" s="1"/>
  <c r="DK103" i="2"/>
  <c r="FE103" i="2" s="1"/>
  <c r="DJ103" i="2"/>
  <c r="FD103" i="2" s="1"/>
  <c r="DF103" i="2"/>
  <c r="EZ103" i="2" s="1"/>
  <c r="DC103" i="2"/>
  <c r="EW103" i="2" s="1"/>
  <c r="DB103" i="2"/>
  <c r="EV103" i="2" s="1"/>
  <c r="DA103" i="2"/>
  <c r="EU103" i="2" s="1"/>
  <c r="CQ103" i="2"/>
  <c r="GE103" i="2" s="1"/>
  <c r="CO103" i="2"/>
  <c r="GC103" i="2" s="1"/>
  <c r="CM103" i="2"/>
  <c r="CI103" i="2"/>
  <c r="CE103" i="2"/>
  <c r="GP103" i="2" s="1"/>
  <c r="CD103" i="2"/>
  <c r="CC103" i="2"/>
  <c r="FQ103" i="2" s="1"/>
  <c r="CA103" i="2"/>
  <c r="BZ103" i="2"/>
  <c r="BY103" i="2"/>
  <c r="BX103" i="2"/>
  <c r="BW103" i="2"/>
  <c r="BV103" i="2"/>
  <c r="BU103" i="2"/>
  <c r="EM103" i="2" s="1"/>
  <c r="BT103" i="2"/>
  <c r="EK103" i="2" s="1"/>
  <c r="BS103" i="2"/>
  <c r="BR103" i="2"/>
  <c r="BQ103" i="2"/>
  <c r="BP103" i="2"/>
  <c r="CN103" i="2" s="1"/>
  <c r="GB103" i="2" s="1"/>
  <c r="BO103" i="2"/>
  <c r="BN103" i="2"/>
  <c r="DH103" i="2" s="1"/>
  <c r="BM103" i="2"/>
  <c r="BL103" i="2"/>
  <c r="EC103" i="2" s="1"/>
  <c r="HQ103" i="2" s="1"/>
  <c r="BK103" i="2"/>
  <c r="BJ103" i="2"/>
  <c r="BI103" i="2"/>
  <c r="BH103" i="2"/>
  <c r="BG103" i="2"/>
  <c r="BF103" i="2"/>
  <c r="HS102" i="2"/>
  <c r="HL102" i="2"/>
  <c r="HG102" i="2"/>
  <c r="GN102" i="2"/>
  <c r="GJ102" i="2"/>
  <c r="GI102" i="2"/>
  <c r="GG102" i="2"/>
  <c r="FU102" i="2"/>
  <c r="FK102" i="2"/>
  <c r="FB102" i="2"/>
  <c r="ET102" i="2"/>
  <c r="EQ102" i="2"/>
  <c r="IE102" i="2" s="1"/>
  <c r="EN102" i="2"/>
  <c r="IB102" i="2" s="1"/>
  <c r="EM102" i="2"/>
  <c r="IA102" i="2" s="1"/>
  <c r="EJ102" i="2"/>
  <c r="HX102" i="2" s="1"/>
  <c r="EI102" i="2"/>
  <c r="HW102" i="2" s="1"/>
  <c r="ED102" i="2"/>
  <c r="HR102" i="2" s="1"/>
  <c r="DZ102" i="2"/>
  <c r="HN102" i="2" s="1"/>
  <c r="DX102" i="2"/>
  <c r="DW102" i="2"/>
  <c r="HK102" i="2" s="1"/>
  <c r="DU102" i="2"/>
  <c r="FO102" i="2" s="1"/>
  <c r="DQ102" i="2"/>
  <c r="DN102" i="2"/>
  <c r="FH102" i="2" s="1"/>
  <c r="DJ102" i="2"/>
  <c r="FD102" i="2" s="1"/>
  <c r="DI102" i="2"/>
  <c r="FC102" i="2" s="1"/>
  <c r="DH102" i="2"/>
  <c r="DA102" i="2"/>
  <c r="EU102" i="2" s="1"/>
  <c r="CX102" i="2"/>
  <c r="CV102" i="2"/>
  <c r="CU102" i="2"/>
  <c r="HF102" i="2" s="1"/>
  <c r="CT102" i="2"/>
  <c r="CS102" i="2"/>
  <c r="HD102" i="2" s="1"/>
  <c r="CP102" i="2"/>
  <c r="CL102" i="2"/>
  <c r="CG102" i="2"/>
  <c r="GR102" i="2" s="1"/>
  <c r="CE102" i="2"/>
  <c r="CD102" i="2"/>
  <c r="GO102" i="2" s="1"/>
  <c r="CC102" i="2"/>
  <c r="FQ102" i="2" s="1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EE102" i="2" s="1"/>
  <c r="BM102" i="2"/>
  <c r="BL102" i="2"/>
  <c r="BK102" i="2"/>
  <c r="BJ102" i="2"/>
  <c r="BI102" i="2"/>
  <c r="DC102" i="2" s="1"/>
  <c r="EW102" i="2" s="1"/>
  <c r="BH102" i="2"/>
  <c r="BG102" i="2"/>
  <c r="BF102" i="2"/>
  <c r="IF101" i="2"/>
  <c r="IA101" i="2"/>
  <c r="HX101" i="2"/>
  <c r="HK101" i="2"/>
  <c r="HG101" i="2"/>
  <c r="GZ101" i="2"/>
  <c r="FJ101" i="2"/>
  <c r="EU101" i="2"/>
  <c r="ET101" i="2"/>
  <c r="ER101" i="2"/>
  <c r="EP101" i="2"/>
  <c r="ID101" i="2" s="1"/>
  <c r="EM101" i="2"/>
  <c r="EJ101" i="2"/>
  <c r="EF101" i="2"/>
  <c r="HT101" i="2" s="1"/>
  <c r="EB101" i="2"/>
  <c r="HP101" i="2" s="1"/>
  <c r="DX101" i="2"/>
  <c r="HL101" i="2" s="1"/>
  <c r="DW101" i="2"/>
  <c r="DT101" i="2"/>
  <c r="FN101" i="2" s="1"/>
  <c r="DS101" i="2"/>
  <c r="FM101" i="2" s="1"/>
  <c r="DP101" i="2"/>
  <c r="DJ101" i="2"/>
  <c r="FD101" i="2" s="1"/>
  <c r="DE101" i="2"/>
  <c r="EY101" i="2" s="1"/>
  <c r="DA101" i="2"/>
  <c r="CW101" i="2"/>
  <c r="CU101" i="2"/>
  <c r="CS101" i="2"/>
  <c r="CL101" i="2"/>
  <c r="CG101" i="2"/>
  <c r="CD101" i="2"/>
  <c r="CC101" i="2"/>
  <c r="CA101" i="2"/>
  <c r="BZ101" i="2"/>
  <c r="BY101" i="2"/>
  <c r="BX101" i="2"/>
  <c r="CV101" i="2" s="1"/>
  <c r="GJ101" i="2" s="1"/>
  <c r="BW101" i="2"/>
  <c r="BV101" i="2"/>
  <c r="BU101" i="2"/>
  <c r="BT101" i="2"/>
  <c r="BS101" i="2"/>
  <c r="BR101" i="2"/>
  <c r="BQ101" i="2"/>
  <c r="CO101" i="2" s="1"/>
  <c r="GC101" i="2" s="1"/>
  <c r="BP101" i="2"/>
  <c r="BO101" i="2"/>
  <c r="BN101" i="2"/>
  <c r="BM101" i="2"/>
  <c r="BL101" i="2"/>
  <c r="BK101" i="2"/>
  <c r="BJ101" i="2"/>
  <c r="BI101" i="2"/>
  <c r="BH101" i="2"/>
  <c r="DZ101" i="2" s="1"/>
  <c r="HN101" i="2" s="1"/>
  <c r="BG101" i="2"/>
  <c r="BF101" i="2"/>
  <c r="HN100" i="2"/>
  <c r="HI100" i="2"/>
  <c r="HE100" i="2"/>
  <c r="GB100" i="2"/>
  <c r="GA100" i="2"/>
  <c r="FQ100" i="2"/>
  <c r="FK100" i="2"/>
  <c r="FE100" i="2"/>
  <c r="EU100" i="2"/>
  <c r="ET100" i="2"/>
  <c r="EJ100" i="2"/>
  <c r="HX100" i="2" s="1"/>
  <c r="EH100" i="2"/>
  <c r="HV100" i="2" s="1"/>
  <c r="EG100" i="2"/>
  <c r="HU100" i="2" s="1"/>
  <c r="EE100" i="2"/>
  <c r="HS100" i="2" s="1"/>
  <c r="EA100" i="2"/>
  <c r="HO100" i="2" s="1"/>
  <c r="DZ100" i="2"/>
  <c r="DY100" i="2"/>
  <c r="HM100" i="2" s="1"/>
  <c r="DW100" i="2"/>
  <c r="HK100" i="2" s="1"/>
  <c r="DK100" i="2"/>
  <c r="DJ100" i="2"/>
  <c r="FD100" i="2" s="1"/>
  <c r="DI100" i="2"/>
  <c r="FC100" i="2" s="1"/>
  <c r="DH100" i="2"/>
  <c r="FB100" i="2" s="1"/>
  <c r="DD100" i="2"/>
  <c r="EX100" i="2" s="1"/>
  <c r="DC100" i="2"/>
  <c r="EW100" i="2" s="1"/>
  <c r="DA100" i="2"/>
  <c r="CX100" i="2"/>
  <c r="GL100" i="2" s="1"/>
  <c r="CT100" i="2"/>
  <c r="GH100" i="2" s="1"/>
  <c r="CQ100" i="2"/>
  <c r="CO100" i="2"/>
  <c r="CJ100" i="2"/>
  <c r="CD100" i="2"/>
  <c r="CA100" i="2"/>
  <c r="BZ100" i="2"/>
  <c r="BY100" i="2"/>
  <c r="BX100" i="2"/>
  <c r="BW100" i="2"/>
  <c r="BV100" i="2"/>
  <c r="DQ100" i="2" s="1"/>
  <c r="BU100" i="2"/>
  <c r="BT100" i="2"/>
  <c r="BS100" i="2"/>
  <c r="BR100" i="2"/>
  <c r="BQ100" i="2"/>
  <c r="CN100" i="2" s="1"/>
  <c r="GY100" i="2" s="1"/>
  <c r="BP100" i="2"/>
  <c r="BO100" i="2"/>
  <c r="CM100" i="2" s="1"/>
  <c r="GX100" i="2" s="1"/>
  <c r="BN100" i="2"/>
  <c r="BM100" i="2"/>
  <c r="BL100" i="2"/>
  <c r="BK100" i="2"/>
  <c r="BJ100" i="2"/>
  <c r="BI100" i="2"/>
  <c r="CF100" i="2" s="1"/>
  <c r="BH100" i="2"/>
  <c r="BG100" i="2"/>
  <c r="BF100" i="2"/>
  <c r="CC100" i="2" s="1"/>
  <c r="GN100" i="2" s="1"/>
  <c r="IC99" i="2"/>
  <c r="HQ99" i="2"/>
  <c r="GA99" i="2"/>
  <c r="ET99" i="2"/>
  <c r="EP99" i="2"/>
  <c r="ID99" i="2" s="1"/>
  <c r="EN99" i="2"/>
  <c r="IB99" i="2" s="1"/>
  <c r="EH99" i="2"/>
  <c r="HV99" i="2" s="1"/>
  <c r="EG99" i="2"/>
  <c r="HU99" i="2" s="1"/>
  <c r="EF99" i="2"/>
  <c r="HT99" i="2" s="1"/>
  <c r="EE99" i="2"/>
  <c r="HS99" i="2" s="1"/>
  <c r="EA99" i="2"/>
  <c r="HO99" i="2" s="1"/>
  <c r="DZ99" i="2"/>
  <c r="HN99" i="2" s="1"/>
  <c r="DM99" i="2"/>
  <c r="FG99" i="2" s="1"/>
  <c r="DK99" i="2"/>
  <c r="FE99" i="2" s="1"/>
  <c r="DJ99" i="2"/>
  <c r="FD99" i="2" s="1"/>
  <c r="DI99" i="2"/>
  <c r="FC99" i="2" s="1"/>
  <c r="DG99" i="2"/>
  <c r="FA99" i="2" s="1"/>
  <c r="DC99" i="2"/>
  <c r="EW99" i="2" s="1"/>
  <c r="CU99" i="2"/>
  <c r="CN99" i="2"/>
  <c r="GB99" i="2" s="1"/>
  <c r="CK99" i="2"/>
  <c r="CI99" i="2"/>
  <c r="CA99" i="2"/>
  <c r="BZ99" i="2"/>
  <c r="BY99" i="2"/>
  <c r="BX99" i="2"/>
  <c r="EO99" i="2" s="1"/>
  <c r="BW99" i="2"/>
  <c r="BV99" i="2"/>
  <c r="BU99" i="2"/>
  <c r="BT99" i="2"/>
  <c r="BS99" i="2"/>
  <c r="BR99" i="2"/>
  <c r="BQ99" i="2"/>
  <c r="BP99" i="2"/>
  <c r="BO99" i="2"/>
  <c r="CM99" i="2" s="1"/>
  <c r="GX99" i="2" s="1"/>
  <c r="BN99" i="2"/>
  <c r="CL99" i="2" s="1"/>
  <c r="BM99" i="2"/>
  <c r="CJ99" i="2" s="1"/>
  <c r="GU99" i="2" s="1"/>
  <c r="BL99" i="2"/>
  <c r="EC99" i="2" s="1"/>
  <c r="BK99" i="2"/>
  <c r="BJ99" i="2"/>
  <c r="BI99" i="2"/>
  <c r="BH99" i="2"/>
  <c r="BG99" i="2"/>
  <c r="BF99" i="2"/>
  <c r="IC98" i="2"/>
  <c r="HG98" i="2"/>
  <c r="HE98" i="2"/>
  <c r="GJ98" i="2"/>
  <c r="GH98" i="2"/>
  <c r="FL98" i="2"/>
  <c r="FH98" i="2"/>
  <c r="ET98" i="2"/>
  <c r="EP98" i="2"/>
  <c r="ID98" i="2" s="1"/>
  <c r="EO98" i="2"/>
  <c r="EN98" i="2"/>
  <c r="IB98" i="2" s="1"/>
  <c r="EI98" i="2"/>
  <c r="HW98" i="2" s="1"/>
  <c r="EH98" i="2"/>
  <c r="HV98" i="2" s="1"/>
  <c r="DR98" i="2"/>
  <c r="DQ98" i="2"/>
  <c r="FK98" i="2" s="1"/>
  <c r="DN98" i="2"/>
  <c r="DL98" i="2"/>
  <c r="FF98" i="2" s="1"/>
  <c r="DH98" i="2"/>
  <c r="FB98" i="2" s="1"/>
  <c r="CU98" i="2"/>
  <c r="CQ98" i="2"/>
  <c r="CP98" i="2"/>
  <c r="CG98" i="2"/>
  <c r="CF98" i="2"/>
  <c r="CA98" i="2"/>
  <c r="BZ98" i="2"/>
  <c r="BY98" i="2"/>
  <c r="BX98" i="2"/>
  <c r="CV98" i="2" s="1"/>
  <c r="BW98" i="2"/>
  <c r="BV98" i="2"/>
  <c r="CT98" i="2" s="1"/>
  <c r="BU98" i="2"/>
  <c r="BT98" i="2"/>
  <c r="BS98" i="2"/>
  <c r="BR98" i="2"/>
  <c r="BQ98" i="2"/>
  <c r="BP98" i="2"/>
  <c r="BO98" i="2"/>
  <c r="BN98" i="2"/>
  <c r="BM98" i="2"/>
  <c r="CK98" i="2" s="1"/>
  <c r="FY98" i="2" s="1"/>
  <c r="BL98" i="2"/>
  <c r="BK98" i="2"/>
  <c r="BJ98" i="2"/>
  <c r="BI98" i="2"/>
  <c r="BH98" i="2"/>
  <c r="BG98" i="2"/>
  <c r="BF98" i="2"/>
  <c r="HB97" i="2"/>
  <c r="FF97" i="2"/>
  <c r="EY97" i="2"/>
  <c r="ET97" i="2"/>
  <c r="EQ97" i="2"/>
  <c r="IE97" i="2" s="1"/>
  <c r="EP97" i="2"/>
  <c r="ID97" i="2" s="1"/>
  <c r="EL97" i="2"/>
  <c r="HZ97" i="2" s="1"/>
  <c r="EJ97" i="2"/>
  <c r="HX97" i="2" s="1"/>
  <c r="EI97" i="2"/>
  <c r="HW97" i="2" s="1"/>
  <c r="DX97" i="2"/>
  <c r="HL97" i="2" s="1"/>
  <c r="DW97" i="2"/>
  <c r="HK97" i="2" s="1"/>
  <c r="DP97" i="2"/>
  <c r="FJ97" i="2" s="1"/>
  <c r="DO97" i="2"/>
  <c r="FI97" i="2" s="1"/>
  <c r="DL97" i="2"/>
  <c r="DI97" i="2"/>
  <c r="FC97" i="2" s="1"/>
  <c r="DE97" i="2"/>
  <c r="CW97" i="2"/>
  <c r="GK97" i="2" s="1"/>
  <c r="CV97" i="2"/>
  <c r="CQ97" i="2"/>
  <c r="GE97" i="2" s="1"/>
  <c r="CP97" i="2"/>
  <c r="CI97" i="2"/>
  <c r="CC97" i="2"/>
  <c r="CA97" i="2"/>
  <c r="BZ97" i="2"/>
  <c r="BY97" i="2"/>
  <c r="DS97" i="2" s="1"/>
  <c r="FM97" i="2" s="1"/>
  <c r="BX97" i="2"/>
  <c r="BW97" i="2"/>
  <c r="BV97" i="2"/>
  <c r="EM97" i="2" s="1"/>
  <c r="IA97" i="2" s="1"/>
  <c r="BU97" i="2"/>
  <c r="BT97" i="2"/>
  <c r="BS97" i="2"/>
  <c r="DM97" i="2" s="1"/>
  <c r="FG97" i="2" s="1"/>
  <c r="BR97" i="2"/>
  <c r="CO97" i="2" s="1"/>
  <c r="BQ97" i="2"/>
  <c r="BP97" i="2"/>
  <c r="BO97" i="2"/>
  <c r="BN97" i="2"/>
  <c r="BM97" i="2"/>
  <c r="EE97" i="2" s="1"/>
  <c r="HS97" i="2" s="1"/>
  <c r="BL97" i="2"/>
  <c r="BK97" i="2"/>
  <c r="EC97" i="2" s="1"/>
  <c r="HQ97" i="2" s="1"/>
  <c r="BJ97" i="2"/>
  <c r="BI97" i="2"/>
  <c r="BH97" i="2"/>
  <c r="BG97" i="2"/>
  <c r="BF97" i="2"/>
  <c r="IC96" i="2"/>
  <c r="HS96" i="2"/>
  <c r="FS96" i="2"/>
  <c r="FB96" i="2"/>
  <c r="EX96" i="2"/>
  <c r="ET96" i="2"/>
  <c r="EO96" i="2"/>
  <c r="EH96" i="2"/>
  <c r="HV96" i="2" s="1"/>
  <c r="EF96" i="2"/>
  <c r="HT96" i="2" s="1"/>
  <c r="EE96" i="2"/>
  <c r="EB96" i="2"/>
  <c r="HP96" i="2" s="1"/>
  <c r="DY96" i="2"/>
  <c r="HM96" i="2" s="1"/>
  <c r="DT96" i="2"/>
  <c r="FN96" i="2" s="1"/>
  <c r="DS96" i="2"/>
  <c r="FM96" i="2" s="1"/>
  <c r="DL96" i="2"/>
  <c r="FF96" i="2" s="1"/>
  <c r="DK96" i="2"/>
  <c r="FE96" i="2" s="1"/>
  <c r="DI96" i="2"/>
  <c r="FC96" i="2" s="1"/>
  <c r="DH96" i="2"/>
  <c r="DG96" i="2"/>
  <c r="FA96" i="2" s="1"/>
  <c r="DE96" i="2"/>
  <c r="EY96" i="2" s="1"/>
  <c r="DD96" i="2"/>
  <c r="CU96" i="2"/>
  <c r="HF96" i="2" s="1"/>
  <c r="CS96" i="2"/>
  <c r="CQ96" i="2"/>
  <c r="CO96" i="2"/>
  <c r="CN96" i="2"/>
  <c r="CF96" i="2"/>
  <c r="CE96" i="2"/>
  <c r="GP96" i="2" s="1"/>
  <c r="CA96" i="2"/>
  <c r="BZ96" i="2"/>
  <c r="BY96" i="2"/>
  <c r="EP96" i="2" s="1"/>
  <c r="ID96" i="2" s="1"/>
  <c r="BX96" i="2"/>
  <c r="BW96" i="2"/>
  <c r="BV96" i="2"/>
  <c r="EN96" i="2" s="1"/>
  <c r="IB96" i="2" s="1"/>
  <c r="BU96" i="2"/>
  <c r="BT96" i="2"/>
  <c r="BS96" i="2"/>
  <c r="BR96" i="2"/>
  <c r="BQ96" i="2"/>
  <c r="BP96" i="2"/>
  <c r="BO96" i="2"/>
  <c r="BN96" i="2"/>
  <c r="CL96" i="2" s="1"/>
  <c r="BM96" i="2"/>
  <c r="BL96" i="2"/>
  <c r="BK96" i="2"/>
  <c r="CI96" i="2" s="1"/>
  <c r="BJ96" i="2"/>
  <c r="BI96" i="2"/>
  <c r="DC96" i="2" s="1"/>
  <c r="EW96" i="2" s="1"/>
  <c r="BH96" i="2"/>
  <c r="DZ96" i="2" s="1"/>
  <c r="HN96" i="2" s="1"/>
  <c r="BG96" i="2"/>
  <c r="BF96" i="2"/>
  <c r="HG95" i="2"/>
  <c r="GU95" i="2"/>
  <c r="GR95" i="2"/>
  <c r="GK95" i="2"/>
  <c r="GD95" i="2"/>
  <c r="FJ95" i="2"/>
  <c r="FI95" i="2"/>
  <c r="FG95" i="2"/>
  <c r="ET95" i="2"/>
  <c r="EQ95" i="2"/>
  <c r="IE95" i="2" s="1"/>
  <c r="EO95" i="2"/>
  <c r="IC95" i="2" s="1"/>
  <c r="EJ95" i="2"/>
  <c r="HX95" i="2" s="1"/>
  <c r="EF95" i="2"/>
  <c r="HT95" i="2" s="1"/>
  <c r="EE95" i="2"/>
  <c r="HS95" i="2" s="1"/>
  <c r="ED95" i="2"/>
  <c r="HR95" i="2" s="1"/>
  <c r="EC95" i="2"/>
  <c r="HQ95" i="2" s="1"/>
  <c r="EB95" i="2"/>
  <c r="HP95" i="2" s="1"/>
  <c r="DX95" i="2"/>
  <c r="HL95" i="2" s="1"/>
  <c r="DT95" i="2"/>
  <c r="FN95" i="2" s="1"/>
  <c r="DS95" i="2"/>
  <c r="FM95" i="2" s="1"/>
  <c r="DR95" i="2"/>
  <c r="FL95" i="2" s="1"/>
  <c r="DQ95" i="2"/>
  <c r="FK95" i="2" s="1"/>
  <c r="DP95" i="2"/>
  <c r="DO95" i="2"/>
  <c r="DM95" i="2"/>
  <c r="DI95" i="2"/>
  <c r="FC95" i="2" s="1"/>
  <c r="DH95" i="2"/>
  <c r="FB95" i="2" s="1"/>
  <c r="DF95" i="2"/>
  <c r="EZ95" i="2" s="1"/>
  <c r="DD95" i="2"/>
  <c r="EX95" i="2" s="1"/>
  <c r="DA95" i="2"/>
  <c r="EU95" i="2" s="1"/>
  <c r="CT95" i="2"/>
  <c r="CS95" i="2"/>
  <c r="CR95" i="2"/>
  <c r="CQ95" i="2"/>
  <c r="CL95" i="2"/>
  <c r="CG95" i="2"/>
  <c r="FU95" i="2" s="1"/>
  <c r="CD95" i="2"/>
  <c r="CC95" i="2"/>
  <c r="CA95" i="2"/>
  <c r="BZ95" i="2"/>
  <c r="CX95" i="2" s="1"/>
  <c r="BY95" i="2"/>
  <c r="CW95" i="2" s="1"/>
  <c r="HH95" i="2" s="1"/>
  <c r="BX95" i="2"/>
  <c r="CV95" i="2" s="1"/>
  <c r="GJ95" i="2" s="1"/>
  <c r="BW95" i="2"/>
  <c r="EN95" i="2" s="1"/>
  <c r="IB95" i="2" s="1"/>
  <c r="BV95" i="2"/>
  <c r="BU95" i="2"/>
  <c r="BT95" i="2"/>
  <c r="BS95" i="2"/>
  <c r="CP95" i="2" s="1"/>
  <c r="HA95" i="2" s="1"/>
  <c r="BR95" i="2"/>
  <c r="BQ95" i="2"/>
  <c r="BP95" i="2"/>
  <c r="BO95" i="2"/>
  <c r="BN95" i="2"/>
  <c r="BM95" i="2"/>
  <c r="CK95" i="2" s="1"/>
  <c r="BL95" i="2"/>
  <c r="CJ95" i="2" s="1"/>
  <c r="FX95" i="2" s="1"/>
  <c r="BK95" i="2"/>
  <c r="BJ95" i="2"/>
  <c r="BI95" i="2"/>
  <c r="BH95" i="2"/>
  <c r="BG95" i="2"/>
  <c r="BF95" i="2"/>
  <c r="DW95" i="2" s="1"/>
  <c r="HK95" i="2" s="1"/>
  <c r="GU94" i="2"/>
  <c r="GG94" i="2"/>
  <c r="GC94" i="2"/>
  <c r="FX94" i="2"/>
  <c r="FA94" i="2"/>
  <c r="ET94" i="2"/>
  <c r="EM94" i="2"/>
  <c r="IA94" i="2" s="1"/>
  <c r="EL94" i="2"/>
  <c r="HZ94" i="2" s="1"/>
  <c r="EK94" i="2"/>
  <c r="HY94" i="2" s="1"/>
  <c r="EJ94" i="2"/>
  <c r="HX94" i="2" s="1"/>
  <c r="EH94" i="2"/>
  <c r="HV94" i="2" s="1"/>
  <c r="ED94" i="2"/>
  <c r="HR94" i="2" s="1"/>
  <c r="EC94" i="2"/>
  <c r="HQ94" i="2" s="1"/>
  <c r="DZ94" i="2"/>
  <c r="HN94" i="2" s="1"/>
  <c r="DY94" i="2"/>
  <c r="HM94" i="2" s="1"/>
  <c r="DO94" i="2"/>
  <c r="FI94" i="2" s="1"/>
  <c r="DN94" i="2"/>
  <c r="FH94" i="2" s="1"/>
  <c r="DM94" i="2"/>
  <c r="FG94" i="2" s="1"/>
  <c r="DH94" i="2"/>
  <c r="FB94" i="2" s="1"/>
  <c r="DG94" i="2"/>
  <c r="DD94" i="2"/>
  <c r="EX94" i="2" s="1"/>
  <c r="DB94" i="2"/>
  <c r="EV94" i="2" s="1"/>
  <c r="CS94" i="2"/>
  <c r="HD94" i="2" s="1"/>
  <c r="CO94" i="2"/>
  <c r="GZ94" i="2" s="1"/>
  <c r="CM94" i="2"/>
  <c r="GA94" i="2" s="1"/>
  <c r="CL94" i="2"/>
  <c r="CJ94" i="2"/>
  <c r="CA94" i="2"/>
  <c r="BZ94" i="2"/>
  <c r="BY94" i="2"/>
  <c r="BX94" i="2"/>
  <c r="BW94" i="2"/>
  <c r="BV94" i="2"/>
  <c r="BU94" i="2"/>
  <c r="BT94" i="2"/>
  <c r="CR94" i="2" s="1"/>
  <c r="BS94" i="2"/>
  <c r="CQ94" i="2" s="1"/>
  <c r="BR94" i="2"/>
  <c r="CP94" i="2" s="1"/>
  <c r="BQ94" i="2"/>
  <c r="BP94" i="2"/>
  <c r="BO94" i="2"/>
  <c r="BN94" i="2"/>
  <c r="BM94" i="2"/>
  <c r="BL94" i="2"/>
  <c r="BK94" i="2"/>
  <c r="BJ94" i="2"/>
  <c r="BI94" i="2"/>
  <c r="BH94" i="2"/>
  <c r="CF94" i="2" s="1"/>
  <c r="BG94" i="2"/>
  <c r="BF94" i="2"/>
  <c r="HC93" i="2"/>
  <c r="HB93" i="2"/>
  <c r="GK93" i="2"/>
  <c r="FV93" i="2"/>
  <c r="EU93" i="2"/>
  <c r="ET93" i="2"/>
  <c r="ER93" i="2"/>
  <c r="IF93" i="2" s="1"/>
  <c r="EQ93" i="2"/>
  <c r="IE93" i="2" s="1"/>
  <c r="EO93" i="2"/>
  <c r="IC93" i="2" s="1"/>
  <c r="EH93" i="2"/>
  <c r="HV93" i="2" s="1"/>
  <c r="EG93" i="2"/>
  <c r="HU93" i="2" s="1"/>
  <c r="EF93" i="2"/>
  <c r="HT93" i="2" s="1"/>
  <c r="DY93" i="2"/>
  <c r="HM93" i="2" s="1"/>
  <c r="DX93" i="2"/>
  <c r="HL93" i="2" s="1"/>
  <c r="DW93" i="2"/>
  <c r="HK93" i="2" s="1"/>
  <c r="DU93" i="2"/>
  <c r="FO93" i="2" s="1"/>
  <c r="DT93" i="2"/>
  <c r="FN93" i="2" s="1"/>
  <c r="DO93" i="2"/>
  <c r="FI93" i="2" s="1"/>
  <c r="DN93" i="2"/>
  <c r="FH93" i="2" s="1"/>
  <c r="DK93" i="2"/>
  <c r="FE93" i="2" s="1"/>
  <c r="DI93" i="2"/>
  <c r="FC93" i="2" s="1"/>
  <c r="DB93" i="2"/>
  <c r="EV93" i="2" s="1"/>
  <c r="DA93" i="2"/>
  <c r="CX93" i="2"/>
  <c r="CW93" i="2"/>
  <c r="HH93" i="2" s="1"/>
  <c r="CS93" i="2"/>
  <c r="CR93" i="2"/>
  <c r="GF93" i="2" s="1"/>
  <c r="CK93" i="2"/>
  <c r="CI93" i="2"/>
  <c r="CH93" i="2"/>
  <c r="GS93" i="2" s="1"/>
  <c r="CD93" i="2"/>
  <c r="FR93" i="2" s="1"/>
  <c r="CC93" i="2"/>
  <c r="CA93" i="2"/>
  <c r="BZ93" i="2"/>
  <c r="BY93" i="2"/>
  <c r="BX93" i="2"/>
  <c r="BW93" i="2"/>
  <c r="BV93" i="2"/>
  <c r="BU93" i="2"/>
  <c r="BT93" i="2"/>
  <c r="CQ93" i="2" s="1"/>
  <c r="GE93" i="2" s="1"/>
  <c r="BS93" i="2"/>
  <c r="BR93" i="2"/>
  <c r="BQ93" i="2"/>
  <c r="BP93" i="2"/>
  <c r="BO93" i="2"/>
  <c r="CM93" i="2" s="1"/>
  <c r="BN93" i="2"/>
  <c r="BM93" i="2"/>
  <c r="BL93" i="2"/>
  <c r="DF93" i="2" s="1"/>
  <c r="EZ93" i="2" s="1"/>
  <c r="BK93" i="2"/>
  <c r="EC93" i="2" s="1"/>
  <c r="HQ93" i="2" s="1"/>
  <c r="BJ93" i="2"/>
  <c r="BI93" i="2"/>
  <c r="BH93" i="2"/>
  <c r="BG93" i="2"/>
  <c r="BF93" i="2"/>
  <c r="IA92" i="2"/>
  <c r="HT92" i="2"/>
  <c r="HK92" i="2"/>
  <c r="HG92" i="2"/>
  <c r="GU92" i="2"/>
  <c r="GI92" i="2"/>
  <c r="FL92" i="2"/>
  <c r="FK92" i="2"/>
  <c r="FJ92" i="2"/>
  <c r="ET92" i="2"/>
  <c r="EQ92" i="2"/>
  <c r="IE92" i="2" s="1"/>
  <c r="EP92" i="2"/>
  <c r="ID92" i="2" s="1"/>
  <c r="EO92" i="2"/>
  <c r="IC92" i="2" s="1"/>
  <c r="EN92" i="2"/>
  <c r="IB92" i="2" s="1"/>
  <c r="EM92" i="2"/>
  <c r="EF92" i="2"/>
  <c r="EC92" i="2"/>
  <c r="HQ92" i="2" s="1"/>
  <c r="DX92" i="2"/>
  <c r="HL92" i="2" s="1"/>
  <c r="DS92" i="2"/>
  <c r="FM92" i="2" s="1"/>
  <c r="DR92" i="2"/>
  <c r="DQ92" i="2"/>
  <c r="DP92" i="2"/>
  <c r="DJ92" i="2"/>
  <c r="FD92" i="2" s="1"/>
  <c r="DG92" i="2"/>
  <c r="FA92" i="2" s="1"/>
  <c r="DF92" i="2"/>
  <c r="EZ92" i="2" s="1"/>
  <c r="CX92" i="2"/>
  <c r="CT92" i="2"/>
  <c r="HE92" i="2" s="1"/>
  <c r="CS92" i="2"/>
  <c r="CC92" i="2"/>
  <c r="GN92" i="2" s="1"/>
  <c r="CA92" i="2"/>
  <c r="BZ92" i="2"/>
  <c r="DT92" i="2" s="1"/>
  <c r="FN92" i="2" s="1"/>
  <c r="BY92" i="2"/>
  <c r="BX92" i="2"/>
  <c r="CV92" i="2" s="1"/>
  <c r="GJ92" i="2" s="1"/>
  <c r="BW92" i="2"/>
  <c r="CU92" i="2" s="1"/>
  <c r="HF92" i="2" s="1"/>
  <c r="BV92" i="2"/>
  <c r="BU92" i="2"/>
  <c r="BT92" i="2"/>
  <c r="BS92" i="2"/>
  <c r="BR92" i="2"/>
  <c r="BQ92" i="2"/>
  <c r="DK92" i="2" s="1"/>
  <c r="FE92" i="2" s="1"/>
  <c r="BP92" i="2"/>
  <c r="BO92" i="2"/>
  <c r="DI92" i="2" s="1"/>
  <c r="FC92" i="2" s="1"/>
  <c r="BN92" i="2"/>
  <c r="BM92" i="2"/>
  <c r="BL92" i="2"/>
  <c r="CJ92" i="2" s="1"/>
  <c r="FX92" i="2" s="1"/>
  <c r="BK92" i="2"/>
  <c r="BJ92" i="2"/>
  <c r="BI92" i="2"/>
  <c r="BH92" i="2"/>
  <c r="BG92" i="2"/>
  <c r="DA92" i="2" s="1"/>
  <c r="EU92" i="2" s="1"/>
  <c r="BF92" i="2"/>
  <c r="DW92" i="2" s="1"/>
  <c r="HV91" i="2"/>
  <c r="GY91" i="2"/>
  <c r="GO91" i="2"/>
  <c r="GB91" i="2"/>
  <c r="GA91" i="2"/>
  <c r="FE91" i="2"/>
  <c r="EZ91" i="2"/>
  <c r="EY91" i="2"/>
  <c r="ET91" i="2"/>
  <c r="ER91" i="2"/>
  <c r="IF91" i="2" s="1"/>
  <c r="EM91" i="2"/>
  <c r="IA91" i="2" s="1"/>
  <c r="EL91" i="2"/>
  <c r="HZ91" i="2" s="1"/>
  <c r="EH91" i="2"/>
  <c r="EG91" i="2"/>
  <c r="HU91" i="2" s="1"/>
  <c r="EF91" i="2"/>
  <c r="HT91" i="2" s="1"/>
  <c r="EE91" i="2"/>
  <c r="HS91" i="2" s="1"/>
  <c r="DW91" i="2"/>
  <c r="HK91" i="2" s="1"/>
  <c r="DU91" i="2"/>
  <c r="FO91" i="2" s="1"/>
  <c r="DP91" i="2"/>
  <c r="FJ91" i="2" s="1"/>
  <c r="DO91" i="2"/>
  <c r="FI91" i="2" s="1"/>
  <c r="DK91" i="2"/>
  <c r="DJ91" i="2"/>
  <c r="FD91" i="2" s="1"/>
  <c r="DI91" i="2"/>
  <c r="FC91" i="2" s="1"/>
  <c r="DF91" i="2"/>
  <c r="DE91" i="2"/>
  <c r="DD91" i="2"/>
  <c r="EX91" i="2" s="1"/>
  <c r="DA91" i="2"/>
  <c r="EU91" i="2" s="1"/>
  <c r="CS91" i="2"/>
  <c r="CR91" i="2"/>
  <c r="CQ91" i="2"/>
  <c r="GE91" i="2" s="1"/>
  <c r="CN91" i="2"/>
  <c r="CI91" i="2"/>
  <c r="CH91" i="2"/>
  <c r="FV91" i="2" s="1"/>
  <c r="CC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CM91" i="2" s="1"/>
  <c r="GX91" i="2" s="1"/>
  <c r="BN91" i="2"/>
  <c r="BM91" i="2"/>
  <c r="BL91" i="2"/>
  <c r="BK91" i="2"/>
  <c r="BJ91" i="2"/>
  <c r="EA91" i="2" s="1"/>
  <c r="HO91" i="2" s="1"/>
  <c r="BI91" i="2"/>
  <c r="BH91" i="2"/>
  <c r="BG91" i="2"/>
  <c r="BF91" i="2"/>
  <c r="CD91" i="2" s="1"/>
  <c r="FR91" i="2" s="1"/>
  <c r="IF90" i="2"/>
  <c r="HR90" i="2"/>
  <c r="HL90" i="2"/>
  <c r="HK90" i="2"/>
  <c r="GZ90" i="2"/>
  <c r="GP90" i="2"/>
  <c r="GO90" i="2"/>
  <c r="GK90" i="2"/>
  <c r="GC90" i="2"/>
  <c r="GB90" i="2"/>
  <c r="GA90" i="2"/>
  <c r="FO90" i="2"/>
  <c r="FF90" i="2"/>
  <c r="ET90" i="2"/>
  <c r="EI90" i="2"/>
  <c r="HW90" i="2" s="1"/>
  <c r="EH90" i="2"/>
  <c r="HV90" i="2" s="1"/>
  <c r="EG90" i="2"/>
  <c r="HU90" i="2" s="1"/>
  <c r="EF90" i="2"/>
  <c r="HT90" i="2" s="1"/>
  <c r="ED90" i="2"/>
  <c r="EC90" i="2"/>
  <c r="HQ90" i="2" s="1"/>
  <c r="DY90" i="2"/>
  <c r="HM90" i="2" s="1"/>
  <c r="DU90" i="2"/>
  <c r="DR90" i="2"/>
  <c r="FL90" i="2" s="1"/>
  <c r="DL90" i="2"/>
  <c r="DK90" i="2"/>
  <c r="FE90" i="2" s="1"/>
  <c r="DG90" i="2"/>
  <c r="FA90" i="2" s="1"/>
  <c r="DF90" i="2"/>
  <c r="EZ90" i="2" s="1"/>
  <c r="DE90" i="2"/>
  <c r="EY90" i="2" s="1"/>
  <c r="CW90" i="2"/>
  <c r="HH90" i="2" s="1"/>
  <c r="CU90" i="2"/>
  <c r="HF90" i="2" s="1"/>
  <c r="CT90" i="2"/>
  <c r="CO90" i="2"/>
  <c r="CM90" i="2"/>
  <c r="GX90" i="2" s="1"/>
  <c r="CK90" i="2"/>
  <c r="CI90" i="2"/>
  <c r="CE90" i="2"/>
  <c r="FS90" i="2" s="1"/>
  <c r="CD90" i="2"/>
  <c r="FR90" i="2" s="1"/>
  <c r="CA90" i="2"/>
  <c r="ER90" i="2" s="1"/>
  <c r="BZ90" i="2"/>
  <c r="BY90" i="2"/>
  <c r="BX90" i="2"/>
  <c r="BW90" i="2"/>
  <c r="BV90" i="2"/>
  <c r="BU90" i="2"/>
  <c r="BT90" i="2"/>
  <c r="BS90" i="2"/>
  <c r="BR90" i="2"/>
  <c r="BQ90" i="2"/>
  <c r="BP90" i="2"/>
  <c r="CN90" i="2" s="1"/>
  <c r="GY90" i="2" s="1"/>
  <c r="BO90" i="2"/>
  <c r="DI90" i="2" s="1"/>
  <c r="FC90" i="2" s="1"/>
  <c r="BN90" i="2"/>
  <c r="BM90" i="2"/>
  <c r="CJ90" i="2" s="1"/>
  <c r="BL90" i="2"/>
  <c r="BK90" i="2"/>
  <c r="BJ90" i="2"/>
  <c r="BI90" i="2"/>
  <c r="BH90" i="2"/>
  <c r="BG90" i="2"/>
  <c r="DX90" i="2" s="1"/>
  <c r="BF90" i="2"/>
  <c r="DW90" i="2" s="1"/>
  <c r="HZ89" i="2"/>
  <c r="HY89" i="2"/>
  <c r="HT89" i="2"/>
  <c r="HM89" i="2"/>
  <c r="GT89" i="2"/>
  <c r="GH89" i="2"/>
  <c r="EW89" i="2"/>
  <c r="ET89" i="2"/>
  <c r="ER89" i="2"/>
  <c r="IF89" i="2" s="1"/>
  <c r="EK89" i="2"/>
  <c r="EC89" i="2"/>
  <c r="HQ89" i="2" s="1"/>
  <c r="EB89" i="2"/>
  <c r="HP89" i="2" s="1"/>
  <c r="DS89" i="2"/>
  <c r="FM89" i="2" s="1"/>
  <c r="DF89" i="2"/>
  <c r="EZ89" i="2" s="1"/>
  <c r="DE89" i="2"/>
  <c r="EY89" i="2" s="1"/>
  <c r="DC89" i="2"/>
  <c r="DB89" i="2"/>
  <c r="EV89" i="2" s="1"/>
  <c r="CT89" i="2"/>
  <c r="HE89" i="2" s="1"/>
  <c r="CS89" i="2"/>
  <c r="HD89" i="2" s="1"/>
  <c r="CJ89" i="2"/>
  <c r="GU89" i="2" s="1"/>
  <c r="CI89" i="2"/>
  <c r="FW89" i="2" s="1"/>
  <c r="CH89" i="2"/>
  <c r="CA89" i="2"/>
  <c r="BZ89" i="2"/>
  <c r="BY89" i="2"/>
  <c r="BX89" i="2"/>
  <c r="BW89" i="2"/>
  <c r="BV89" i="2"/>
  <c r="BU89" i="2"/>
  <c r="EL89" i="2" s="1"/>
  <c r="BT89" i="2"/>
  <c r="CR89" i="2" s="1"/>
  <c r="BS89" i="2"/>
  <c r="BR89" i="2"/>
  <c r="BQ89" i="2"/>
  <c r="BP89" i="2"/>
  <c r="BO89" i="2"/>
  <c r="EF89" i="2" s="1"/>
  <c r="BN89" i="2"/>
  <c r="BM89" i="2"/>
  <c r="BL89" i="2"/>
  <c r="BK89" i="2"/>
  <c r="BJ89" i="2"/>
  <c r="BI89" i="2"/>
  <c r="BH89" i="2"/>
  <c r="DY89" i="2" s="1"/>
  <c r="BG89" i="2"/>
  <c r="BF89" i="2"/>
  <c r="HU88" i="2"/>
  <c r="HT88" i="2"/>
  <c r="HQ88" i="2"/>
  <c r="HP88" i="2"/>
  <c r="GT88" i="2"/>
  <c r="GA88" i="2"/>
  <c r="FV88" i="2"/>
  <c r="FU88" i="2"/>
  <c r="FM88" i="2"/>
  <c r="ET88" i="2"/>
  <c r="ER88" i="2"/>
  <c r="IF88" i="2" s="1"/>
  <c r="EQ88" i="2"/>
  <c r="IE88" i="2" s="1"/>
  <c r="EP88" i="2"/>
  <c r="ID88" i="2" s="1"/>
  <c r="EO88" i="2"/>
  <c r="IC88" i="2" s="1"/>
  <c r="EC88" i="2"/>
  <c r="EB88" i="2"/>
  <c r="EA88" i="2"/>
  <c r="HO88" i="2" s="1"/>
  <c r="DU88" i="2"/>
  <c r="FO88" i="2" s="1"/>
  <c r="DT88" i="2"/>
  <c r="FN88" i="2" s="1"/>
  <c r="DS88" i="2"/>
  <c r="DQ88" i="2"/>
  <c r="FK88" i="2" s="1"/>
  <c r="DG88" i="2"/>
  <c r="FA88" i="2" s="1"/>
  <c r="DE88" i="2"/>
  <c r="EY88" i="2" s="1"/>
  <c r="CV88" i="2"/>
  <c r="CT88" i="2"/>
  <c r="HE88" i="2" s="1"/>
  <c r="CR88" i="2"/>
  <c r="CN88" i="2"/>
  <c r="CM88" i="2"/>
  <c r="GX88" i="2" s="1"/>
  <c r="CL88" i="2"/>
  <c r="FZ88" i="2" s="1"/>
  <c r="CH88" i="2"/>
  <c r="GS88" i="2" s="1"/>
  <c r="CD88" i="2"/>
  <c r="FR88" i="2" s="1"/>
  <c r="CC88" i="2"/>
  <c r="CA88" i="2"/>
  <c r="BZ88" i="2"/>
  <c r="CX88" i="2" s="1"/>
  <c r="BY88" i="2"/>
  <c r="BX88" i="2"/>
  <c r="DR88" i="2" s="1"/>
  <c r="FL88" i="2" s="1"/>
  <c r="BW88" i="2"/>
  <c r="EN88" i="2" s="1"/>
  <c r="IB88" i="2" s="1"/>
  <c r="BV88" i="2"/>
  <c r="BU88" i="2"/>
  <c r="BT88" i="2"/>
  <c r="BS88" i="2"/>
  <c r="BR88" i="2"/>
  <c r="BQ88" i="2"/>
  <c r="BP88" i="2"/>
  <c r="DJ88" i="2" s="1"/>
  <c r="FD88" i="2" s="1"/>
  <c r="BO88" i="2"/>
  <c r="EG88" i="2" s="1"/>
  <c r="BN88" i="2"/>
  <c r="EF88" i="2" s="1"/>
  <c r="BM88" i="2"/>
  <c r="EE88" i="2" s="1"/>
  <c r="HS88" i="2" s="1"/>
  <c r="BL88" i="2"/>
  <c r="BK88" i="2"/>
  <c r="CI88" i="2" s="1"/>
  <c r="FW88" i="2" s="1"/>
  <c r="BJ88" i="2"/>
  <c r="DD88" i="2" s="1"/>
  <c r="EX88" i="2" s="1"/>
  <c r="BI88" i="2"/>
  <c r="CG88" i="2" s="1"/>
  <c r="GR88" i="2" s="1"/>
  <c r="BH88" i="2"/>
  <c r="BG88" i="2"/>
  <c r="DA88" i="2" s="1"/>
  <c r="EU88" i="2" s="1"/>
  <c r="BF88" i="2"/>
  <c r="DX88" i="2" s="1"/>
  <c r="HL88" i="2" s="1"/>
  <c r="HT87" i="2"/>
  <c r="HP87" i="2"/>
  <c r="HO87" i="2"/>
  <c r="HF87" i="2"/>
  <c r="HB87" i="2"/>
  <c r="GT87" i="2"/>
  <c r="GS87" i="2"/>
  <c r="GC87" i="2"/>
  <c r="GB87" i="2"/>
  <c r="GA87" i="2"/>
  <c r="FW87" i="2"/>
  <c r="FV87" i="2"/>
  <c r="ET87" i="2"/>
  <c r="EO87" i="2"/>
  <c r="IC87" i="2" s="1"/>
  <c r="EN87" i="2"/>
  <c r="IB87" i="2" s="1"/>
  <c r="EK87" i="2"/>
  <c r="HY87" i="2" s="1"/>
  <c r="EJ87" i="2"/>
  <c r="HX87" i="2" s="1"/>
  <c r="EF87" i="2"/>
  <c r="EB87" i="2"/>
  <c r="EA87" i="2"/>
  <c r="DW87" i="2"/>
  <c r="HK87" i="2" s="1"/>
  <c r="DU87" i="2"/>
  <c r="FO87" i="2" s="1"/>
  <c r="DT87" i="2"/>
  <c r="FN87" i="2" s="1"/>
  <c r="DN87" i="2"/>
  <c r="FH87" i="2" s="1"/>
  <c r="DM87" i="2"/>
  <c r="FG87" i="2" s="1"/>
  <c r="DL87" i="2"/>
  <c r="FF87" i="2" s="1"/>
  <c r="DF87" i="2"/>
  <c r="EZ87" i="2" s="1"/>
  <c r="DE87" i="2"/>
  <c r="EY87" i="2" s="1"/>
  <c r="DA87" i="2"/>
  <c r="EU87" i="2" s="1"/>
  <c r="CX87" i="2"/>
  <c r="CV87" i="2"/>
  <c r="CU87" i="2"/>
  <c r="GI87" i="2" s="1"/>
  <c r="CT87" i="2"/>
  <c r="CQ87" i="2"/>
  <c r="GE87" i="2" s="1"/>
  <c r="CP87" i="2"/>
  <c r="GD87" i="2" s="1"/>
  <c r="CO87" i="2"/>
  <c r="GZ87" i="2" s="1"/>
  <c r="CN87" i="2"/>
  <c r="GY87" i="2" s="1"/>
  <c r="CM87" i="2"/>
  <c r="GX87" i="2" s="1"/>
  <c r="CI87" i="2"/>
  <c r="CH87" i="2"/>
  <c r="CC87" i="2"/>
  <c r="CA87" i="2"/>
  <c r="BZ87" i="2"/>
  <c r="EQ87" i="2" s="1"/>
  <c r="IE87" i="2" s="1"/>
  <c r="BY87" i="2"/>
  <c r="BX87" i="2"/>
  <c r="BW87" i="2"/>
  <c r="DQ87" i="2" s="1"/>
  <c r="FK87" i="2" s="1"/>
  <c r="BV87" i="2"/>
  <c r="BU87" i="2"/>
  <c r="EL87" i="2" s="1"/>
  <c r="HZ87" i="2" s="1"/>
  <c r="BT87" i="2"/>
  <c r="BS87" i="2"/>
  <c r="BR87" i="2"/>
  <c r="EI87" i="2" s="1"/>
  <c r="HW87" i="2" s="1"/>
  <c r="BQ87" i="2"/>
  <c r="BP87" i="2"/>
  <c r="BO87" i="2"/>
  <c r="BN87" i="2"/>
  <c r="BM87" i="2"/>
  <c r="CJ87" i="2" s="1"/>
  <c r="FX87" i="2" s="1"/>
  <c r="BL87" i="2"/>
  <c r="BK87" i="2"/>
  <c r="BJ87" i="2"/>
  <c r="DD87" i="2" s="1"/>
  <c r="EX87" i="2" s="1"/>
  <c r="BI87" i="2"/>
  <c r="BH87" i="2"/>
  <c r="BG87" i="2"/>
  <c r="BF87" i="2"/>
  <c r="CD87" i="2" s="1"/>
  <c r="ID86" i="2"/>
  <c r="IB86" i="2"/>
  <c r="HW86" i="2"/>
  <c r="HH86" i="2"/>
  <c r="HG86" i="2"/>
  <c r="HE86" i="2"/>
  <c r="HB86" i="2"/>
  <c r="HA86" i="2"/>
  <c r="GK86" i="2"/>
  <c r="GJ86" i="2"/>
  <c r="GG86" i="2"/>
  <c r="GD86" i="2"/>
  <c r="FF86" i="2"/>
  <c r="ET86" i="2"/>
  <c r="EQ86" i="2"/>
  <c r="IE86" i="2" s="1"/>
  <c r="EP86" i="2"/>
  <c r="EJ86" i="2"/>
  <c r="HX86" i="2" s="1"/>
  <c r="EI86" i="2"/>
  <c r="ED86" i="2"/>
  <c r="HR86" i="2" s="1"/>
  <c r="EC86" i="2"/>
  <c r="HQ86" i="2" s="1"/>
  <c r="EB86" i="2"/>
  <c r="HP86" i="2" s="1"/>
  <c r="DW86" i="2"/>
  <c r="HK86" i="2" s="1"/>
  <c r="DT86" i="2"/>
  <c r="FN86" i="2" s="1"/>
  <c r="DS86" i="2"/>
  <c r="FM86" i="2" s="1"/>
  <c r="DR86" i="2"/>
  <c r="FL86" i="2" s="1"/>
  <c r="DQ86" i="2"/>
  <c r="FK86" i="2" s="1"/>
  <c r="DM86" i="2"/>
  <c r="FG86" i="2" s="1"/>
  <c r="DI86" i="2"/>
  <c r="FC86" i="2" s="1"/>
  <c r="DH86" i="2"/>
  <c r="FB86" i="2" s="1"/>
  <c r="DG86" i="2"/>
  <c r="FA86" i="2" s="1"/>
  <c r="DE86" i="2"/>
  <c r="EY86" i="2" s="1"/>
  <c r="CW86" i="2"/>
  <c r="CV86" i="2"/>
  <c r="CU86" i="2"/>
  <c r="CT86" i="2"/>
  <c r="GH86" i="2" s="1"/>
  <c r="CS86" i="2"/>
  <c r="HD86" i="2" s="1"/>
  <c r="CR86" i="2"/>
  <c r="CQ86" i="2"/>
  <c r="GE86" i="2" s="1"/>
  <c r="CP86" i="2"/>
  <c r="CI86" i="2"/>
  <c r="CC86" i="2"/>
  <c r="CA86" i="2"/>
  <c r="BZ86" i="2"/>
  <c r="BY86" i="2"/>
  <c r="BX86" i="2"/>
  <c r="EO86" i="2" s="1"/>
  <c r="IC86" i="2" s="1"/>
  <c r="BW86" i="2"/>
  <c r="EN86" i="2" s="1"/>
  <c r="BV86" i="2"/>
  <c r="BU86" i="2"/>
  <c r="BT86" i="2"/>
  <c r="DN86" i="2" s="1"/>
  <c r="FH86" i="2" s="1"/>
  <c r="BS86" i="2"/>
  <c r="BR86" i="2"/>
  <c r="DL86" i="2" s="1"/>
  <c r="BQ86" i="2"/>
  <c r="BP86" i="2"/>
  <c r="BO86" i="2"/>
  <c r="BN86" i="2"/>
  <c r="BM86" i="2"/>
  <c r="BL86" i="2"/>
  <c r="BK86" i="2"/>
  <c r="DF86" i="2" s="1"/>
  <c r="EZ86" i="2" s="1"/>
  <c r="BJ86" i="2"/>
  <c r="EA86" i="2" s="1"/>
  <c r="HO86" i="2" s="1"/>
  <c r="BI86" i="2"/>
  <c r="BH86" i="2"/>
  <c r="BG86" i="2"/>
  <c r="BF86" i="2"/>
  <c r="ID85" i="2"/>
  <c r="HQ85" i="2"/>
  <c r="HM85" i="2"/>
  <c r="HL85" i="2"/>
  <c r="HK85" i="2"/>
  <c r="GV85" i="2"/>
  <c r="FY85" i="2"/>
  <c r="FR85" i="2"/>
  <c r="FQ85" i="2"/>
  <c r="FO85" i="2"/>
  <c r="ET85" i="2"/>
  <c r="ER85" i="2"/>
  <c r="IF85" i="2" s="1"/>
  <c r="EQ85" i="2"/>
  <c r="IE85" i="2" s="1"/>
  <c r="ED85" i="2"/>
  <c r="HR85" i="2" s="1"/>
  <c r="EC85" i="2"/>
  <c r="EB85" i="2"/>
  <c r="HP85" i="2" s="1"/>
  <c r="DZ85" i="2"/>
  <c r="HN85" i="2" s="1"/>
  <c r="DY85" i="2"/>
  <c r="DX85" i="2"/>
  <c r="DW85" i="2"/>
  <c r="DU85" i="2"/>
  <c r="DC85" i="2"/>
  <c r="EW85" i="2" s="1"/>
  <c r="DB85" i="2"/>
  <c r="EV85" i="2" s="1"/>
  <c r="DA85" i="2"/>
  <c r="EU85" i="2" s="1"/>
  <c r="CX85" i="2"/>
  <c r="CK85" i="2"/>
  <c r="CJ85" i="2"/>
  <c r="GU85" i="2" s="1"/>
  <c r="CI85" i="2"/>
  <c r="CD85" i="2"/>
  <c r="GO85" i="2" s="1"/>
  <c r="CC85" i="2"/>
  <c r="GN85" i="2" s="1"/>
  <c r="CA85" i="2"/>
  <c r="BZ85" i="2"/>
  <c r="DT85" i="2" s="1"/>
  <c r="FN85" i="2" s="1"/>
  <c r="BY85" i="2"/>
  <c r="EP85" i="2" s="1"/>
  <c r="BX85" i="2"/>
  <c r="BW85" i="2"/>
  <c r="BV85" i="2"/>
  <c r="BU85" i="2"/>
  <c r="BT85" i="2"/>
  <c r="BS85" i="2"/>
  <c r="BR85" i="2"/>
  <c r="BQ85" i="2"/>
  <c r="CO85" i="2" s="1"/>
  <c r="BP85" i="2"/>
  <c r="BO85" i="2"/>
  <c r="EF85" i="2" s="1"/>
  <c r="HT85" i="2" s="1"/>
  <c r="BN85" i="2"/>
  <c r="BM85" i="2"/>
  <c r="BL85" i="2"/>
  <c r="DG85" i="2" s="1"/>
  <c r="FA85" i="2" s="1"/>
  <c r="BK85" i="2"/>
  <c r="DF85" i="2" s="1"/>
  <c r="EZ85" i="2" s="1"/>
  <c r="BJ85" i="2"/>
  <c r="CH85" i="2" s="1"/>
  <c r="BI85" i="2"/>
  <c r="CG85" i="2" s="1"/>
  <c r="FU85" i="2" s="1"/>
  <c r="BH85" i="2"/>
  <c r="BG85" i="2"/>
  <c r="BF85" i="2"/>
  <c r="HU84" i="2"/>
  <c r="HF84" i="2"/>
  <c r="GI84" i="2"/>
  <c r="GH84" i="2"/>
  <c r="FD84" i="2"/>
  <c r="EZ84" i="2"/>
  <c r="EV84" i="2"/>
  <c r="ET84" i="2"/>
  <c r="EO84" i="2"/>
  <c r="IC84" i="2" s="1"/>
  <c r="EN84" i="2"/>
  <c r="IB84" i="2" s="1"/>
  <c r="EG84" i="2"/>
  <c r="DZ84" i="2"/>
  <c r="HN84" i="2" s="1"/>
  <c r="DY84" i="2"/>
  <c r="HM84" i="2" s="1"/>
  <c r="DU84" i="2"/>
  <c r="FO84" i="2" s="1"/>
  <c r="DR84" i="2"/>
  <c r="FL84" i="2" s="1"/>
  <c r="DQ84" i="2"/>
  <c r="FK84" i="2" s="1"/>
  <c r="DJ84" i="2"/>
  <c r="DI84" i="2"/>
  <c r="FC84" i="2" s="1"/>
  <c r="DH84" i="2"/>
  <c r="FB84" i="2" s="1"/>
  <c r="DF84" i="2"/>
  <c r="DE84" i="2"/>
  <c r="EY84" i="2" s="1"/>
  <c r="DD84" i="2"/>
  <c r="EX84" i="2" s="1"/>
  <c r="DB84" i="2"/>
  <c r="CU84" i="2"/>
  <c r="CT84" i="2"/>
  <c r="HE84" i="2" s="1"/>
  <c r="CS84" i="2"/>
  <c r="CP84" i="2"/>
  <c r="HA84" i="2" s="1"/>
  <c r="CL84" i="2"/>
  <c r="CF84" i="2"/>
  <c r="CE84" i="2"/>
  <c r="CA84" i="2"/>
  <c r="BZ84" i="2"/>
  <c r="BY84" i="2"/>
  <c r="BX84" i="2"/>
  <c r="BW84" i="2"/>
  <c r="BV84" i="2"/>
  <c r="BU84" i="2"/>
  <c r="BT84" i="2"/>
  <c r="BS84" i="2"/>
  <c r="BR84" i="2"/>
  <c r="EJ84" i="2" s="1"/>
  <c r="HX84" i="2" s="1"/>
  <c r="BQ84" i="2"/>
  <c r="BP84" i="2"/>
  <c r="BO84" i="2"/>
  <c r="BN84" i="2"/>
  <c r="EF84" i="2" s="1"/>
  <c r="HT84" i="2" s="1"/>
  <c r="BM84" i="2"/>
  <c r="BL84" i="2"/>
  <c r="BK84" i="2"/>
  <c r="CI84" i="2" s="1"/>
  <c r="BJ84" i="2"/>
  <c r="BI84" i="2"/>
  <c r="DC84" i="2" s="1"/>
  <c r="EW84" i="2" s="1"/>
  <c r="BH84" i="2"/>
  <c r="BG84" i="2"/>
  <c r="BF84" i="2"/>
  <c r="HZ83" i="2"/>
  <c r="GR83" i="2"/>
  <c r="GQ83" i="2"/>
  <c r="FO83" i="2"/>
  <c r="FI83" i="2"/>
  <c r="EW83" i="2"/>
  <c r="ET83" i="2"/>
  <c r="EN83" i="2"/>
  <c r="IB83" i="2" s="1"/>
  <c r="EM83" i="2"/>
  <c r="IA83" i="2" s="1"/>
  <c r="EL83" i="2"/>
  <c r="ED83" i="2"/>
  <c r="HR83" i="2" s="1"/>
  <c r="EB83" i="2"/>
  <c r="HP83" i="2" s="1"/>
  <c r="EA83" i="2"/>
  <c r="HO83" i="2" s="1"/>
  <c r="DZ83" i="2"/>
  <c r="HN83" i="2" s="1"/>
  <c r="DY83" i="2"/>
  <c r="HM83" i="2" s="1"/>
  <c r="DS83" i="2"/>
  <c r="FM83" i="2" s="1"/>
  <c r="DP83" i="2"/>
  <c r="FJ83" i="2" s="1"/>
  <c r="DG83" i="2"/>
  <c r="FA83" i="2" s="1"/>
  <c r="DF83" i="2"/>
  <c r="EZ83" i="2" s="1"/>
  <c r="DE83" i="2"/>
  <c r="EY83" i="2" s="1"/>
  <c r="DD83" i="2"/>
  <c r="EX83" i="2" s="1"/>
  <c r="DC83" i="2"/>
  <c r="DB83" i="2"/>
  <c r="EV83" i="2" s="1"/>
  <c r="CQ83" i="2"/>
  <c r="CP83" i="2"/>
  <c r="CH83" i="2"/>
  <c r="CF83" i="2"/>
  <c r="FT83" i="2" s="1"/>
  <c r="CE83" i="2"/>
  <c r="CD83" i="2"/>
  <c r="CA83" i="2"/>
  <c r="BZ83" i="2"/>
  <c r="DU83" i="2" s="1"/>
  <c r="BY83" i="2"/>
  <c r="EP83" i="2" s="1"/>
  <c r="ID83" i="2" s="1"/>
  <c r="BX83" i="2"/>
  <c r="BW83" i="2"/>
  <c r="BV83" i="2"/>
  <c r="BU83" i="2"/>
  <c r="DO83" i="2" s="1"/>
  <c r="BT83" i="2"/>
  <c r="BS83" i="2"/>
  <c r="EJ83" i="2" s="1"/>
  <c r="HX83" i="2" s="1"/>
  <c r="BR83" i="2"/>
  <c r="CO83" i="2" s="1"/>
  <c r="BQ83" i="2"/>
  <c r="BP83" i="2"/>
  <c r="BO83" i="2"/>
  <c r="BN83" i="2"/>
  <c r="BM83" i="2"/>
  <c r="CK83" i="2" s="1"/>
  <c r="BL83" i="2"/>
  <c r="BK83" i="2"/>
  <c r="BJ83" i="2"/>
  <c r="BI83" i="2"/>
  <c r="CG83" i="2" s="1"/>
  <c r="FU83" i="2" s="1"/>
  <c r="BH83" i="2"/>
  <c r="BG83" i="2"/>
  <c r="BF83" i="2"/>
  <c r="IF82" i="2"/>
  <c r="IB82" i="2"/>
  <c r="HO82" i="2"/>
  <c r="HN82" i="2"/>
  <c r="HF82" i="2"/>
  <c r="FV82" i="2"/>
  <c r="FJ82" i="2"/>
  <c r="EZ82" i="2"/>
  <c r="EX82" i="2"/>
  <c r="ET82" i="2"/>
  <c r="EN82" i="2"/>
  <c r="EM82" i="2"/>
  <c r="IA82" i="2" s="1"/>
  <c r="EH82" i="2"/>
  <c r="HV82" i="2" s="1"/>
  <c r="EA82" i="2"/>
  <c r="DU82" i="2"/>
  <c r="FO82" i="2" s="1"/>
  <c r="DQ82" i="2"/>
  <c r="FK82" i="2" s="1"/>
  <c r="DP82" i="2"/>
  <c r="DG82" i="2"/>
  <c r="FA82" i="2" s="1"/>
  <c r="DF82" i="2"/>
  <c r="DE82" i="2"/>
  <c r="EY82" i="2" s="1"/>
  <c r="DD82" i="2"/>
  <c r="CU82" i="2"/>
  <c r="GI82" i="2" s="1"/>
  <c r="CT82" i="2"/>
  <c r="CS82" i="2"/>
  <c r="GG82" i="2" s="1"/>
  <c r="CF82" i="2"/>
  <c r="CA82" i="2"/>
  <c r="ER82" i="2" s="1"/>
  <c r="BZ82" i="2"/>
  <c r="CX82" i="2" s="1"/>
  <c r="HI82" i="2" s="1"/>
  <c r="BY82" i="2"/>
  <c r="BX82" i="2"/>
  <c r="DR82" i="2" s="1"/>
  <c r="FL82" i="2" s="1"/>
  <c r="BW82" i="2"/>
  <c r="BV82" i="2"/>
  <c r="BU82" i="2"/>
  <c r="BS82" i="2"/>
  <c r="BR82" i="2"/>
  <c r="CP82" i="2" s="1"/>
  <c r="BQ82" i="2"/>
  <c r="BP82" i="2"/>
  <c r="BO82" i="2"/>
  <c r="BN82" i="2"/>
  <c r="BM82" i="2"/>
  <c r="ED82" i="2" s="1"/>
  <c r="HR82" i="2" s="1"/>
  <c r="BL82" i="2"/>
  <c r="BK82" i="2"/>
  <c r="EC82" i="2" s="1"/>
  <c r="HQ82" i="2" s="1"/>
  <c r="BJ82" i="2"/>
  <c r="CH82" i="2" s="1"/>
  <c r="GS82" i="2" s="1"/>
  <c r="BI82" i="2"/>
  <c r="BH82" i="2"/>
  <c r="DZ82" i="2" s="1"/>
  <c r="BG82" i="2"/>
  <c r="BF82" i="2"/>
  <c r="Z82" i="2"/>
  <c r="IF81" i="2"/>
  <c r="HX81" i="2"/>
  <c r="HR81" i="2"/>
  <c r="HN81" i="2"/>
  <c r="HM81" i="2"/>
  <c r="GT81" i="2"/>
  <c r="GQ81" i="2"/>
  <c r="FS81" i="2"/>
  <c r="EV81" i="2"/>
  <c r="ET81" i="2"/>
  <c r="ER81" i="2"/>
  <c r="EM81" i="2"/>
  <c r="IA81" i="2" s="1"/>
  <c r="EL81" i="2"/>
  <c r="HZ81" i="2" s="1"/>
  <c r="ED81" i="2"/>
  <c r="EC81" i="2"/>
  <c r="HQ81" i="2" s="1"/>
  <c r="EB81" i="2"/>
  <c r="HP81" i="2" s="1"/>
  <c r="EA81" i="2"/>
  <c r="HO81" i="2" s="1"/>
  <c r="DZ81" i="2"/>
  <c r="DY81" i="2"/>
  <c r="DW81" i="2"/>
  <c r="HK81" i="2" s="1"/>
  <c r="DQ81" i="2"/>
  <c r="FK81" i="2" s="1"/>
  <c r="DP81" i="2"/>
  <c r="FJ81" i="2" s="1"/>
  <c r="DF81" i="2"/>
  <c r="EZ81" i="2" s="1"/>
  <c r="DE81" i="2"/>
  <c r="EY81" i="2" s="1"/>
  <c r="DD81" i="2"/>
  <c r="EX81" i="2" s="1"/>
  <c r="DC81" i="2"/>
  <c r="EW81" i="2" s="1"/>
  <c r="DB81" i="2"/>
  <c r="DA81" i="2"/>
  <c r="EU81" i="2" s="1"/>
  <c r="CL81" i="2"/>
  <c r="CK81" i="2"/>
  <c r="CF81" i="2"/>
  <c r="FT81" i="2" s="1"/>
  <c r="CE81" i="2"/>
  <c r="GP81" i="2" s="1"/>
  <c r="CA81" i="2"/>
  <c r="DU81" i="2" s="1"/>
  <c r="FO81" i="2" s="1"/>
  <c r="BZ81" i="2"/>
  <c r="BY81" i="2"/>
  <c r="BX81" i="2"/>
  <c r="BW81" i="2"/>
  <c r="BV81" i="2"/>
  <c r="CT81" i="2" s="1"/>
  <c r="BU81" i="2"/>
  <c r="CS81" i="2" s="1"/>
  <c r="BT81" i="2"/>
  <c r="EK81" i="2" s="1"/>
  <c r="HY81" i="2" s="1"/>
  <c r="BS81" i="2"/>
  <c r="EJ81" i="2" s="1"/>
  <c r="BR81" i="2"/>
  <c r="BQ81" i="2"/>
  <c r="BP81" i="2"/>
  <c r="BO81" i="2"/>
  <c r="BN81" i="2"/>
  <c r="BM81" i="2"/>
  <c r="CJ81" i="2" s="1"/>
  <c r="BL81" i="2"/>
  <c r="BK81" i="2"/>
  <c r="CI81" i="2" s="1"/>
  <c r="FW81" i="2" s="1"/>
  <c r="BJ81" i="2"/>
  <c r="CH81" i="2" s="1"/>
  <c r="BI81" i="2"/>
  <c r="BH81" i="2"/>
  <c r="BG81" i="2"/>
  <c r="BF81" i="2"/>
  <c r="IA80" i="2"/>
  <c r="HG80" i="2"/>
  <c r="HF80" i="2"/>
  <c r="GX80" i="2"/>
  <c r="GV80" i="2"/>
  <c r="GJ80" i="2"/>
  <c r="GI80" i="2"/>
  <c r="FM80" i="2"/>
  <c r="FL80" i="2"/>
  <c r="FK80" i="2"/>
  <c r="FJ80" i="2"/>
  <c r="EX80" i="2"/>
  <c r="ET80" i="2"/>
  <c r="EQ80" i="2"/>
  <c r="IE80" i="2" s="1"/>
  <c r="EP80" i="2"/>
  <c r="ID80" i="2" s="1"/>
  <c r="EO80" i="2"/>
  <c r="IC80" i="2" s="1"/>
  <c r="EN80" i="2"/>
  <c r="IB80" i="2" s="1"/>
  <c r="EM80" i="2"/>
  <c r="EE80" i="2"/>
  <c r="HS80" i="2" s="1"/>
  <c r="ED80" i="2"/>
  <c r="HR80" i="2" s="1"/>
  <c r="EC80" i="2"/>
  <c r="HQ80" i="2" s="1"/>
  <c r="EB80" i="2"/>
  <c r="HP80" i="2" s="1"/>
  <c r="DZ80" i="2"/>
  <c r="HN80" i="2" s="1"/>
  <c r="DY80" i="2"/>
  <c r="HM80" i="2" s="1"/>
  <c r="DS80" i="2"/>
  <c r="DR80" i="2"/>
  <c r="DQ80" i="2"/>
  <c r="DP80" i="2"/>
  <c r="DG80" i="2"/>
  <c r="FA80" i="2" s="1"/>
  <c r="DF80" i="2"/>
  <c r="EZ80" i="2" s="1"/>
  <c r="DE80" i="2"/>
  <c r="EY80" i="2" s="1"/>
  <c r="DD80" i="2"/>
  <c r="CV80" i="2"/>
  <c r="CU80" i="2"/>
  <c r="CT80" i="2"/>
  <c r="CM80" i="2"/>
  <c r="GA80" i="2" s="1"/>
  <c r="CL80" i="2"/>
  <c r="CD80" i="2"/>
  <c r="CC80" i="2"/>
  <c r="FQ80" i="2" s="1"/>
  <c r="CA80" i="2"/>
  <c r="BZ80" i="2"/>
  <c r="BY80" i="2"/>
  <c r="CW80" i="2" s="1"/>
  <c r="BX80" i="2"/>
  <c r="BW80" i="2"/>
  <c r="BV80" i="2"/>
  <c r="BU80" i="2"/>
  <c r="BT80" i="2"/>
  <c r="BS80" i="2"/>
  <c r="BR80" i="2"/>
  <c r="BQ80" i="2"/>
  <c r="BP80" i="2"/>
  <c r="DJ80" i="2" s="1"/>
  <c r="FD80" i="2" s="1"/>
  <c r="BO80" i="2"/>
  <c r="EG80" i="2" s="1"/>
  <c r="HU80" i="2" s="1"/>
  <c r="BN80" i="2"/>
  <c r="DH80" i="2" s="1"/>
  <c r="FB80" i="2" s="1"/>
  <c r="BM80" i="2"/>
  <c r="CK80" i="2" s="1"/>
  <c r="FY80" i="2" s="1"/>
  <c r="BL80" i="2"/>
  <c r="CJ80" i="2" s="1"/>
  <c r="BK80" i="2"/>
  <c r="CI80" i="2" s="1"/>
  <c r="GT80" i="2" s="1"/>
  <c r="BJ80" i="2"/>
  <c r="CH80" i="2" s="1"/>
  <c r="BI80" i="2"/>
  <c r="BH80" i="2"/>
  <c r="DB80" i="2" s="1"/>
  <c r="EV80" i="2" s="1"/>
  <c r="BG80" i="2"/>
  <c r="DX80" i="2" s="1"/>
  <c r="HL80" i="2" s="1"/>
  <c r="BF80" i="2"/>
  <c r="DW80" i="2" s="1"/>
  <c r="HK80" i="2" s="1"/>
  <c r="HX79" i="2"/>
  <c r="HW79" i="2"/>
  <c r="HU79" i="2"/>
  <c r="HL79" i="2"/>
  <c r="GZ79" i="2"/>
  <c r="GL79" i="2"/>
  <c r="GK79" i="2"/>
  <c r="GC79" i="2"/>
  <c r="FQ79" i="2"/>
  <c r="FG79" i="2"/>
  <c r="FF79" i="2"/>
  <c r="FE79" i="2"/>
  <c r="ET79" i="2"/>
  <c r="ER79" i="2"/>
  <c r="IF79" i="2" s="1"/>
  <c r="EQ79" i="2"/>
  <c r="IE79" i="2" s="1"/>
  <c r="EP79" i="2"/>
  <c r="ID79" i="2" s="1"/>
  <c r="EO79" i="2"/>
  <c r="IC79" i="2" s="1"/>
  <c r="EM79" i="2"/>
  <c r="IA79" i="2" s="1"/>
  <c r="EJ79" i="2"/>
  <c r="EI79" i="2"/>
  <c r="EH79" i="2"/>
  <c r="HV79" i="2" s="1"/>
  <c r="EG79" i="2"/>
  <c r="EF79" i="2"/>
  <c r="HT79" i="2" s="1"/>
  <c r="EB79" i="2"/>
  <c r="HP79" i="2" s="1"/>
  <c r="DU79" i="2"/>
  <c r="FO79" i="2" s="1"/>
  <c r="DT79" i="2"/>
  <c r="FN79" i="2" s="1"/>
  <c r="DS79" i="2"/>
  <c r="FM79" i="2" s="1"/>
  <c r="DO79" i="2"/>
  <c r="FI79" i="2" s="1"/>
  <c r="DM79" i="2"/>
  <c r="DL79" i="2"/>
  <c r="DK79" i="2"/>
  <c r="DE79" i="2"/>
  <c r="EY79" i="2" s="1"/>
  <c r="CS79" i="2"/>
  <c r="CR79" i="2"/>
  <c r="CQ79" i="2"/>
  <c r="GE79" i="2" s="1"/>
  <c r="CP79" i="2"/>
  <c r="CO79" i="2"/>
  <c r="CD79" i="2"/>
  <c r="CC79" i="2"/>
  <c r="GN79" i="2" s="1"/>
  <c r="CA79" i="2"/>
  <c r="BZ79" i="2"/>
  <c r="CX79" i="2" s="1"/>
  <c r="HI79" i="2" s="1"/>
  <c r="BY79" i="2"/>
  <c r="CW79" i="2" s="1"/>
  <c r="HH79" i="2" s="1"/>
  <c r="BX79" i="2"/>
  <c r="BW79" i="2"/>
  <c r="CT79" i="2" s="1"/>
  <c r="BV79" i="2"/>
  <c r="DP79" i="2" s="1"/>
  <c r="FJ79" i="2" s="1"/>
  <c r="BU79" i="2"/>
  <c r="BT79" i="2"/>
  <c r="BS79" i="2"/>
  <c r="BR79" i="2"/>
  <c r="BQ79" i="2"/>
  <c r="BP79" i="2"/>
  <c r="BO79" i="2"/>
  <c r="BN79" i="2"/>
  <c r="BM79" i="2"/>
  <c r="BL79" i="2"/>
  <c r="BK79" i="2"/>
  <c r="CI79" i="2" s="1"/>
  <c r="BJ79" i="2"/>
  <c r="CH79" i="2" s="1"/>
  <c r="BI79" i="2"/>
  <c r="BH79" i="2"/>
  <c r="DY79" i="2" s="1"/>
  <c r="HM79" i="2" s="1"/>
  <c r="BG79" i="2"/>
  <c r="DA79" i="2" s="1"/>
  <c r="EU79" i="2" s="1"/>
  <c r="BF79" i="2"/>
  <c r="DX79" i="2" s="1"/>
  <c r="HW78" i="2"/>
  <c r="HA78" i="2"/>
  <c r="GY78" i="2"/>
  <c r="GQ78" i="2"/>
  <c r="GO78" i="2"/>
  <c r="GC78" i="2"/>
  <c r="FR78" i="2"/>
  <c r="FQ78" i="2"/>
  <c r="FH78" i="2"/>
  <c r="FG78" i="2"/>
  <c r="ET78" i="2"/>
  <c r="EK78" i="2"/>
  <c r="HY78" i="2" s="1"/>
  <c r="EJ78" i="2"/>
  <c r="HX78" i="2" s="1"/>
  <c r="EI78" i="2"/>
  <c r="EE78" i="2"/>
  <c r="HS78" i="2" s="1"/>
  <c r="ED78" i="2"/>
  <c r="HR78" i="2" s="1"/>
  <c r="DW78" i="2"/>
  <c r="HK78" i="2" s="1"/>
  <c r="DU78" i="2"/>
  <c r="FO78" i="2" s="1"/>
  <c r="DT78" i="2"/>
  <c r="FN78" i="2" s="1"/>
  <c r="DM78" i="2"/>
  <c r="DL78" i="2"/>
  <c r="FF78" i="2" s="1"/>
  <c r="DH78" i="2"/>
  <c r="FB78" i="2" s="1"/>
  <c r="DG78" i="2"/>
  <c r="FA78" i="2" s="1"/>
  <c r="CR78" i="2"/>
  <c r="CN78" i="2"/>
  <c r="GB78" i="2" s="1"/>
  <c r="CK78" i="2"/>
  <c r="CJ78" i="2"/>
  <c r="CF78" i="2"/>
  <c r="FT78" i="2" s="1"/>
  <c r="CE78" i="2"/>
  <c r="FS78" i="2" s="1"/>
  <c r="CD78" i="2"/>
  <c r="CA78" i="2"/>
  <c r="BZ78" i="2"/>
  <c r="CX78" i="2" s="1"/>
  <c r="BY78" i="2"/>
  <c r="CW78" i="2" s="1"/>
  <c r="BX78" i="2"/>
  <c r="CV78" i="2" s="1"/>
  <c r="BW78" i="2"/>
  <c r="BV78" i="2"/>
  <c r="BU78" i="2"/>
  <c r="BT78" i="2"/>
  <c r="DN78" i="2" s="1"/>
  <c r="BS78" i="2"/>
  <c r="BR78" i="2"/>
  <c r="CP78" i="2" s="1"/>
  <c r="GD78" i="2" s="1"/>
  <c r="BQ78" i="2"/>
  <c r="CO78" i="2" s="1"/>
  <c r="GZ78" i="2" s="1"/>
  <c r="BP78" i="2"/>
  <c r="BO78" i="2"/>
  <c r="BN78" i="2"/>
  <c r="BM78" i="2"/>
  <c r="BL78" i="2"/>
  <c r="BK78" i="2"/>
  <c r="BJ78" i="2"/>
  <c r="BI78" i="2"/>
  <c r="BH78" i="2"/>
  <c r="BG78" i="2"/>
  <c r="BF78" i="2"/>
  <c r="CC78" i="2" s="1"/>
  <c r="GN78" i="2" s="1"/>
  <c r="HO77" i="2"/>
  <c r="HN77" i="2"/>
  <c r="GS77" i="2"/>
  <c r="GQ77" i="2"/>
  <c r="FV77" i="2"/>
  <c r="FT77" i="2"/>
  <c r="FS77" i="2"/>
  <c r="FG77" i="2"/>
  <c r="FF77" i="2"/>
  <c r="EV77" i="2"/>
  <c r="ET77" i="2"/>
  <c r="EK77" i="2"/>
  <c r="HY77" i="2" s="1"/>
  <c r="EJ77" i="2"/>
  <c r="HX77" i="2" s="1"/>
  <c r="EB77" i="2"/>
  <c r="HP77" i="2" s="1"/>
  <c r="EA77" i="2"/>
  <c r="DZ77" i="2"/>
  <c r="DY77" i="2"/>
  <c r="HM77" i="2" s="1"/>
  <c r="DX77" i="2"/>
  <c r="HL77" i="2" s="1"/>
  <c r="DW77" i="2"/>
  <c r="HK77" i="2" s="1"/>
  <c r="DN77" i="2"/>
  <c r="FH77" i="2" s="1"/>
  <c r="DM77" i="2"/>
  <c r="DL77" i="2"/>
  <c r="DI77" i="2"/>
  <c r="FC77" i="2" s="1"/>
  <c r="DD77" i="2"/>
  <c r="EX77" i="2" s="1"/>
  <c r="DC77" i="2"/>
  <c r="EW77" i="2" s="1"/>
  <c r="DB77" i="2"/>
  <c r="CS77" i="2"/>
  <c r="HD77" i="2" s="1"/>
  <c r="CK77" i="2"/>
  <c r="CJ77" i="2"/>
  <c r="CF77" i="2"/>
  <c r="CE77" i="2"/>
  <c r="GP77" i="2" s="1"/>
  <c r="CA77" i="2"/>
  <c r="BZ77" i="2"/>
  <c r="BY77" i="2"/>
  <c r="BX77" i="2"/>
  <c r="BW77" i="2"/>
  <c r="BV77" i="2"/>
  <c r="BU77" i="2"/>
  <c r="CR77" i="2" s="1"/>
  <c r="HC77" i="2" s="1"/>
  <c r="BT77" i="2"/>
  <c r="BS77" i="2"/>
  <c r="CQ77" i="2" s="1"/>
  <c r="BR77" i="2"/>
  <c r="CP77" i="2" s="1"/>
  <c r="BQ77" i="2"/>
  <c r="CO77" i="2" s="1"/>
  <c r="BP77" i="2"/>
  <c r="BO77" i="2"/>
  <c r="EF77" i="2" s="1"/>
  <c r="HT77" i="2" s="1"/>
  <c r="BN77" i="2"/>
  <c r="EE77" i="2" s="1"/>
  <c r="HS77" i="2" s="1"/>
  <c r="BM77" i="2"/>
  <c r="BL77" i="2"/>
  <c r="BK77" i="2"/>
  <c r="BJ77" i="2"/>
  <c r="CH77" i="2" s="1"/>
  <c r="BI77" i="2"/>
  <c r="BH77" i="2"/>
  <c r="BG77" i="2"/>
  <c r="BF77" i="2"/>
  <c r="DA77" i="2" s="1"/>
  <c r="EU77" i="2" s="1"/>
  <c r="IC76" i="2"/>
  <c r="HG76" i="2"/>
  <c r="HF76" i="2"/>
  <c r="GW76" i="2"/>
  <c r="GV76" i="2"/>
  <c r="GJ76" i="2"/>
  <c r="GI76" i="2"/>
  <c r="FW76" i="2"/>
  <c r="FV76" i="2"/>
  <c r="FM76" i="2"/>
  <c r="FK76" i="2"/>
  <c r="FJ76" i="2"/>
  <c r="ET76" i="2"/>
  <c r="EP76" i="2"/>
  <c r="ID76" i="2" s="1"/>
  <c r="EO76" i="2"/>
  <c r="EN76" i="2"/>
  <c r="IB76" i="2" s="1"/>
  <c r="EM76" i="2"/>
  <c r="IA76" i="2" s="1"/>
  <c r="EB76" i="2"/>
  <c r="HP76" i="2" s="1"/>
  <c r="EA76" i="2"/>
  <c r="HO76" i="2" s="1"/>
  <c r="DS76" i="2"/>
  <c r="DR76" i="2"/>
  <c r="FL76" i="2" s="1"/>
  <c r="DQ76" i="2"/>
  <c r="DP76" i="2"/>
  <c r="DE76" i="2"/>
  <c r="EY76" i="2" s="1"/>
  <c r="DD76" i="2"/>
  <c r="EX76" i="2" s="1"/>
  <c r="DA76" i="2"/>
  <c r="EU76" i="2" s="1"/>
  <c r="CV76" i="2"/>
  <c r="CU76" i="2"/>
  <c r="CT76" i="2"/>
  <c r="CO76" i="2"/>
  <c r="CL76" i="2"/>
  <c r="FZ76" i="2" s="1"/>
  <c r="CK76" i="2"/>
  <c r="FY76" i="2" s="1"/>
  <c r="CJ76" i="2"/>
  <c r="CC76" i="2"/>
  <c r="CA76" i="2"/>
  <c r="BZ76" i="2"/>
  <c r="DT76" i="2" s="1"/>
  <c r="FN76" i="2" s="1"/>
  <c r="BY76" i="2"/>
  <c r="BX76" i="2"/>
  <c r="BW76" i="2"/>
  <c r="BV76" i="2"/>
  <c r="BU76" i="2"/>
  <c r="BT76" i="2"/>
  <c r="BS76" i="2"/>
  <c r="BR76" i="2"/>
  <c r="BQ76" i="2"/>
  <c r="BP76" i="2"/>
  <c r="EG76" i="2" s="1"/>
  <c r="HU76" i="2" s="1"/>
  <c r="BO76" i="2"/>
  <c r="BN76" i="2"/>
  <c r="DH76" i="2" s="1"/>
  <c r="FB76" i="2" s="1"/>
  <c r="BM76" i="2"/>
  <c r="EE76" i="2" s="1"/>
  <c r="HS76" i="2" s="1"/>
  <c r="BL76" i="2"/>
  <c r="ED76" i="2" s="1"/>
  <c r="HR76" i="2" s="1"/>
  <c r="BK76" i="2"/>
  <c r="CI76" i="2" s="1"/>
  <c r="GT76" i="2" s="1"/>
  <c r="BJ76" i="2"/>
  <c r="CH76" i="2" s="1"/>
  <c r="GS76" i="2" s="1"/>
  <c r="BI76" i="2"/>
  <c r="BH76" i="2"/>
  <c r="BG76" i="2"/>
  <c r="BF76" i="2"/>
  <c r="DW76" i="2" s="1"/>
  <c r="HK76" i="2" s="1"/>
  <c r="HX75" i="2"/>
  <c r="HW75" i="2"/>
  <c r="HG75" i="2"/>
  <c r="FL75" i="2"/>
  <c r="FK75" i="2"/>
  <c r="FJ75" i="2"/>
  <c r="FG75" i="2"/>
  <c r="FF75" i="2"/>
  <c r="FE75" i="2"/>
  <c r="FA75" i="2"/>
  <c r="ET75" i="2"/>
  <c r="EP75" i="2"/>
  <c r="ID75" i="2" s="1"/>
  <c r="EO75" i="2"/>
  <c r="IC75" i="2" s="1"/>
  <c r="EN75" i="2"/>
  <c r="IB75" i="2" s="1"/>
  <c r="EM75" i="2"/>
  <c r="IA75" i="2" s="1"/>
  <c r="EJ75" i="2"/>
  <c r="EI75" i="2"/>
  <c r="EH75" i="2"/>
  <c r="HV75" i="2" s="1"/>
  <c r="EG75" i="2"/>
  <c r="HU75" i="2" s="1"/>
  <c r="EF75" i="2"/>
  <c r="HT75" i="2" s="1"/>
  <c r="DY75" i="2"/>
  <c r="HM75" i="2" s="1"/>
  <c r="DT75" i="2"/>
  <c r="FN75" i="2" s="1"/>
  <c r="DS75" i="2"/>
  <c r="FM75" i="2" s="1"/>
  <c r="DR75" i="2"/>
  <c r="DQ75" i="2"/>
  <c r="DP75" i="2"/>
  <c r="DM75" i="2"/>
  <c r="DL75" i="2"/>
  <c r="DK75" i="2"/>
  <c r="DG75" i="2"/>
  <c r="DF75" i="2"/>
  <c r="EZ75" i="2" s="1"/>
  <c r="DE75" i="2"/>
  <c r="EY75" i="2" s="1"/>
  <c r="CU75" i="2"/>
  <c r="HF75" i="2" s="1"/>
  <c r="CT75" i="2"/>
  <c r="HE75" i="2" s="1"/>
  <c r="CS75" i="2"/>
  <c r="CR75" i="2"/>
  <c r="CP75" i="2"/>
  <c r="HA75" i="2" s="1"/>
  <c r="CO75" i="2"/>
  <c r="GZ75" i="2" s="1"/>
  <c r="CA75" i="2"/>
  <c r="BZ75" i="2"/>
  <c r="BY75" i="2"/>
  <c r="BX75" i="2"/>
  <c r="CV75" i="2" s="1"/>
  <c r="GJ75" i="2" s="1"/>
  <c r="BW75" i="2"/>
  <c r="BV75" i="2"/>
  <c r="BU75" i="2"/>
  <c r="BT75" i="2"/>
  <c r="EL75" i="2" s="1"/>
  <c r="HZ75" i="2" s="1"/>
  <c r="BS75" i="2"/>
  <c r="BR75" i="2"/>
  <c r="BQ75" i="2"/>
  <c r="BP75" i="2"/>
  <c r="BO75" i="2"/>
  <c r="BN75" i="2"/>
  <c r="BM75" i="2"/>
  <c r="BL75" i="2"/>
  <c r="BK75" i="2"/>
  <c r="CI75" i="2" s="1"/>
  <c r="GT75" i="2" s="1"/>
  <c r="BJ75" i="2"/>
  <c r="BI75" i="2"/>
  <c r="BH75" i="2"/>
  <c r="DB75" i="2" s="1"/>
  <c r="EV75" i="2" s="1"/>
  <c r="BG75" i="2"/>
  <c r="DA75" i="2" s="1"/>
  <c r="EU75" i="2" s="1"/>
  <c r="BF75" i="2"/>
  <c r="IC74" i="2"/>
  <c r="FY74" i="2"/>
  <c r="FB74" i="2"/>
  <c r="ET74" i="2"/>
  <c r="EO74" i="2"/>
  <c r="EN74" i="2"/>
  <c r="IB74" i="2" s="1"/>
  <c r="EJ74" i="2"/>
  <c r="HX74" i="2" s="1"/>
  <c r="EI74" i="2"/>
  <c r="HW74" i="2" s="1"/>
  <c r="EE74" i="2"/>
  <c r="HS74" i="2" s="1"/>
  <c r="ED74" i="2"/>
  <c r="HR74" i="2" s="1"/>
  <c r="DY74" i="2"/>
  <c r="HM74" i="2" s="1"/>
  <c r="DS74" i="2"/>
  <c r="FM74" i="2" s="1"/>
  <c r="DR74" i="2"/>
  <c r="FL74" i="2" s="1"/>
  <c r="DQ74" i="2"/>
  <c r="FK74" i="2" s="1"/>
  <c r="DH74" i="2"/>
  <c r="DG74" i="2"/>
  <c r="FA74" i="2" s="1"/>
  <c r="CU74" i="2"/>
  <c r="GI74" i="2" s="1"/>
  <c r="CT74" i="2"/>
  <c r="CP74" i="2"/>
  <c r="HA74" i="2" s="1"/>
  <c r="CO74" i="2"/>
  <c r="CJ74" i="2"/>
  <c r="CH74" i="2"/>
  <c r="FV74" i="2" s="1"/>
  <c r="CA74" i="2"/>
  <c r="BZ74" i="2"/>
  <c r="BY74" i="2"/>
  <c r="BX74" i="2"/>
  <c r="BW74" i="2"/>
  <c r="BV74" i="2"/>
  <c r="BU74" i="2"/>
  <c r="BT74" i="2"/>
  <c r="BS74" i="2"/>
  <c r="BR74" i="2"/>
  <c r="DL74" i="2" s="1"/>
  <c r="FF74" i="2" s="1"/>
  <c r="BQ74" i="2"/>
  <c r="EH74" i="2" s="1"/>
  <c r="HV74" i="2" s="1"/>
  <c r="BP74" i="2"/>
  <c r="BO74" i="2"/>
  <c r="BN74" i="2"/>
  <c r="BM74" i="2"/>
  <c r="CK74" i="2" s="1"/>
  <c r="GV74" i="2" s="1"/>
  <c r="BL74" i="2"/>
  <c r="BK74" i="2"/>
  <c r="BJ74" i="2"/>
  <c r="EB74" i="2" s="1"/>
  <c r="HP74" i="2" s="1"/>
  <c r="BI74" i="2"/>
  <c r="BH74" i="2"/>
  <c r="BG74" i="2"/>
  <c r="BF74" i="2"/>
  <c r="HY73" i="2"/>
  <c r="HX73" i="2"/>
  <c r="HG73" i="2"/>
  <c r="FC73" i="2"/>
  <c r="ET73" i="2"/>
  <c r="EP73" i="2"/>
  <c r="ID73" i="2" s="1"/>
  <c r="EL73" i="2"/>
  <c r="HZ73" i="2" s="1"/>
  <c r="EK73" i="2"/>
  <c r="EJ73" i="2"/>
  <c r="EF73" i="2"/>
  <c r="HT73" i="2" s="1"/>
  <c r="EE73" i="2"/>
  <c r="HS73" i="2" s="1"/>
  <c r="EA73" i="2"/>
  <c r="HO73" i="2" s="1"/>
  <c r="DZ73" i="2"/>
  <c r="HN73" i="2" s="1"/>
  <c r="DY73" i="2"/>
  <c r="HM73" i="2" s="1"/>
  <c r="DR73" i="2"/>
  <c r="FL73" i="2" s="1"/>
  <c r="DO73" i="2"/>
  <c r="FI73" i="2" s="1"/>
  <c r="DN73" i="2"/>
  <c r="FH73" i="2" s="1"/>
  <c r="DM73" i="2"/>
  <c r="FG73" i="2" s="1"/>
  <c r="DK73" i="2"/>
  <c r="FE73" i="2" s="1"/>
  <c r="DI73" i="2"/>
  <c r="DD73" i="2"/>
  <c r="EX73" i="2" s="1"/>
  <c r="DC73" i="2"/>
  <c r="EW73" i="2" s="1"/>
  <c r="DB73" i="2"/>
  <c r="EV73" i="2" s="1"/>
  <c r="CV73" i="2"/>
  <c r="GJ73" i="2" s="1"/>
  <c r="CU73" i="2"/>
  <c r="HF73" i="2" s="1"/>
  <c r="CP73" i="2"/>
  <c r="HA73" i="2" s="1"/>
  <c r="CM73" i="2"/>
  <c r="CL73" i="2"/>
  <c r="FZ73" i="2" s="1"/>
  <c r="CG73" i="2"/>
  <c r="CA73" i="2"/>
  <c r="DU73" i="2" s="1"/>
  <c r="FO73" i="2" s="1"/>
  <c r="BZ73" i="2"/>
  <c r="BY73" i="2"/>
  <c r="DS73" i="2" s="1"/>
  <c r="FM73" i="2" s="1"/>
  <c r="BX73" i="2"/>
  <c r="BW73" i="2"/>
  <c r="BV73" i="2"/>
  <c r="BU73" i="2"/>
  <c r="BT73" i="2"/>
  <c r="BS73" i="2"/>
  <c r="CQ73" i="2" s="1"/>
  <c r="BR73" i="2"/>
  <c r="BQ73" i="2"/>
  <c r="CN73" i="2" s="1"/>
  <c r="BP73" i="2"/>
  <c r="DJ73" i="2" s="1"/>
  <c r="FD73" i="2" s="1"/>
  <c r="BO73" i="2"/>
  <c r="BN73" i="2"/>
  <c r="DH73" i="2" s="1"/>
  <c r="FB73" i="2" s="1"/>
  <c r="BM73" i="2"/>
  <c r="BL73" i="2"/>
  <c r="BK73" i="2"/>
  <c r="BJ73" i="2"/>
  <c r="BI73" i="2"/>
  <c r="BH73" i="2"/>
  <c r="CF73" i="2" s="1"/>
  <c r="BG73" i="2"/>
  <c r="CE73" i="2" s="1"/>
  <c r="BF73" i="2"/>
  <c r="IC72" i="2"/>
  <c r="HR72" i="2"/>
  <c r="HL72" i="2"/>
  <c r="HK72" i="2"/>
  <c r="GQ72" i="2"/>
  <c r="GP72" i="2"/>
  <c r="GL72" i="2"/>
  <c r="FZ72" i="2"/>
  <c r="FT72" i="2"/>
  <c r="FO72" i="2"/>
  <c r="FA72" i="2"/>
  <c r="EZ72" i="2"/>
  <c r="ET72" i="2"/>
  <c r="ER72" i="2"/>
  <c r="IF72" i="2" s="1"/>
  <c r="EQ72" i="2"/>
  <c r="IE72" i="2" s="1"/>
  <c r="EP72" i="2"/>
  <c r="ID72" i="2" s="1"/>
  <c r="EO72" i="2"/>
  <c r="EE72" i="2"/>
  <c r="HS72" i="2" s="1"/>
  <c r="ED72" i="2"/>
  <c r="EB72" i="2"/>
  <c r="HP72" i="2" s="1"/>
  <c r="EA72" i="2"/>
  <c r="HO72" i="2" s="1"/>
  <c r="DZ72" i="2"/>
  <c r="HN72" i="2" s="1"/>
  <c r="DY72" i="2"/>
  <c r="HM72" i="2" s="1"/>
  <c r="DX72" i="2"/>
  <c r="DW72" i="2"/>
  <c r="DU72" i="2"/>
  <c r="DN72" i="2"/>
  <c r="FH72" i="2" s="1"/>
  <c r="DK72" i="2"/>
  <c r="FE72" i="2" s="1"/>
  <c r="DE72" i="2"/>
  <c r="EY72" i="2" s="1"/>
  <c r="DC72" i="2"/>
  <c r="EW72" i="2" s="1"/>
  <c r="DB72" i="2"/>
  <c r="EV72" i="2" s="1"/>
  <c r="DA72" i="2"/>
  <c r="EU72" i="2" s="1"/>
  <c r="CX72" i="2"/>
  <c r="HI72" i="2" s="1"/>
  <c r="CO72" i="2"/>
  <c r="CN72" i="2"/>
  <c r="CL72" i="2"/>
  <c r="GW72" i="2" s="1"/>
  <c r="CK72" i="2"/>
  <c r="GV72" i="2" s="1"/>
  <c r="CF72" i="2"/>
  <c r="CE72" i="2"/>
  <c r="FS72" i="2" s="1"/>
  <c r="CD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DG72" i="2" s="1"/>
  <c r="BL72" i="2"/>
  <c r="DF72" i="2" s="1"/>
  <c r="BK72" i="2"/>
  <c r="CI72" i="2" s="1"/>
  <c r="BJ72" i="2"/>
  <c r="BI72" i="2"/>
  <c r="CG72" i="2" s="1"/>
  <c r="BH72" i="2"/>
  <c r="BG72" i="2"/>
  <c r="BF72" i="2"/>
  <c r="CC72" i="2" s="1"/>
  <c r="GN72" i="2" s="1"/>
  <c r="IF71" i="2"/>
  <c r="IA71" i="2"/>
  <c r="HV71" i="2"/>
  <c r="HQ71" i="2"/>
  <c r="HH71" i="2"/>
  <c r="GP71" i="2"/>
  <c r="GK71" i="2"/>
  <c r="GC71" i="2"/>
  <c r="FR71" i="2"/>
  <c r="FN71" i="2"/>
  <c r="ET71" i="2"/>
  <c r="ER71" i="2"/>
  <c r="EQ71" i="2"/>
  <c r="IE71" i="2" s="1"/>
  <c r="EN71" i="2"/>
  <c r="IB71" i="2" s="1"/>
  <c r="EM71" i="2"/>
  <c r="EJ71" i="2"/>
  <c r="HX71" i="2" s="1"/>
  <c r="ED71" i="2"/>
  <c r="HR71" i="2" s="1"/>
  <c r="EB71" i="2"/>
  <c r="HP71" i="2" s="1"/>
  <c r="DU71" i="2"/>
  <c r="FO71" i="2" s="1"/>
  <c r="DT71" i="2"/>
  <c r="DS71" i="2"/>
  <c r="FM71" i="2" s="1"/>
  <c r="DQ71" i="2"/>
  <c r="FK71" i="2" s="1"/>
  <c r="DP71" i="2"/>
  <c r="FJ71" i="2" s="1"/>
  <c r="DC71" i="2"/>
  <c r="EW71" i="2" s="1"/>
  <c r="CT71" i="2"/>
  <c r="CS71" i="2"/>
  <c r="CO71" i="2"/>
  <c r="GZ71" i="2" s="1"/>
  <c r="CN71" i="2"/>
  <c r="GB71" i="2" s="1"/>
  <c r="CH71" i="2"/>
  <c r="CE71" i="2"/>
  <c r="FS71" i="2" s="1"/>
  <c r="CD71" i="2"/>
  <c r="GO71" i="2" s="1"/>
  <c r="CA71" i="2"/>
  <c r="BZ71" i="2"/>
  <c r="CX71" i="2" s="1"/>
  <c r="BY71" i="2"/>
  <c r="CW71" i="2" s="1"/>
  <c r="BX71" i="2"/>
  <c r="CU71" i="2" s="1"/>
  <c r="BW71" i="2"/>
  <c r="BV71" i="2"/>
  <c r="BU71" i="2"/>
  <c r="BT71" i="2"/>
  <c r="BS71" i="2"/>
  <c r="BR71" i="2"/>
  <c r="BQ71" i="2"/>
  <c r="EH71" i="2" s="1"/>
  <c r="BP71" i="2"/>
  <c r="BO71" i="2"/>
  <c r="BN71" i="2"/>
  <c r="BM71" i="2"/>
  <c r="CK71" i="2" s="1"/>
  <c r="BL71" i="2"/>
  <c r="EC71" i="2" s="1"/>
  <c r="BK71" i="2"/>
  <c r="CI71" i="2" s="1"/>
  <c r="BJ71" i="2"/>
  <c r="BI71" i="2"/>
  <c r="BH71" i="2"/>
  <c r="DB71" i="2" s="1"/>
  <c r="EV71" i="2" s="1"/>
  <c r="BG71" i="2"/>
  <c r="DY71" i="2" s="1"/>
  <c r="HM71" i="2" s="1"/>
  <c r="BF71" i="2"/>
  <c r="CC71" i="2" s="1"/>
  <c r="HW70" i="2"/>
  <c r="HD70" i="2"/>
  <c r="HA70" i="2"/>
  <c r="GZ70" i="2"/>
  <c r="GY70" i="2"/>
  <c r="GK70" i="2"/>
  <c r="GD70" i="2"/>
  <c r="GC70" i="2"/>
  <c r="GB70" i="2"/>
  <c r="FG70" i="2"/>
  <c r="FF70" i="2"/>
  <c r="FE70" i="2"/>
  <c r="ET70" i="2"/>
  <c r="EJ70" i="2"/>
  <c r="HX70" i="2" s="1"/>
  <c r="EI70" i="2"/>
  <c r="EH70" i="2"/>
  <c r="HV70" i="2" s="1"/>
  <c r="DQ70" i="2"/>
  <c r="FK70" i="2" s="1"/>
  <c r="DM70" i="2"/>
  <c r="DL70" i="2"/>
  <c r="DK70" i="2"/>
  <c r="DJ70" i="2"/>
  <c r="FD70" i="2" s="1"/>
  <c r="CX70" i="2"/>
  <c r="CS70" i="2"/>
  <c r="GG70" i="2" s="1"/>
  <c r="CP70" i="2"/>
  <c r="CO70" i="2"/>
  <c r="CN70" i="2"/>
  <c r="CF70" i="2"/>
  <c r="CE70" i="2"/>
  <c r="FS70" i="2" s="1"/>
  <c r="CA70" i="2"/>
  <c r="BZ70" i="2"/>
  <c r="EQ70" i="2" s="1"/>
  <c r="IE70" i="2" s="1"/>
  <c r="BY70" i="2"/>
  <c r="CW70" i="2" s="1"/>
  <c r="HH70" i="2" s="1"/>
  <c r="BX70" i="2"/>
  <c r="DR70" i="2" s="1"/>
  <c r="FL70" i="2" s="1"/>
  <c r="BW70" i="2"/>
  <c r="EN70" i="2" s="1"/>
  <c r="IB70" i="2" s="1"/>
  <c r="BV70" i="2"/>
  <c r="CT70" i="2" s="1"/>
  <c r="BU70" i="2"/>
  <c r="BT70" i="2"/>
  <c r="BS70" i="2"/>
  <c r="BR70" i="2"/>
  <c r="BQ70" i="2"/>
  <c r="BP70" i="2"/>
  <c r="BO70" i="2"/>
  <c r="EF70" i="2" s="1"/>
  <c r="HT70" i="2" s="1"/>
  <c r="BN70" i="2"/>
  <c r="BM70" i="2"/>
  <c r="BL70" i="2"/>
  <c r="EC70" i="2" s="1"/>
  <c r="HQ70" i="2" s="1"/>
  <c r="BK70" i="2"/>
  <c r="BJ70" i="2"/>
  <c r="EA70" i="2" s="1"/>
  <c r="HO70" i="2" s="1"/>
  <c r="BI70" i="2"/>
  <c r="DC70" i="2" s="1"/>
  <c r="EW70" i="2" s="1"/>
  <c r="BH70" i="2"/>
  <c r="DZ70" i="2" s="1"/>
  <c r="HN70" i="2" s="1"/>
  <c r="BG70" i="2"/>
  <c r="DA70" i="2" s="1"/>
  <c r="EU70" i="2" s="1"/>
  <c r="BF70" i="2"/>
  <c r="HR69" i="2"/>
  <c r="HQ69" i="2"/>
  <c r="HP69" i="2"/>
  <c r="HO69" i="2"/>
  <c r="HA69" i="2"/>
  <c r="GT69" i="2"/>
  <c r="GK69" i="2"/>
  <c r="GB69" i="2"/>
  <c r="FW69" i="2"/>
  <c r="FH69" i="2"/>
  <c r="EY69" i="2"/>
  <c r="ET69" i="2"/>
  <c r="EM69" i="2"/>
  <c r="IA69" i="2" s="1"/>
  <c r="EL69" i="2"/>
  <c r="HZ69" i="2" s="1"/>
  <c r="EK69" i="2"/>
  <c r="HY69" i="2" s="1"/>
  <c r="EH69" i="2"/>
  <c r="HV69" i="2" s="1"/>
  <c r="ED69" i="2"/>
  <c r="EC69" i="2"/>
  <c r="EB69" i="2"/>
  <c r="EA69" i="2"/>
  <c r="DZ69" i="2"/>
  <c r="HN69" i="2" s="1"/>
  <c r="DO69" i="2"/>
  <c r="FI69" i="2" s="1"/>
  <c r="DN69" i="2"/>
  <c r="DM69" i="2"/>
  <c r="FG69" i="2" s="1"/>
  <c r="DL69" i="2"/>
  <c r="FF69" i="2" s="1"/>
  <c r="DJ69" i="2"/>
  <c r="FD69" i="2" s="1"/>
  <c r="DI69" i="2"/>
  <c r="FC69" i="2" s="1"/>
  <c r="DG69" i="2"/>
  <c r="FA69" i="2" s="1"/>
  <c r="DF69" i="2"/>
  <c r="EZ69" i="2" s="1"/>
  <c r="DE69" i="2"/>
  <c r="CW69" i="2"/>
  <c r="HH69" i="2" s="1"/>
  <c r="CP69" i="2"/>
  <c r="GD69" i="2" s="1"/>
  <c r="CN69" i="2"/>
  <c r="GY69" i="2" s="1"/>
  <c r="CM69" i="2"/>
  <c r="CK69" i="2"/>
  <c r="CJ69" i="2"/>
  <c r="FX69" i="2" s="1"/>
  <c r="CI69" i="2"/>
  <c r="CA69" i="2"/>
  <c r="ER69" i="2" s="1"/>
  <c r="IF69" i="2" s="1"/>
  <c r="BZ69" i="2"/>
  <c r="BY69" i="2"/>
  <c r="BX69" i="2"/>
  <c r="BW69" i="2"/>
  <c r="BV69" i="2"/>
  <c r="BU69" i="2"/>
  <c r="CS69" i="2" s="1"/>
  <c r="BT69" i="2"/>
  <c r="CR69" i="2" s="1"/>
  <c r="HC69" i="2" s="1"/>
  <c r="BS69" i="2"/>
  <c r="CQ69" i="2" s="1"/>
  <c r="HB69" i="2" s="1"/>
  <c r="BR69" i="2"/>
  <c r="EI69" i="2" s="1"/>
  <c r="HW69" i="2" s="1"/>
  <c r="BQ69" i="2"/>
  <c r="CO69" i="2" s="1"/>
  <c r="BP69" i="2"/>
  <c r="EG69" i="2" s="1"/>
  <c r="HU69" i="2" s="1"/>
  <c r="BO69" i="2"/>
  <c r="EF69" i="2" s="1"/>
  <c r="HT69" i="2" s="1"/>
  <c r="BN69" i="2"/>
  <c r="BM69" i="2"/>
  <c r="BL69" i="2"/>
  <c r="BK69" i="2"/>
  <c r="BJ69" i="2"/>
  <c r="BI69" i="2"/>
  <c r="BH69" i="2"/>
  <c r="BG69" i="2"/>
  <c r="BF69" i="2"/>
  <c r="DW69" i="2" s="1"/>
  <c r="HK69" i="2" s="1"/>
  <c r="IF68" i="2"/>
  <c r="IC68" i="2"/>
  <c r="HP68" i="2"/>
  <c r="HK68" i="2"/>
  <c r="GL68" i="2"/>
  <c r="FZ68" i="2"/>
  <c r="FO68" i="2"/>
  <c r="FB68" i="2"/>
  <c r="ET68" i="2"/>
  <c r="ER68" i="2"/>
  <c r="EO68" i="2"/>
  <c r="EJ68" i="2"/>
  <c r="HX68" i="2" s="1"/>
  <c r="ED68" i="2"/>
  <c r="HR68" i="2" s="1"/>
  <c r="EB68" i="2"/>
  <c r="DW68" i="2"/>
  <c r="DU68" i="2"/>
  <c r="DM68" i="2"/>
  <c r="FG68" i="2" s="1"/>
  <c r="DK68" i="2"/>
  <c r="FE68" i="2" s="1"/>
  <c r="DJ68" i="2"/>
  <c r="FD68" i="2" s="1"/>
  <c r="CX68" i="2"/>
  <c r="HI68" i="2" s="1"/>
  <c r="CM68" i="2"/>
  <c r="CK68" i="2"/>
  <c r="FY68" i="2" s="1"/>
  <c r="CE68" i="2"/>
  <c r="CA68" i="2"/>
  <c r="BZ68" i="2"/>
  <c r="BY68" i="2"/>
  <c r="BX68" i="2"/>
  <c r="BW68" i="2"/>
  <c r="BV68" i="2"/>
  <c r="BU68" i="2"/>
  <c r="BT68" i="2"/>
  <c r="BS68" i="2"/>
  <c r="BR68" i="2"/>
  <c r="EI68" i="2" s="1"/>
  <c r="HW68" i="2" s="1"/>
  <c r="BQ68" i="2"/>
  <c r="CO68" i="2" s="1"/>
  <c r="BP68" i="2"/>
  <c r="BO68" i="2"/>
  <c r="CL68" i="2" s="1"/>
  <c r="GW68" i="2" s="1"/>
  <c r="BN68" i="2"/>
  <c r="BM68" i="2"/>
  <c r="DH68" i="2" s="1"/>
  <c r="BL68" i="2"/>
  <c r="CJ68" i="2" s="1"/>
  <c r="FX68" i="2" s="1"/>
  <c r="BK68" i="2"/>
  <c r="CI68" i="2" s="1"/>
  <c r="GT68" i="2" s="1"/>
  <c r="BJ68" i="2"/>
  <c r="CH68" i="2" s="1"/>
  <c r="FV68" i="2" s="1"/>
  <c r="BI68" i="2"/>
  <c r="BH68" i="2"/>
  <c r="BG68" i="2"/>
  <c r="DB68" i="2" s="1"/>
  <c r="EV68" i="2" s="1"/>
  <c r="BF68" i="2"/>
  <c r="CC68" i="2" s="1"/>
  <c r="IA67" i="2"/>
  <c r="FJ67" i="2"/>
  <c r="EV67" i="2"/>
  <c r="ET67" i="2"/>
  <c r="EM67" i="2"/>
  <c r="EK67" i="2"/>
  <c r="HY67" i="2" s="1"/>
  <c r="EJ67" i="2"/>
  <c r="HX67" i="2" s="1"/>
  <c r="EF67" i="2"/>
  <c r="HT67" i="2" s="1"/>
  <c r="DZ67" i="2"/>
  <c r="HN67" i="2" s="1"/>
  <c r="DY67" i="2"/>
  <c r="HM67" i="2" s="1"/>
  <c r="DU67" i="2"/>
  <c r="FO67" i="2" s="1"/>
  <c r="DR67" i="2"/>
  <c r="FL67" i="2" s="1"/>
  <c r="DP67" i="2"/>
  <c r="DJ67" i="2"/>
  <c r="FD67" i="2" s="1"/>
  <c r="DI67" i="2"/>
  <c r="FC67" i="2" s="1"/>
  <c r="DC67" i="2"/>
  <c r="EW67" i="2" s="1"/>
  <c r="DB67" i="2"/>
  <c r="CQ67" i="2"/>
  <c r="GE67" i="2" s="1"/>
  <c r="CM67" i="2"/>
  <c r="CL67" i="2"/>
  <c r="CK67" i="2"/>
  <c r="CF67" i="2"/>
  <c r="FT67" i="2" s="1"/>
  <c r="CE67" i="2"/>
  <c r="FS67" i="2" s="1"/>
  <c r="CA67" i="2"/>
  <c r="BZ67" i="2"/>
  <c r="BY67" i="2"/>
  <c r="BX67" i="2"/>
  <c r="CV67" i="2" s="1"/>
  <c r="BW67" i="2"/>
  <c r="BV67" i="2"/>
  <c r="CT67" i="2" s="1"/>
  <c r="BU67" i="2"/>
  <c r="BT67" i="2"/>
  <c r="BS67" i="2"/>
  <c r="DM67" i="2" s="1"/>
  <c r="FG67" i="2" s="1"/>
  <c r="BR67" i="2"/>
  <c r="BQ67" i="2"/>
  <c r="BP67" i="2"/>
  <c r="EG67" i="2" s="1"/>
  <c r="HU67" i="2" s="1"/>
  <c r="BO67" i="2"/>
  <c r="BN67" i="2"/>
  <c r="EE67" i="2" s="1"/>
  <c r="HS67" i="2" s="1"/>
  <c r="BM67" i="2"/>
  <c r="BL67" i="2"/>
  <c r="BK67" i="2"/>
  <c r="BJ67" i="2"/>
  <c r="BI67" i="2"/>
  <c r="BH67" i="2"/>
  <c r="BG67" i="2"/>
  <c r="BF67" i="2"/>
  <c r="HX66" i="2"/>
  <c r="HW66" i="2"/>
  <c r="HO66" i="2"/>
  <c r="HN66" i="2"/>
  <c r="HC66" i="2"/>
  <c r="GS66" i="2"/>
  <c r="EW66" i="2"/>
  <c r="ET66" i="2"/>
  <c r="EL66" i="2"/>
  <c r="HZ66" i="2" s="1"/>
  <c r="EK66" i="2"/>
  <c r="HY66" i="2" s="1"/>
  <c r="EJ66" i="2"/>
  <c r="EI66" i="2"/>
  <c r="EG66" i="2"/>
  <c r="HU66" i="2" s="1"/>
  <c r="EA66" i="2"/>
  <c r="DZ66" i="2"/>
  <c r="DO66" i="2"/>
  <c r="FI66" i="2" s="1"/>
  <c r="DN66" i="2"/>
  <c r="FH66" i="2" s="1"/>
  <c r="DM66" i="2"/>
  <c r="FG66" i="2" s="1"/>
  <c r="DL66" i="2"/>
  <c r="FF66" i="2" s="1"/>
  <c r="DE66" i="2"/>
  <c r="EY66" i="2" s="1"/>
  <c r="DD66" i="2"/>
  <c r="EX66" i="2" s="1"/>
  <c r="DC66" i="2"/>
  <c r="CR66" i="2"/>
  <c r="GF66" i="2" s="1"/>
  <c r="CQ66" i="2"/>
  <c r="GE66" i="2" s="1"/>
  <c r="CP66" i="2"/>
  <c r="CH66" i="2"/>
  <c r="FV66" i="2" s="1"/>
  <c r="CG66" i="2"/>
  <c r="FU66" i="2" s="1"/>
  <c r="CF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EF66" i="2" s="1"/>
  <c r="HT66" i="2" s="1"/>
  <c r="BN66" i="2"/>
  <c r="BM66" i="2"/>
  <c r="ED66" i="2" s="1"/>
  <c r="HR66" i="2" s="1"/>
  <c r="BL66" i="2"/>
  <c r="BK66" i="2"/>
  <c r="EB66" i="2" s="1"/>
  <c r="HP66" i="2" s="1"/>
  <c r="BJ66" i="2"/>
  <c r="BI66" i="2"/>
  <c r="BH66" i="2"/>
  <c r="BG66" i="2"/>
  <c r="BF66" i="2"/>
  <c r="ID65" i="2"/>
  <c r="IC65" i="2"/>
  <c r="HT65" i="2"/>
  <c r="HG65" i="2"/>
  <c r="GW65" i="2"/>
  <c r="FC65" i="2"/>
  <c r="ET65" i="2"/>
  <c r="EP65" i="2"/>
  <c r="EO65" i="2"/>
  <c r="EM65" i="2"/>
  <c r="IA65" i="2" s="1"/>
  <c r="EL65" i="2"/>
  <c r="HZ65" i="2" s="1"/>
  <c r="EF65" i="2"/>
  <c r="EE65" i="2"/>
  <c r="HS65" i="2" s="1"/>
  <c r="DS65" i="2"/>
  <c r="FM65" i="2" s="1"/>
  <c r="DR65" i="2"/>
  <c r="FL65" i="2" s="1"/>
  <c r="DL65" i="2"/>
  <c r="FF65" i="2" s="1"/>
  <c r="DK65" i="2"/>
  <c r="FE65" i="2" s="1"/>
  <c r="DJ65" i="2"/>
  <c r="FD65" i="2" s="1"/>
  <c r="DI65" i="2"/>
  <c r="DH65" i="2"/>
  <c r="FB65" i="2" s="1"/>
  <c r="DG65" i="2"/>
  <c r="FA65" i="2" s="1"/>
  <c r="CV65" i="2"/>
  <c r="GJ65" i="2" s="1"/>
  <c r="CU65" i="2"/>
  <c r="CL65" i="2"/>
  <c r="FZ65" i="2" s="1"/>
  <c r="CK65" i="2"/>
  <c r="CA65" i="2"/>
  <c r="BZ65" i="2"/>
  <c r="BY65" i="2"/>
  <c r="BX65" i="2"/>
  <c r="BW65" i="2"/>
  <c r="BV65" i="2"/>
  <c r="BU65" i="2"/>
  <c r="BT65" i="2"/>
  <c r="BS65" i="2"/>
  <c r="EJ65" i="2" s="1"/>
  <c r="HX65" i="2" s="1"/>
  <c r="BR65" i="2"/>
  <c r="BQ65" i="2"/>
  <c r="EH65" i="2" s="1"/>
  <c r="HV65" i="2" s="1"/>
  <c r="BP65" i="2"/>
  <c r="EG65" i="2" s="1"/>
  <c r="HU65" i="2" s="1"/>
  <c r="BO65" i="2"/>
  <c r="BN65" i="2"/>
  <c r="BM65" i="2"/>
  <c r="BL65" i="2"/>
  <c r="BK65" i="2"/>
  <c r="BJ65" i="2"/>
  <c r="BI65" i="2"/>
  <c r="BH65" i="2"/>
  <c r="BG65" i="2"/>
  <c r="BF65" i="2"/>
  <c r="HX64" i="2"/>
  <c r="HH64" i="2"/>
  <c r="HF64" i="2"/>
  <c r="HC64" i="2"/>
  <c r="FG64" i="2"/>
  <c r="EX64" i="2"/>
  <c r="ET64" i="2"/>
  <c r="EK64" i="2"/>
  <c r="HY64" i="2" s="1"/>
  <c r="EJ64" i="2"/>
  <c r="EG64" i="2"/>
  <c r="HU64" i="2" s="1"/>
  <c r="EA64" i="2"/>
  <c r="HO64" i="2" s="1"/>
  <c r="DZ64" i="2"/>
  <c r="HN64" i="2" s="1"/>
  <c r="DX64" i="2"/>
  <c r="HL64" i="2" s="1"/>
  <c r="DW64" i="2"/>
  <c r="HK64" i="2" s="1"/>
  <c r="DS64" i="2"/>
  <c r="FM64" i="2" s="1"/>
  <c r="DR64" i="2"/>
  <c r="FL64" i="2" s="1"/>
  <c r="DN64" i="2"/>
  <c r="FH64" i="2" s="1"/>
  <c r="DM64" i="2"/>
  <c r="DD64" i="2"/>
  <c r="CW64" i="2"/>
  <c r="GK64" i="2" s="1"/>
  <c r="CV64" i="2"/>
  <c r="CU64" i="2"/>
  <c r="GI64" i="2" s="1"/>
  <c r="CR64" i="2"/>
  <c r="GF64" i="2" s="1"/>
  <c r="CQ64" i="2"/>
  <c r="CP64" i="2"/>
  <c r="CG64" i="2"/>
  <c r="CC64" i="2"/>
  <c r="FQ64" i="2" s="1"/>
  <c r="CA64" i="2"/>
  <c r="DU64" i="2" s="1"/>
  <c r="FO64" i="2" s="1"/>
  <c r="BZ64" i="2"/>
  <c r="BY64" i="2"/>
  <c r="EP64" i="2" s="1"/>
  <c r="ID64" i="2" s="1"/>
  <c r="BX64" i="2"/>
  <c r="BW64" i="2"/>
  <c r="BV64" i="2"/>
  <c r="BU64" i="2"/>
  <c r="DO64" i="2" s="1"/>
  <c r="FI64" i="2" s="1"/>
  <c r="BT64" i="2"/>
  <c r="BS64" i="2"/>
  <c r="BR64" i="2"/>
  <c r="BQ64" i="2"/>
  <c r="BP64" i="2"/>
  <c r="BO64" i="2"/>
  <c r="BN64" i="2"/>
  <c r="BM64" i="2"/>
  <c r="CJ64" i="2" s="1"/>
  <c r="BL64" i="2"/>
  <c r="BK64" i="2"/>
  <c r="CI64" i="2" s="1"/>
  <c r="BJ64" i="2"/>
  <c r="BI64" i="2"/>
  <c r="BH64" i="2"/>
  <c r="CF64" i="2" s="1"/>
  <c r="BG64" i="2"/>
  <c r="BF64" i="2"/>
  <c r="HX63" i="2"/>
  <c r="HU63" i="2"/>
  <c r="HL63" i="2"/>
  <c r="GZ63" i="2"/>
  <c r="GP63" i="2"/>
  <c r="FY63" i="2"/>
  <c r="FH63" i="2"/>
  <c r="FB63" i="2"/>
  <c r="ET63" i="2"/>
  <c r="EO63" i="2"/>
  <c r="IC63" i="2" s="1"/>
  <c r="EJ63" i="2"/>
  <c r="EI63" i="2"/>
  <c r="HW63" i="2" s="1"/>
  <c r="EG63" i="2"/>
  <c r="EF63" i="2"/>
  <c r="HT63" i="2" s="1"/>
  <c r="EE63" i="2"/>
  <c r="HS63" i="2" s="1"/>
  <c r="DX63" i="2"/>
  <c r="DU63" i="2"/>
  <c r="FO63" i="2" s="1"/>
  <c r="DN63" i="2"/>
  <c r="DM63" i="2"/>
  <c r="FG63" i="2" s="1"/>
  <c r="DL63" i="2"/>
  <c r="FF63" i="2" s="1"/>
  <c r="DJ63" i="2"/>
  <c r="FD63" i="2" s="1"/>
  <c r="DI63" i="2"/>
  <c r="FC63" i="2" s="1"/>
  <c r="DH63" i="2"/>
  <c r="DA63" i="2"/>
  <c r="EU63" i="2" s="1"/>
  <c r="CS63" i="2"/>
  <c r="CO63" i="2"/>
  <c r="GC63" i="2" s="1"/>
  <c r="CM63" i="2"/>
  <c r="GA63" i="2" s="1"/>
  <c r="CL63" i="2"/>
  <c r="GW63" i="2" s="1"/>
  <c r="CK63" i="2"/>
  <c r="GV63" i="2" s="1"/>
  <c r="CG63" i="2"/>
  <c r="GR63" i="2" s="1"/>
  <c r="CF63" i="2"/>
  <c r="FT63" i="2" s="1"/>
  <c r="CA63" i="2"/>
  <c r="ER63" i="2" s="1"/>
  <c r="IF63" i="2" s="1"/>
  <c r="BZ63" i="2"/>
  <c r="EQ63" i="2" s="1"/>
  <c r="IE63" i="2" s="1"/>
  <c r="BY63" i="2"/>
  <c r="BX63" i="2"/>
  <c r="BW63" i="2"/>
  <c r="DQ63" i="2" s="1"/>
  <c r="FK63" i="2" s="1"/>
  <c r="BV63" i="2"/>
  <c r="BU63" i="2"/>
  <c r="EL63" i="2" s="1"/>
  <c r="HZ63" i="2" s="1"/>
  <c r="BT63" i="2"/>
  <c r="BS63" i="2"/>
  <c r="CQ63" i="2" s="1"/>
  <c r="BR63" i="2"/>
  <c r="CP63" i="2" s="1"/>
  <c r="BQ63" i="2"/>
  <c r="BP63" i="2"/>
  <c r="CN63" i="2" s="1"/>
  <c r="BO63" i="2"/>
  <c r="BN63" i="2"/>
  <c r="BM63" i="2"/>
  <c r="BL63" i="2"/>
  <c r="EC63" i="2" s="1"/>
  <c r="HQ63" i="2" s="1"/>
  <c r="BK63" i="2"/>
  <c r="EB63" i="2" s="1"/>
  <c r="HP63" i="2" s="1"/>
  <c r="BJ63" i="2"/>
  <c r="BI63" i="2"/>
  <c r="DZ63" i="2" s="1"/>
  <c r="HN63" i="2" s="1"/>
  <c r="BH63" i="2"/>
  <c r="BG63" i="2"/>
  <c r="CE63" i="2" s="1"/>
  <c r="FS63" i="2" s="1"/>
  <c r="BF63" i="2"/>
  <c r="HR62" i="2"/>
  <c r="HN62" i="2"/>
  <c r="GS62" i="2"/>
  <c r="GR62" i="2"/>
  <c r="GQ62" i="2"/>
  <c r="GC62" i="2"/>
  <c r="GB62" i="2"/>
  <c r="FU62" i="2"/>
  <c r="FT62" i="2"/>
  <c r="FG62" i="2"/>
  <c r="FE62" i="2"/>
  <c r="EX62" i="2"/>
  <c r="EV62" i="2"/>
  <c r="ET62" i="2"/>
  <c r="ER62" i="2"/>
  <c r="IF62" i="2" s="1"/>
  <c r="EJ62" i="2"/>
  <c r="HX62" i="2" s="1"/>
  <c r="EI62" i="2"/>
  <c r="HW62" i="2" s="1"/>
  <c r="EH62" i="2"/>
  <c r="HV62" i="2" s="1"/>
  <c r="EA62" i="2"/>
  <c r="HO62" i="2" s="1"/>
  <c r="DZ62" i="2"/>
  <c r="DY62" i="2"/>
  <c r="HM62" i="2" s="1"/>
  <c r="DX62" i="2"/>
  <c r="HL62" i="2" s="1"/>
  <c r="DM62" i="2"/>
  <c r="DL62" i="2"/>
  <c r="FF62" i="2" s="1"/>
  <c r="DK62" i="2"/>
  <c r="DH62" i="2"/>
  <c r="FB62" i="2" s="1"/>
  <c r="DD62" i="2"/>
  <c r="DC62" i="2"/>
  <c r="EW62" i="2" s="1"/>
  <c r="DB62" i="2"/>
  <c r="CV62" i="2"/>
  <c r="CH62" i="2"/>
  <c r="FV62" i="2" s="1"/>
  <c r="CG62" i="2"/>
  <c r="CF62" i="2"/>
  <c r="CA62" i="2"/>
  <c r="BZ62" i="2"/>
  <c r="BY62" i="2"/>
  <c r="BX62" i="2"/>
  <c r="EO62" i="2" s="1"/>
  <c r="IC62" i="2" s="1"/>
  <c r="BW62" i="2"/>
  <c r="EN62" i="2" s="1"/>
  <c r="IB62" i="2" s="1"/>
  <c r="BV62" i="2"/>
  <c r="CT62" i="2" s="1"/>
  <c r="HE62" i="2" s="1"/>
  <c r="BU62" i="2"/>
  <c r="BT62" i="2"/>
  <c r="BS62" i="2"/>
  <c r="BR62" i="2"/>
  <c r="CP62" i="2" s="1"/>
  <c r="BQ62" i="2"/>
  <c r="CO62" i="2" s="1"/>
  <c r="GZ62" i="2" s="1"/>
  <c r="BP62" i="2"/>
  <c r="CN62" i="2" s="1"/>
  <c r="GY62" i="2" s="1"/>
  <c r="BO62" i="2"/>
  <c r="CM62" i="2" s="1"/>
  <c r="BN62" i="2"/>
  <c r="EE62" i="2" s="1"/>
  <c r="HS62" i="2" s="1"/>
  <c r="BM62" i="2"/>
  <c r="ED62" i="2" s="1"/>
  <c r="BL62" i="2"/>
  <c r="BK62" i="2"/>
  <c r="BJ62" i="2"/>
  <c r="BI62" i="2"/>
  <c r="BH62" i="2"/>
  <c r="BG62" i="2"/>
  <c r="BF62" i="2"/>
  <c r="ID61" i="2"/>
  <c r="IB61" i="2"/>
  <c r="IA61" i="2"/>
  <c r="HV61" i="2"/>
  <c r="HG61" i="2"/>
  <c r="HF61" i="2"/>
  <c r="GI61" i="2"/>
  <c r="FW61" i="2"/>
  <c r="FM61" i="2"/>
  <c r="FL61" i="2"/>
  <c r="EY61" i="2"/>
  <c r="ET61" i="2"/>
  <c r="EP61" i="2"/>
  <c r="EO61" i="2"/>
  <c r="IC61" i="2" s="1"/>
  <c r="EN61" i="2"/>
  <c r="EM61" i="2"/>
  <c r="DW61" i="2"/>
  <c r="HK61" i="2" s="1"/>
  <c r="DU61" i="2"/>
  <c r="FO61" i="2" s="1"/>
  <c r="DS61" i="2"/>
  <c r="DR61" i="2"/>
  <c r="DQ61" i="2"/>
  <c r="FK61" i="2" s="1"/>
  <c r="DL61" i="2"/>
  <c r="FF61" i="2" s="1"/>
  <c r="DK61" i="2"/>
  <c r="FE61" i="2" s="1"/>
  <c r="DH61" i="2"/>
  <c r="FB61" i="2" s="1"/>
  <c r="DC61" i="2"/>
  <c r="EW61" i="2" s="1"/>
  <c r="DB61" i="2"/>
  <c r="EV61" i="2" s="1"/>
  <c r="DA61" i="2"/>
  <c r="EU61" i="2" s="1"/>
  <c r="CV61" i="2"/>
  <c r="GJ61" i="2" s="1"/>
  <c r="CU61" i="2"/>
  <c r="CO61" i="2"/>
  <c r="CJ61" i="2"/>
  <c r="CI61" i="2"/>
  <c r="GT61" i="2" s="1"/>
  <c r="CD61" i="2"/>
  <c r="GO61" i="2" s="1"/>
  <c r="CC61" i="2"/>
  <c r="CA61" i="2"/>
  <c r="ER61" i="2" s="1"/>
  <c r="IF61" i="2" s="1"/>
  <c r="BZ61" i="2"/>
  <c r="BY61" i="2"/>
  <c r="BX61" i="2"/>
  <c r="BW61" i="2"/>
  <c r="BV61" i="2"/>
  <c r="BU61" i="2"/>
  <c r="BT61" i="2"/>
  <c r="BS61" i="2"/>
  <c r="BR61" i="2"/>
  <c r="BQ61" i="2"/>
  <c r="EH61" i="2" s="1"/>
  <c r="BP61" i="2"/>
  <c r="CN61" i="2" s="1"/>
  <c r="BO61" i="2"/>
  <c r="BN61" i="2"/>
  <c r="BM61" i="2"/>
  <c r="DG61" i="2" s="1"/>
  <c r="FA61" i="2" s="1"/>
  <c r="BL61" i="2"/>
  <c r="ED61" i="2" s="1"/>
  <c r="HR61" i="2" s="1"/>
  <c r="BK61" i="2"/>
  <c r="DE61" i="2" s="1"/>
  <c r="BJ61" i="2"/>
  <c r="CH61" i="2" s="1"/>
  <c r="FV61" i="2" s="1"/>
  <c r="BI61" i="2"/>
  <c r="CG61" i="2" s="1"/>
  <c r="FU61" i="2" s="1"/>
  <c r="BH61" i="2"/>
  <c r="BG61" i="2"/>
  <c r="BF61" i="2"/>
  <c r="IB60" i="2"/>
  <c r="HR60" i="2"/>
  <c r="HF60" i="2"/>
  <c r="HD60" i="2"/>
  <c r="GU60" i="2"/>
  <c r="GH60" i="2"/>
  <c r="GG60" i="2"/>
  <c r="GF60" i="2"/>
  <c r="FY60" i="2"/>
  <c r="FL60" i="2"/>
  <c r="FJ60" i="2"/>
  <c r="ET60" i="2"/>
  <c r="EO60" i="2"/>
  <c r="IC60" i="2" s="1"/>
  <c r="EN60" i="2"/>
  <c r="EM60" i="2"/>
  <c r="IA60" i="2" s="1"/>
  <c r="EL60" i="2"/>
  <c r="HZ60" i="2" s="1"/>
  <c r="EK60" i="2"/>
  <c r="HY60" i="2" s="1"/>
  <c r="EJ60" i="2"/>
  <c r="HX60" i="2" s="1"/>
  <c r="DX60" i="2"/>
  <c r="HL60" i="2" s="1"/>
  <c r="DR60" i="2"/>
  <c r="DQ60" i="2"/>
  <c r="FK60" i="2" s="1"/>
  <c r="DP60" i="2"/>
  <c r="DO60" i="2"/>
  <c r="FI60" i="2" s="1"/>
  <c r="DN60" i="2"/>
  <c r="FH60" i="2" s="1"/>
  <c r="DM60" i="2"/>
  <c r="FG60" i="2" s="1"/>
  <c r="DE60" i="2"/>
  <c r="EY60" i="2" s="1"/>
  <c r="DB60" i="2"/>
  <c r="EV60" i="2" s="1"/>
  <c r="CX60" i="2"/>
  <c r="CW60" i="2"/>
  <c r="HH60" i="2" s="1"/>
  <c r="CR60" i="2"/>
  <c r="HC60" i="2" s="1"/>
  <c r="CQ60" i="2"/>
  <c r="CP60" i="2"/>
  <c r="CK60" i="2"/>
  <c r="GV60" i="2" s="1"/>
  <c r="CJ60" i="2"/>
  <c r="FX60" i="2" s="1"/>
  <c r="CF60" i="2"/>
  <c r="CD60" i="2"/>
  <c r="CC60" i="2"/>
  <c r="CA60" i="2"/>
  <c r="DU60" i="2" s="1"/>
  <c r="FO60" i="2" s="1"/>
  <c r="BZ60" i="2"/>
  <c r="BY60" i="2"/>
  <c r="BX60" i="2"/>
  <c r="CV60" i="2" s="1"/>
  <c r="HG60" i="2" s="1"/>
  <c r="BW60" i="2"/>
  <c r="CU60" i="2" s="1"/>
  <c r="GI60" i="2" s="1"/>
  <c r="BV60" i="2"/>
  <c r="CT60" i="2" s="1"/>
  <c r="HE60" i="2" s="1"/>
  <c r="BU60" i="2"/>
  <c r="CS60" i="2" s="1"/>
  <c r="BT60" i="2"/>
  <c r="BS60" i="2"/>
  <c r="BR60" i="2"/>
  <c r="BQ60" i="2"/>
  <c r="BP60" i="2"/>
  <c r="BO60" i="2"/>
  <c r="BN60" i="2"/>
  <c r="BM60" i="2"/>
  <c r="ED60" i="2" s="1"/>
  <c r="BL60" i="2"/>
  <c r="BK60" i="2"/>
  <c r="BJ60" i="2"/>
  <c r="CH60" i="2" s="1"/>
  <c r="BI60" i="2"/>
  <c r="CG60" i="2" s="1"/>
  <c r="BH60" i="2"/>
  <c r="DY60" i="2" s="1"/>
  <c r="HM60" i="2" s="1"/>
  <c r="BG60" i="2"/>
  <c r="BF60" i="2"/>
  <c r="DW60" i="2" s="1"/>
  <c r="HK60" i="2" s="1"/>
  <c r="HU59" i="2"/>
  <c r="HT59" i="2"/>
  <c r="HL59" i="2"/>
  <c r="HK59" i="2"/>
  <c r="HI59" i="2"/>
  <c r="GX59" i="2"/>
  <c r="GA59" i="2"/>
  <c r="FZ59" i="2"/>
  <c r="FY59" i="2"/>
  <c r="FM59" i="2"/>
  <c r="FJ59" i="2"/>
  <c r="FI59" i="2"/>
  <c r="ET59" i="2"/>
  <c r="EQ59" i="2"/>
  <c r="IE59" i="2" s="1"/>
  <c r="EP59" i="2"/>
  <c r="ID59" i="2" s="1"/>
  <c r="EM59" i="2"/>
  <c r="IA59" i="2" s="1"/>
  <c r="EL59" i="2"/>
  <c r="HZ59" i="2" s="1"/>
  <c r="EI59" i="2"/>
  <c r="HW59" i="2" s="1"/>
  <c r="EG59" i="2"/>
  <c r="EF59" i="2"/>
  <c r="EE59" i="2"/>
  <c r="HS59" i="2" s="1"/>
  <c r="EB59" i="2"/>
  <c r="HP59" i="2" s="1"/>
  <c r="DW59" i="2"/>
  <c r="DT59" i="2"/>
  <c r="FN59" i="2" s="1"/>
  <c r="DS59" i="2"/>
  <c r="DO59" i="2"/>
  <c r="DN59" i="2"/>
  <c r="FH59" i="2" s="1"/>
  <c r="DK59" i="2"/>
  <c r="FE59" i="2" s="1"/>
  <c r="DJ59" i="2"/>
  <c r="FD59" i="2" s="1"/>
  <c r="DI59" i="2"/>
  <c r="FC59" i="2" s="1"/>
  <c r="DH59" i="2"/>
  <c r="FB59" i="2" s="1"/>
  <c r="DG59" i="2"/>
  <c r="FA59" i="2" s="1"/>
  <c r="DC59" i="2"/>
  <c r="EW59" i="2" s="1"/>
  <c r="CS59" i="2"/>
  <c r="CR59" i="2"/>
  <c r="CP59" i="2"/>
  <c r="GD59" i="2" s="1"/>
  <c r="CM59" i="2"/>
  <c r="CL59" i="2"/>
  <c r="GW59" i="2" s="1"/>
  <c r="CK59" i="2"/>
  <c r="GV59" i="2" s="1"/>
  <c r="CG59" i="2"/>
  <c r="CC59" i="2"/>
  <c r="CA59" i="2"/>
  <c r="DU59" i="2" s="1"/>
  <c r="FO59" i="2" s="1"/>
  <c r="BZ59" i="2"/>
  <c r="CX59" i="2" s="1"/>
  <c r="GL59" i="2" s="1"/>
  <c r="BY59" i="2"/>
  <c r="CW59" i="2" s="1"/>
  <c r="GK59" i="2" s="1"/>
  <c r="BX59" i="2"/>
  <c r="CV59" i="2" s="1"/>
  <c r="BW59" i="2"/>
  <c r="BV59" i="2"/>
  <c r="BU59" i="2"/>
  <c r="DP59" i="2" s="1"/>
  <c r="BT59" i="2"/>
  <c r="EK59" i="2" s="1"/>
  <c r="HY59" i="2" s="1"/>
  <c r="BS59" i="2"/>
  <c r="CQ59" i="2" s="1"/>
  <c r="BR59" i="2"/>
  <c r="BQ59" i="2"/>
  <c r="EH59" i="2" s="1"/>
  <c r="HV59" i="2" s="1"/>
  <c r="BP59" i="2"/>
  <c r="BO59" i="2"/>
  <c r="BN59" i="2"/>
  <c r="BM59" i="2"/>
  <c r="BL59" i="2"/>
  <c r="BK59" i="2"/>
  <c r="BJ59" i="2"/>
  <c r="BI59" i="2"/>
  <c r="BH59" i="2"/>
  <c r="BG59" i="2"/>
  <c r="DX59" i="2" s="1"/>
  <c r="BF59" i="2"/>
  <c r="FO58" i="2"/>
  <c r="EX58" i="2"/>
  <c r="ET58" i="2"/>
  <c r="EI58" i="2"/>
  <c r="HW58" i="2" s="1"/>
  <c r="EH58" i="2"/>
  <c r="HV58" i="2" s="1"/>
  <c r="EG58" i="2"/>
  <c r="HU58" i="2" s="1"/>
  <c r="EF58" i="2"/>
  <c r="HT58" i="2" s="1"/>
  <c r="EC58" i="2"/>
  <c r="HQ58" i="2" s="1"/>
  <c r="EA58" i="2"/>
  <c r="HO58" i="2" s="1"/>
  <c r="DW58" i="2"/>
  <c r="HK58" i="2" s="1"/>
  <c r="DK58" i="2"/>
  <c r="FE58" i="2" s="1"/>
  <c r="DI58" i="2"/>
  <c r="FC58" i="2" s="1"/>
  <c r="DC58" i="2"/>
  <c r="EW58" i="2" s="1"/>
  <c r="CV58" i="2"/>
  <c r="CU58" i="2"/>
  <c r="GI58" i="2" s="1"/>
  <c r="CL58" i="2"/>
  <c r="CF58" i="2"/>
  <c r="GQ58" i="2" s="1"/>
  <c r="CA58" i="2"/>
  <c r="DU58" i="2" s="1"/>
  <c r="BZ58" i="2"/>
  <c r="EQ58" i="2" s="1"/>
  <c r="IE58" i="2" s="1"/>
  <c r="BY58" i="2"/>
  <c r="BX58" i="2"/>
  <c r="BW58" i="2"/>
  <c r="BV58" i="2"/>
  <c r="CT58" i="2" s="1"/>
  <c r="BU58" i="2"/>
  <c r="BT58" i="2"/>
  <c r="BS58" i="2"/>
  <c r="BR58" i="2"/>
  <c r="DL58" i="2" s="1"/>
  <c r="FF58" i="2" s="1"/>
  <c r="BQ58" i="2"/>
  <c r="CO58" i="2" s="1"/>
  <c r="BP58" i="2"/>
  <c r="BO58" i="2"/>
  <c r="BN58" i="2"/>
  <c r="BM58" i="2"/>
  <c r="BL58" i="2"/>
  <c r="CJ58" i="2" s="1"/>
  <c r="BK58" i="2"/>
  <c r="EB58" i="2" s="1"/>
  <c r="HP58" i="2" s="1"/>
  <c r="BJ58" i="2"/>
  <c r="BI58" i="2"/>
  <c r="DD58" i="2" s="1"/>
  <c r="BH58" i="2"/>
  <c r="BG58" i="2"/>
  <c r="DB58" i="2" s="1"/>
  <c r="EV58" i="2" s="1"/>
  <c r="BF58" i="2"/>
  <c r="FK57" i="2"/>
  <c r="ET57" i="2"/>
  <c r="EP57" i="2"/>
  <c r="ID57" i="2" s="1"/>
  <c r="EO57" i="2"/>
  <c r="IC57" i="2" s="1"/>
  <c r="EN57" i="2"/>
  <c r="IB57" i="2" s="1"/>
  <c r="EE57" i="2"/>
  <c r="HS57" i="2" s="1"/>
  <c r="DZ57" i="2"/>
  <c r="HN57" i="2" s="1"/>
  <c r="DR57" i="2"/>
  <c r="FL57" i="2" s="1"/>
  <c r="DQ57" i="2"/>
  <c r="DO57" i="2"/>
  <c r="FI57" i="2" s="1"/>
  <c r="DM57" i="2"/>
  <c r="FG57" i="2" s="1"/>
  <c r="DH57" i="2"/>
  <c r="FB57" i="2" s="1"/>
  <c r="DC57" i="2"/>
  <c r="EW57" i="2" s="1"/>
  <c r="CU57" i="2"/>
  <c r="GI57" i="2" s="1"/>
  <c r="CP57" i="2"/>
  <c r="CO57" i="2"/>
  <c r="CK57" i="2"/>
  <c r="CF57" i="2"/>
  <c r="CA57" i="2"/>
  <c r="BZ57" i="2"/>
  <c r="BY57" i="2"/>
  <c r="BX57" i="2"/>
  <c r="CV57" i="2" s="1"/>
  <c r="BW57" i="2"/>
  <c r="BV57" i="2"/>
  <c r="BU57" i="2"/>
  <c r="EL57" i="2" s="1"/>
  <c r="HZ57" i="2" s="1"/>
  <c r="BT57" i="2"/>
  <c r="CQ57" i="2" s="1"/>
  <c r="BS57" i="2"/>
  <c r="EJ57" i="2" s="1"/>
  <c r="HX57" i="2" s="1"/>
  <c r="BR57" i="2"/>
  <c r="EI57" i="2" s="1"/>
  <c r="HW57" i="2" s="1"/>
  <c r="BQ57" i="2"/>
  <c r="BP57" i="2"/>
  <c r="BO57" i="2"/>
  <c r="BN57" i="2"/>
  <c r="BM57" i="2"/>
  <c r="DG57" i="2" s="1"/>
  <c r="FA57" i="2" s="1"/>
  <c r="BL57" i="2"/>
  <c r="DF57" i="2" s="1"/>
  <c r="EZ57" i="2" s="1"/>
  <c r="BK57" i="2"/>
  <c r="BJ57" i="2"/>
  <c r="CG57" i="2" s="1"/>
  <c r="BI57" i="2"/>
  <c r="BH57" i="2"/>
  <c r="BG57" i="2"/>
  <c r="CE57" i="2" s="1"/>
  <c r="BF57" i="2"/>
  <c r="IC56" i="2"/>
  <c r="IB56" i="2"/>
  <c r="HK56" i="2"/>
  <c r="HH56" i="2"/>
  <c r="GI56" i="2"/>
  <c r="GH56" i="2"/>
  <c r="FZ56" i="2"/>
  <c r="FL56" i="2"/>
  <c r="FK56" i="2"/>
  <c r="FD56" i="2"/>
  <c r="FC56" i="2"/>
  <c r="ET56" i="2"/>
  <c r="EQ56" i="2"/>
  <c r="IE56" i="2" s="1"/>
  <c r="EP56" i="2"/>
  <c r="ID56" i="2" s="1"/>
  <c r="EO56" i="2"/>
  <c r="EN56" i="2"/>
  <c r="EH56" i="2"/>
  <c r="HV56" i="2" s="1"/>
  <c r="EG56" i="2"/>
  <c r="HU56" i="2" s="1"/>
  <c r="EE56" i="2"/>
  <c r="HS56" i="2" s="1"/>
  <c r="EC56" i="2"/>
  <c r="HQ56" i="2" s="1"/>
  <c r="EB56" i="2"/>
  <c r="HP56" i="2" s="1"/>
  <c r="DW56" i="2"/>
  <c r="DT56" i="2"/>
  <c r="FN56" i="2" s="1"/>
  <c r="DS56" i="2"/>
  <c r="FM56" i="2" s="1"/>
  <c r="DR56" i="2"/>
  <c r="DQ56" i="2"/>
  <c r="DP56" i="2"/>
  <c r="FJ56" i="2" s="1"/>
  <c r="DI56" i="2"/>
  <c r="DH56" i="2"/>
  <c r="FB56" i="2" s="1"/>
  <c r="CV56" i="2"/>
  <c r="CU56" i="2"/>
  <c r="HF56" i="2" s="1"/>
  <c r="CT56" i="2"/>
  <c r="HE56" i="2" s="1"/>
  <c r="CM56" i="2"/>
  <c r="GA56" i="2" s="1"/>
  <c r="CL56" i="2"/>
  <c r="GW56" i="2" s="1"/>
  <c r="CG56" i="2"/>
  <c r="CC56" i="2"/>
  <c r="CA56" i="2"/>
  <c r="BZ56" i="2"/>
  <c r="BY56" i="2"/>
  <c r="CW56" i="2" s="1"/>
  <c r="GK56" i="2" s="1"/>
  <c r="BX56" i="2"/>
  <c r="BW56" i="2"/>
  <c r="BV56" i="2"/>
  <c r="BU56" i="2"/>
  <c r="EM56" i="2" s="1"/>
  <c r="IA56" i="2" s="1"/>
  <c r="BT56" i="2"/>
  <c r="BS56" i="2"/>
  <c r="BR56" i="2"/>
  <c r="DL56" i="2" s="1"/>
  <c r="FF56" i="2" s="1"/>
  <c r="BQ56" i="2"/>
  <c r="CO56" i="2" s="1"/>
  <c r="BP56" i="2"/>
  <c r="DJ56" i="2" s="1"/>
  <c r="BO56" i="2"/>
  <c r="EF56" i="2" s="1"/>
  <c r="HT56" i="2" s="1"/>
  <c r="BN56" i="2"/>
  <c r="BM56" i="2"/>
  <c r="CK56" i="2" s="1"/>
  <c r="BL56" i="2"/>
  <c r="BK56" i="2"/>
  <c r="BJ56" i="2"/>
  <c r="EA56" i="2" s="1"/>
  <c r="HO56" i="2" s="1"/>
  <c r="BI56" i="2"/>
  <c r="BH56" i="2"/>
  <c r="BG56" i="2"/>
  <c r="BF56" i="2"/>
  <c r="IA55" i="2"/>
  <c r="HX55" i="2"/>
  <c r="HV55" i="2"/>
  <c r="HG55" i="2"/>
  <c r="GZ55" i="2"/>
  <c r="GR55" i="2"/>
  <c r="GI55" i="2"/>
  <c r="GC55" i="2"/>
  <c r="FQ55" i="2"/>
  <c r="FM55" i="2"/>
  <c r="FG55" i="2"/>
  <c r="FF55" i="2"/>
  <c r="ET55" i="2"/>
  <c r="ER55" i="2"/>
  <c r="IF55" i="2" s="1"/>
  <c r="EQ55" i="2"/>
  <c r="IE55" i="2" s="1"/>
  <c r="EP55" i="2"/>
  <c r="ID55" i="2" s="1"/>
  <c r="EM55" i="2"/>
  <c r="EJ55" i="2"/>
  <c r="EI55" i="2"/>
  <c r="HW55" i="2" s="1"/>
  <c r="EH55" i="2"/>
  <c r="EG55" i="2"/>
  <c r="HU55" i="2" s="1"/>
  <c r="DT55" i="2"/>
  <c r="FN55" i="2" s="1"/>
  <c r="DS55" i="2"/>
  <c r="DP55" i="2"/>
  <c r="FJ55" i="2" s="1"/>
  <c r="DO55" i="2"/>
  <c r="FI55" i="2" s="1"/>
  <c r="DM55" i="2"/>
  <c r="DL55" i="2"/>
  <c r="DK55" i="2"/>
  <c r="FE55" i="2" s="1"/>
  <c r="CU55" i="2"/>
  <c r="HF55" i="2" s="1"/>
  <c r="CQ55" i="2"/>
  <c r="HB55" i="2" s="1"/>
  <c r="CP55" i="2"/>
  <c r="CO55" i="2"/>
  <c r="CI55" i="2"/>
  <c r="CD55" i="2"/>
  <c r="GO55" i="2" s="1"/>
  <c r="CC55" i="2"/>
  <c r="GN55" i="2" s="1"/>
  <c r="CA55" i="2"/>
  <c r="DU55" i="2" s="1"/>
  <c r="FO55" i="2" s="1"/>
  <c r="BZ55" i="2"/>
  <c r="CX55" i="2" s="1"/>
  <c r="BY55" i="2"/>
  <c r="CW55" i="2" s="1"/>
  <c r="BX55" i="2"/>
  <c r="CV55" i="2" s="1"/>
  <c r="GJ55" i="2" s="1"/>
  <c r="BW55" i="2"/>
  <c r="BV55" i="2"/>
  <c r="CT55" i="2" s="1"/>
  <c r="BU55" i="2"/>
  <c r="EL55" i="2" s="1"/>
  <c r="HZ55" i="2" s="1"/>
  <c r="BT55" i="2"/>
  <c r="DN55" i="2" s="1"/>
  <c r="FH55" i="2" s="1"/>
  <c r="BS55" i="2"/>
  <c r="BR55" i="2"/>
  <c r="BQ55" i="2"/>
  <c r="BP55" i="2"/>
  <c r="BO55" i="2"/>
  <c r="BN55" i="2"/>
  <c r="BM55" i="2"/>
  <c r="BL55" i="2"/>
  <c r="EC55" i="2" s="1"/>
  <c r="HQ55" i="2" s="1"/>
  <c r="BK55" i="2"/>
  <c r="CH55" i="2" s="1"/>
  <c r="BJ55" i="2"/>
  <c r="DD55" i="2" s="1"/>
  <c r="EX55" i="2" s="1"/>
  <c r="BI55" i="2"/>
  <c r="CG55" i="2" s="1"/>
  <c r="FU55" i="2" s="1"/>
  <c r="BH55" i="2"/>
  <c r="CF55" i="2" s="1"/>
  <c r="BG55" i="2"/>
  <c r="CE55" i="2" s="1"/>
  <c r="BF55" i="2"/>
  <c r="DW55" i="2" s="1"/>
  <c r="HK55" i="2" s="1"/>
  <c r="HW54" i="2"/>
  <c r="HV54" i="2"/>
  <c r="HR54" i="2"/>
  <c r="HM54" i="2"/>
  <c r="HF54" i="2"/>
  <c r="GY54" i="2"/>
  <c r="FE54" i="2"/>
  <c r="ET54" i="2"/>
  <c r="EO54" i="2"/>
  <c r="IC54" i="2" s="1"/>
  <c r="EJ54" i="2"/>
  <c r="HX54" i="2" s="1"/>
  <c r="EI54" i="2"/>
  <c r="EH54" i="2"/>
  <c r="EF54" i="2"/>
  <c r="HT54" i="2" s="1"/>
  <c r="EE54" i="2"/>
  <c r="HS54" i="2" s="1"/>
  <c r="ED54" i="2"/>
  <c r="DQ54" i="2"/>
  <c r="FK54" i="2" s="1"/>
  <c r="DL54" i="2"/>
  <c r="FF54" i="2" s="1"/>
  <c r="DK54" i="2"/>
  <c r="DH54" i="2"/>
  <c r="FB54" i="2" s="1"/>
  <c r="DG54" i="2"/>
  <c r="FA54" i="2" s="1"/>
  <c r="CK54" i="2"/>
  <c r="FY54" i="2" s="1"/>
  <c r="CJ54" i="2"/>
  <c r="FX54" i="2" s="1"/>
  <c r="CF54" i="2"/>
  <c r="CE54" i="2"/>
  <c r="CA54" i="2"/>
  <c r="BZ54" i="2"/>
  <c r="CX54" i="2" s="1"/>
  <c r="BY54" i="2"/>
  <c r="BX54" i="2"/>
  <c r="CV54" i="2" s="1"/>
  <c r="BW54" i="2"/>
  <c r="CU54" i="2" s="1"/>
  <c r="GI54" i="2" s="1"/>
  <c r="BV54" i="2"/>
  <c r="CT54" i="2" s="1"/>
  <c r="BU54" i="2"/>
  <c r="CS54" i="2" s="1"/>
  <c r="BT54" i="2"/>
  <c r="CR54" i="2" s="1"/>
  <c r="BS54" i="2"/>
  <c r="CQ54" i="2" s="1"/>
  <c r="HB54" i="2" s="1"/>
  <c r="BR54" i="2"/>
  <c r="CP54" i="2" s="1"/>
  <c r="BQ54" i="2"/>
  <c r="CO54" i="2" s="1"/>
  <c r="BP54" i="2"/>
  <c r="CN54" i="2" s="1"/>
  <c r="GB54" i="2" s="1"/>
  <c r="BO54" i="2"/>
  <c r="CM54" i="2" s="1"/>
  <c r="BN54" i="2"/>
  <c r="BM54" i="2"/>
  <c r="BL54" i="2"/>
  <c r="BK54" i="2"/>
  <c r="BJ54" i="2"/>
  <c r="BI54" i="2"/>
  <c r="BH54" i="2"/>
  <c r="DY54" i="2" s="1"/>
  <c r="BG54" i="2"/>
  <c r="BF54" i="2"/>
  <c r="IA53" i="2"/>
  <c r="GU53" i="2"/>
  <c r="GS53" i="2"/>
  <c r="FW53" i="2"/>
  <c r="FV53" i="2"/>
  <c r="EY53" i="2"/>
  <c r="ET53" i="2"/>
  <c r="EA53" i="2"/>
  <c r="HO53" i="2" s="1"/>
  <c r="DY53" i="2"/>
  <c r="HM53" i="2" s="1"/>
  <c r="DW53" i="2"/>
  <c r="HK53" i="2" s="1"/>
  <c r="DU53" i="2"/>
  <c r="FO53" i="2" s="1"/>
  <c r="DN53" i="2"/>
  <c r="FH53" i="2" s="1"/>
  <c r="DA53" i="2"/>
  <c r="EU53" i="2" s="1"/>
  <c r="CT53" i="2"/>
  <c r="CS53" i="2"/>
  <c r="CO53" i="2"/>
  <c r="CJ53" i="2"/>
  <c r="FX53" i="2" s="1"/>
  <c r="CI53" i="2"/>
  <c r="GT53" i="2" s="1"/>
  <c r="CH53" i="2"/>
  <c r="CD53" i="2"/>
  <c r="GO53" i="2" s="1"/>
  <c r="CA53" i="2"/>
  <c r="BZ53" i="2"/>
  <c r="BY53" i="2"/>
  <c r="BX53" i="2"/>
  <c r="BW53" i="2"/>
  <c r="BV53" i="2"/>
  <c r="EM53" i="2" s="1"/>
  <c r="BU53" i="2"/>
  <c r="DO53" i="2" s="1"/>
  <c r="FI53" i="2" s="1"/>
  <c r="BT53" i="2"/>
  <c r="BS53" i="2"/>
  <c r="BR53" i="2"/>
  <c r="CP53" i="2" s="1"/>
  <c r="BQ53" i="2"/>
  <c r="CN53" i="2" s="1"/>
  <c r="BP53" i="2"/>
  <c r="DJ53" i="2" s="1"/>
  <c r="FD53" i="2" s="1"/>
  <c r="BO53" i="2"/>
  <c r="CM53" i="2" s="1"/>
  <c r="BN53" i="2"/>
  <c r="CL53" i="2" s="1"/>
  <c r="BM53" i="2"/>
  <c r="CK53" i="2" s="1"/>
  <c r="BL53" i="2"/>
  <c r="DF53" i="2" s="1"/>
  <c r="EZ53" i="2" s="1"/>
  <c r="BK53" i="2"/>
  <c r="DE53" i="2" s="1"/>
  <c r="BJ53" i="2"/>
  <c r="EB53" i="2" s="1"/>
  <c r="HP53" i="2" s="1"/>
  <c r="BI53" i="2"/>
  <c r="BH53" i="2"/>
  <c r="CF53" i="2" s="1"/>
  <c r="FT53" i="2" s="1"/>
  <c r="BG53" i="2"/>
  <c r="BF53" i="2"/>
  <c r="CC53" i="2" s="1"/>
  <c r="IF52" i="2"/>
  <c r="HN52" i="2"/>
  <c r="HM52" i="2"/>
  <c r="HL52" i="2"/>
  <c r="HK52" i="2"/>
  <c r="GP52" i="2"/>
  <c r="GK52" i="2"/>
  <c r="FQ52" i="2"/>
  <c r="FE52" i="2"/>
  <c r="ET52" i="2"/>
  <c r="ER52" i="2"/>
  <c r="EJ52" i="2"/>
  <c r="HX52" i="2" s="1"/>
  <c r="EI52" i="2"/>
  <c r="HW52" i="2" s="1"/>
  <c r="EH52" i="2"/>
  <c r="HV52" i="2" s="1"/>
  <c r="EE52" i="2"/>
  <c r="HS52" i="2" s="1"/>
  <c r="EA52" i="2"/>
  <c r="HO52" i="2" s="1"/>
  <c r="DY52" i="2"/>
  <c r="DX52" i="2"/>
  <c r="DW52" i="2"/>
  <c r="DU52" i="2"/>
  <c r="FO52" i="2" s="1"/>
  <c r="DT52" i="2"/>
  <c r="FN52" i="2" s="1"/>
  <c r="DO52" i="2"/>
  <c r="FI52" i="2" s="1"/>
  <c r="DM52" i="2"/>
  <c r="FG52" i="2" s="1"/>
  <c r="DL52" i="2"/>
  <c r="FF52" i="2" s="1"/>
  <c r="DK52" i="2"/>
  <c r="DF52" i="2"/>
  <c r="EZ52" i="2" s="1"/>
  <c r="DA52" i="2"/>
  <c r="EU52" i="2" s="1"/>
  <c r="CX52" i="2"/>
  <c r="HI52" i="2" s="1"/>
  <c r="CW52" i="2"/>
  <c r="HH52" i="2" s="1"/>
  <c r="CQ52" i="2"/>
  <c r="CO52" i="2"/>
  <c r="CN52" i="2"/>
  <c r="CJ52" i="2"/>
  <c r="GU52" i="2" s="1"/>
  <c r="CE52" i="2"/>
  <c r="FS52" i="2" s="1"/>
  <c r="CD52" i="2"/>
  <c r="GO52" i="2" s="1"/>
  <c r="CC52" i="2"/>
  <c r="GN52" i="2" s="1"/>
  <c r="CA52" i="2"/>
  <c r="BZ52" i="2"/>
  <c r="BY52" i="2"/>
  <c r="EQ52" i="2" s="1"/>
  <c r="IE52" i="2" s="1"/>
  <c r="BX52" i="2"/>
  <c r="BW52" i="2"/>
  <c r="BV52" i="2"/>
  <c r="BU52" i="2"/>
  <c r="EL52" i="2" s="1"/>
  <c r="HZ52" i="2" s="1"/>
  <c r="BT52" i="2"/>
  <c r="BS52" i="2"/>
  <c r="CP52" i="2" s="1"/>
  <c r="BR52" i="2"/>
  <c r="BQ52" i="2"/>
  <c r="BP52" i="2"/>
  <c r="BO52" i="2"/>
  <c r="EF52" i="2" s="1"/>
  <c r="HT52" i="2" s="1"/>
  <c r="BN52" i="2"/>
  <c r="DH52" i="2" s="1"/>
  <c r="FB52" i="2" s="1"/>
  <c r="BM52" i="2"/>
  <c r="ED52" i="2" s="1"/>
  <c r="HR52" i="2" s="1"/>
  <c r="BL52" i="2"/>
  <c r="EC52" i="2" s="1"/>
  <c r="HQ52" i="2" s="1"/>
  <c r="BK52" i="2"/>
  <c r="EB52" i="2" s="1"/>
  <c r="HP52" i="2" s="1"/>
  <c r="BJ52" i="2"/>
  <c r="DE52" i="2" s="1"/>
  <c r="EY52" i="2" s="1"/>
  <c r="BI52" i="2"/>
  <c r="DZ52" i="2" s="1"/>
  <c r="BH52" i="2"/>
  <c r="DB52" i="2" s="1"/>
  <c r="EV52" i="2" s="1"/>
  <c r="BG52" i="2"/>
  <c r="BF52" i="2"/>
  <c r="IE51" i="2"/>
  <c r="IC51" i="2"/>
  <c r="IB51" i="2"/>
  <c r="IA51" i="2"/>
  <c r="HZ51" i="2"/>
  <c r="HE51" i="2"/>
  <c r="GN51" i="2"/>
  <c r="GF51" i="2"/>
  <c r="FQ51" i="2"/>
  <c r="FK51" i="2"/>
  <c r="EZ51" i="2"/>
  <c r="EU51" i="2"/>
  <c r="ET51" i="2"/>
  <c r="EP51" i="2"/>
  <c r="ID51" i="2" s="1"/>
  <c r="EN51" i="2"/>
  <c r="EM51" i="2"/>
  <c r="EE51" i="2"/>
  <c r="HS51" i="2" s="1"/>
  <c r="ED51" i="2"/>
  <c r="HR51" i="2" s="1"/>
  <c r="EC51" i="2"/>
  <c r="HQ51" i="2" s="1"/>
  <c r="EA51" i="2"/>
  <c r="HO51" i="2" s="1"/>
  <c r="DZ51" i="2"/>
  <c r="HN51" i="2" s="1"/>
  <c r="DU51" i="2"/>
  <c r="FO51" i="2" s="1"/>
  <c r="DP51" i="2"/>
  <c r="FJ51" i="2" s="1"/>
  <c r="DO51" i="2"/>
  <c r="FI51" i="2" s="1"/>
  <c r="DH51" i="2"/>
  <c r="FB51" i="2" s="1"/>
  <c r="DG51" i="2"/>
  <c r="FA51" i="2" s="1"/>
  <c r="DF51" i="2"/>
  <c r="DE51" i="2"/>
  <c r="EY51" i="2" s="1"/>
  <c r="DA51" i="2"/>
  <c r="CT51" i="2"/>
  <c r="GH51" i="2" s="1"/>
  <c r="CS51" i="2"/>
  <c r="HD51" i="2" s="1"/>
  <c r="CR51" i="2"/>
  <c r="HC51" i="2" s="1"/>
  <c r="CJ51" i="2"/>
  <c r="CI51" i="2"/>
  <c r="CE51" i="2"/>
  <c r="GP51" i="2" s="1"/>
  <c r="CC51" i="2"/>
  <c r="CA51" i="2"/>
  <c r="ER51" i="2" s="1"/>
  <c r="IF51" i="2" s="1"/>
  <c r="BZ51" i="2"/>
  <c r="EQ51" i="2" s="1"/>
  <c r="BY51" i="2"/>
  <c r="DT51" i="2" s="1"/>
  <c r="FN51" i="2" s="1"/>
  <c r="BX51" i="2"/>
  <c r="EO51" i="2" s="1"/>
  <c r="BW51" i="2"/>
  <c r="DQ51" i="2" s="1"/>
  <c r="BV51" i="2"/>
  <c r="BU51" i="2"/>
  <c r="BT51" i="2"/>
  <c r="EL51" i="2" s="1"/>
  <c r="BS51" i="2"/>
  <c r="BR51" i="2"/>
  <c r="EI51" i="2" s="1"/>
  <c r="HW51" i="2" s="1"/>
  <c r="BQ51" i="2"/>
  <c r="BP51" i="2"/>
  <c r="BO51" i="2"/>
  <c r="BN51" i="2"/>
  <c r="CK51" i="2" s="1"/>
  <c r="BM51" i="2"/>
  <c r="BL51" i="2"/>
  <c r="BK51" i="2"/>
  <c r="BJ51" i="2"/>
  <c r="BI51" i="2"/>
  <c r="DC51" i="2" s="1"/>
  <c r="EW51" i="2" s="1"/>
  <c r="BH51" i="2"/>
  <c r="DY51" i="2" s="1"/>
  <c r="HM51" i="2" s="1"/>
  <c r="BG51" i="2"/>
  <c r="DX51" i="2" s="1"/>
  <c r="HL51" i="2" s="1"/>
  <c r="BF51" i="2"/>
  <c r="DW51" i="2" s="1"/>
  <c r="HK51" i="2" s="1"/>
  <c r="HV50" i="2"/>
  <c r="HK50" i="2"/>
  <c r="GZ50" i="2"/>
  <c r="GA50" i="2"/>
  <c r="FF50" i="2"/>
  <c r="ET50" i="2"/>
  <c r="ER50" i="2"/>
  <c r="IF50" i="2" s="1"/>
  <c r="EP50" i="2"/>
  <c r="ID50" i="2" s="1"/>
  <c r="EO50" i="2"/>
  <c r="IC50" i="2" s="1"/>
  <c r="EK50" i="2"/>
  <c r="HY50" i="2" s="1"/>
  <c r="EI50" i="2"/>
  <c r="HW50" i="2" s="1"/>
  <c r="EH50" i="2"/>
  <c r="DY50" i="2"/>
  <c r="HM50" i="2" s="1"/>
  <c r="DX50" i="2"/>
  <c r="HL50" i="2" s="1"/>
  <c r="DW50" i="2"/>
  <c r="DU50" i="2"/>
  <c r="FO50" i="2" s="1"/>
  <c r="DP50" i="2"/>
  <c r="FJ50" i="2" s="1"/>
  <c r="DK50" i="2"/>
  <c r="FE50" i="2" s="1"/>
  <c r="DJ50" i="2"/>
  <c r="FD50" i="2" s="1"/>
  <c r="DE50" i="2"/>
  <c r="EY50" i="2" s="1"/>
  <c r="DC50" i="2"/>
  <c r="EW50" i="2" s="1"/>
  <c r="DB50" i="2"/>
  <c r="EV50" i="2" s="1"/>
  <c r="DA50" i="2"/>
  <c r="EU50" i="2" s="1"/>
  <c r="CX50" i="2"/>
  <c r="CT50" i="2"/>
  <c r="GH50" i="2" s="1"/>
  <c r="CO50" i="2"/>
  <c r="GC50" i="2" s="1"/>
  <c r="CN50" i="2"/>
  <c r="CM50" i="2"/>
  <c r="GX50" i="2" s="1"/>
  <c r="CI50" i="2"/>
  <c r="CE50" i="2"/>
  <c r="CD50" i="2"/>
  <c r="CA50" i="2"/>
  <c r="BZ50" i="2"/>
  <c r="BY50" i="2"/>
  <c r="DT50" i="2" s="1"/>
  <c r="FN50" i="2" s="1"/>
  <c r="BX50" i="2"/>
  <c r="DR50" i="2" s="1"/>
  <c r="FL50" i="2" s="1"/>
  <c r="BW50" i="2"/>
  <c r="EN50" i="2" s="1"/>
  <c r="IB50" i="2" s="1"/>
  <c r="BV50" i="2"/>
  <c r="EM50" i="2" s="1"/>
  <c r="IA50" i="2" s="1"/>
  <c r="BU50" i="2"/>
  <c r="EL50" i="2" s="1"/>
  <c r="HZ50" i="2" s="1"/>
  <c r="BT50" i="2"/>
  <c r="DO50" i="2" s="1"/>
  <c r="FI50" i="2" s="1"/>
  <c r="BS50" i="2"/>
  <c r="BR50" i="2"/>
  <c r="DL50" i="2" s="1"/>
  <c r="BQ50" i="2"/>
  <c r="BP50" i="2"/>
  <c r="BO50" i="2"/>
  <c r="EG50" i="2" s="1"/>
  <c r="HU50" i="2" s="1"/>
  <c r="BN50" i="2"/>
  <c r="BM50" i="2"/>
  <c r="BL50" i="2"/>
  <c r="BK50" i="2"/>
  <c r="EB50" i="2" s="1"/>
  <c r="HP50" i="2" s="1"/>
  <c r="BJ50" i="2"/>
  <c r="BI50" i="2"/>
  <c r="CF50" i="2" s="1"/>
  <c r="BH50" i="2"/>
  <c r="BG50" i="2"/>
  <c r="BF50" i="2"/>
  <c r="CC50" i="2" s="1"/>
  <c r="HU49" i="2"/>
  <c r="HQ49" i="2"/>
  <c r="GU49" i="2"/>
  <c r="GJ49" i="2"/>
  <c r="FV49" i="2"/>
  <c r="FE49" i="2"/>
  <c r="FA49" i="2"/>
  <c r="ET49" i="2"/>
  <c r="EO49" i="2"/>
  <c r="IC49" i="2" s="1"/>
  <c r="EN49" i="2"/>
  <c r="IB49" i="2" s="1"/>
  <c r="EM49" i="2"/>
  <c r="IA49" i="2" s="1"/>
  <c r="EK49" i="2"/>
  <c r="HY49" i="2" s="1"/>
  <c r="EJ49" i="2"/>
  <c r="HX49" i="2" s="1"/>
  <c r="EF49" i="2"/>
  <c r="HT49" i="2" s="1"/>
  <c r="ED49" i="2"/>
  <c r="HR49" i="2" s="1"/>
  <c r="EC49" i="2"/>
  <c r="DQ49" i="2"/>
  <c r="FK49" i="2" s="1"/>
  <c r="DP49" i="2"/>
  <c r="FJ49" i="2" s="1"/>
  <c r="DK49" i="2"/>
  <c r="DF49" i="2"/>
  <c r="EZ49" i="2" s="1"/>
  <c r="DE49" i="2"/>
  <c r="EY49" i="2" s="1"/>
  <c r="CV49" i="2"/>
  <c r="HG49" i="2" s="1"/>
  <c r="CU49" i="2"/>
  <c r="CT49" i="2"/>
  <c r="GH49" i="2" s="1"/>
  <c r="CS49" i="2"/>
  <c r="CO49" i="2"/>
  <c r="GC49" i="2" s="1"/>
  <c r="CJ49" i="2"/>
  <c r="FX49" i="2" s="1"/>
  <c r="CI49" i="2"/>
  <c r="CH49" i="2"/>
  <c r="GS49" i="2" s="1"/>
  <c r="CD49" i="2"/>
  <c r="CA49" i="2"/>
  <c r="BZ49" i="2"/>
  <c r="BY49" i="2"/>
  <c r="BX49" i="2"/>
  <c r="DR49" i="2" s="1"/>
  <c r="FL49" i="2" s="1"/>
  <c r="BW49" i="2"/>
  <c r="BV49" i="2"/>
  <c r="BU49" i="2"/>
  <c r="BT49" i="2"/>
  <c r="BS49" i="2"/>
  <c r="DM49" i="2" s="1"/>
  <c r="FG49" i="2" s="1"/>
  <c r="BR49" i="2"/>
  <c r="EI49" i="2" s="1"/>
  <c r="HW49" i="2" s="1"/>
  <c r="BQ49" i="2"/>
  <c r="EH49" i="2" s="1"/>
  <c r="HV49" i="2" s="1"/>
  <c r="BP49" i="2"/>
  <c r="EG49" i="2" s="1"/>
  <c r="BO49" i="2"/>
  <c r="BN49" i="2"/>
  <c r="BM49" i="2"/>
  <c r="DG49" i="2" s="1"/>
  <c r="BL49" i="2"/>
  <c r="BK49" i="2"/>
  <c r="BJ49" i="2"/>
  <c r="EB49" i="2" s="1"/>
  <c r="HP49" i="2" s="1"/>
  <c r="BI49" i="2"/>
  <c r="BH49" i="2"/>
  <c r="DY49" i="2" s="1"/>
  <c r="HM49" i="2" s="1"/>
  <c r="BG49" i="2"/>
  <c r="BF49" i="2"/>
  <c r="IF48" i="2"/>
  <c r="HM48" i="2"/>
  <c r="HL48" i="2"/>
  <c r="HK48" i="2"/>
  <c r="GK48" i="2"/>
  <c r="FQ48" i="2"/>
  <c r="FB48" i="2"/>
  <c r="EZ48" i="2"/>
  <c r="EV48" i="2"/>
  <c r="ET48" i="2"/>
  <c r="ER48" i="2"/>
  <c r="EI48" i="2"/>
  <c r="HW48" i="2" s="1"/>
  <c r="EH48" i="2"/>
  <c r="HV48" i="2" s="1"/>
  <c r="EG48" i="2"/>
  <c r="HU48" i="2" s="1"/>
  <c r="EE48" i="2"/>
  <c r="HS48" i="2" s="1"/>
  <c r="DY48" i="2"/>
  <c r="DX48" i="2"/>
  <c r="DW48" i="2"/>
  <c r="DU48" i="2"/>
  <c r="FO48" i="2" s="1"/>
  <c r="DT48" i="2"/>
  <c r="FN48" i="2" s="1"/>
  <c r="DL48" i="2"/>
  <c r="FF48" i="2" s="1"/>
  <c r="DK48" i="2"/>
  <c r="FE48" i="2" s="1"/>
  <c r="DF48" i="2"/>
  <c r="DA48" i="2"/>
  <c r="EU48" i="2" s="1"/>
  <c r="CX48" i="2"/>
  <c r="CW48" i="2"/>
  <c r="HH48" i="2" s="1"/>
  <c r="CS48" i="2"/>
  <c r="GG48" i="2" s="1"/>
  <c r="CO48" i="2"/>
  <c r="GC48" i="2" s="1"/>
  <c r="CN48" i="2"/>
  <c r="CE48" i="2"/>
  <c r="FS48" i="2" s="1"/>
  <c r="CD48" i="2"/>
  <c r="CC48" i="2"/>
  <c r="GN48" i="2" s="1"/>
  <c r="CA48" i="2"/>
  <c r="BZ48" i="2"/>
  <c r="BY48" i="2"/>
  <c r="EQ48" i="2" s="1"/>
  <c r="IE48" i="2" s="1"/>
  <c r="BX48" i="2"/>
  <c r="BW48" i="2"/>
  <c r="BV48" i="2"/>
  <c r="BU48" i="2"/>
  <c r="BT48" i="2"/>
  <c r="BS48" i="2"/>
  <c r="EJ48" i="2" s="1"/>
  <c r="HX48" i="2" s="1"/>
  <c r="BR48" i="2"/>
  <c r="BQ48" i="2"/>
  <c r="BP48" i="2"/>
  <c r="BO48" i="2"/>
  <c r="BN48" i="2"/>
  <c r="DH48" i="2" s="1"/>
  <c r="BM48" i="2"/>
  <c r="CJ48" i="2" s="1"/>
  <c r="BL48" i="2"/>
  <c r="EC48" i="2" s="1"/>
  <c r="HQ48" i="2" s="1"/>
  <c r="BK48" i="2"/>
  <c r="BJ48" i="2"/>
  <c r="DE48" i="2" s="1"/>
  <c r="EY48" i="2" s="1"/>
  <c r="BI48" i="2"/>
  <c r="BH48" i="2"/>
  <c r="DB48" i="2" s="1"/>
  <c r="BG48" i="2"/>
  <c r="BF48" i="2"/>
  <c r="HZ47" i="2"/>
  <c r="HK47" i="2"/>
  <c r="GU47" i="2"/>
  <c r="GN47" i="2"/>
  <c r="GF47" i="2"/>
  <c r="FK47" i="2"/>
  <c r="EZ47" i="2"/>
  <c r="EW47" i="2"/>
  <c r="ET47" i="2"/>
  <c r="EN47" i="2"/>
  <c r="IB47" i="2" s="1"/>
  <c r="EM47" i="2"/>
  <c r="IA47" i="2" s="1"/>
  <c r="EL47" i="2"/>
  <c r="EE47" i="2"/>
  <c r="HS47" i="2" s="1"/>
  <c r="ED47" i="2"/>
  <c r="HR47" i="2" s="1"/>
  <c r="EC47" i="2"/>
  <c r="HQ47" i="2" s="1"/>
  <c r="EB47" i="2"/>
  <c r="HP47" i="2" s="1"/>
  <c r="EA47" i="2"/>
  <c r="HO47" i="2" s="1"/>
  <c r="DP47" i="2"/>
  <c r="FJ47" i="2" s="1"/>
  <c r="DO47" i="2"/>
  <c r="FI47" i="2" s="1"/>
  <c r="DJ47" i="2"/>
  <c r="FD47" i="2" s="1"/>
  <c r="DH47" i="2"/>
  <c r="FB47" i="2" s="1"/>
  <c r="DG47" i="2"/>
  <c r="FA47" i="2" s="1"/>
  <c r="DF47" i="2"/>
  <c r="DA47" i="2"/>
  <c r="EU47" i="2" s="1"/>
  <c r="CT47" i="2"/>
  <c r="GH47" i="2" s="1"/>
  <c r="CS47" i="2"/>
  <c r="CR47" i="2"/>
  <c r="HC47" i="2" s="1"/>
  <c r="CJ47" i="2"/>
  <c r="FX47" i="2" s="1"/>
  <c r="CI47" i="2"/>
  <c r="CC47" i="2"/>
  <c r="FQ47" i="2" s="1"/>
  <c r="CA47" i="2"/>
  <c r="BZ47" i="2"/>
  <c r="BY47" i="2"/>
  <c r="BX47" i="2"/>
  <c r="BW47" i="2"/>
  <c r="DQ47" i="2" s="1"/>
  <c r="BV47" i="2"/>
  <c r="BU47" i="2"/>
  <c r="BT47" i="2"/>
  <c r="BS47" i="2"/>
  <c r="EK47" i="2" s="1"/>
  <c r="HY47" i="2" s="1"/>
  <c r="BR47" i="2"/>
  <c r="BQ47" i="2"/>
  <c r="BP47" i="2"/>
  <c r="EG47" i="2" s="1"/>
  <c r="HU47" i="2" s="1"/>
  <c r="BO47" i="2"/>
  <c r="BN47" i="2"/>
  <c r="CL47" i="2" s="1"/>
  <c r="BM47" i="2"/>
  <c r="BL47" i="2"/>
  <c r="BK47" i="2"/>
  <c r="BJ47" i="2"/>
  <c r="BI47" i="2"/>
  <c r="DC47" i="2" s="1"/>
  <c r="BH47" i="2"/>
  <c r="BG47" i="2"/>
  <c r="BF47" i="2"/>
  <c r="DW47" i="2" s="1"/>
  <c r="IF46" i="2"/>
  <c r="HV46" i="2"/>
  <c r="HU46" i="2"/>
  <c r="HN46" i="2"/>
  <c r="GS46" i="2"/>
  <c r="GA46" i="2"/>
  <c r="FF46" i="2"/>
  <c r="FD46" i="2"/>
  <c r="EU46" i="2"/>
  <c r="ET46" i="2"/>
  <c r="ER46" i="2"/>
  <c r="EK46" i="2"/>
  <c r="HY46" i="2" s="1"/>
  <c r="EI46" i="2"/>
  <c r="HW46" i="2" s="1"/>
  <c r="EH46" i="2"/>
  <c r="EG46" i="2"/>
  <c r="DZ46" i="2"/>
  <c r="DY46" i="2"/>
  <c r="HM46" i="2" s="1"/>
  <c r="DX46" i="2"/>
  <c r="HL46" i="2" s="1"/>
  <c r="DW46" i="2"/>
  <c r="HK46" i="2" s="1"/>
  <c r="DU46" i="2"/>
  <c r="FO46" i="2" s="1"/>
  <c r="DM46" i="2"/>
  <c r="FG46" i="2" s="1"/>
  <c r="DK46" i="2"/>
  <c r="FE46" i="2" s="1"/>
  <c r="DJ46" i="2"/>
  <c r="DE46" i="2"/>
  <c r="EY46" i="2" s="1"/>
  <c r="DD46" i="2"/>
  <c r="EX46" i="2" s="1"/>
  <c r="DC46" i="2"/>
  <c r="EW46" i="2" s="1"/>
  <c r="DB46" i="2"/>
  <c r="EV46" i="2" s="1"/>
  <c r="DA46" i="2"/>
  <c r="CX46" i="2"/>
  <c r="CQ46" i="2"/>
  <c r="GE46" i="2" s="1"/>
  <c r="CO46" i="2"/>
  <c r="GC46" i="2" s="1"/>
  <c r="CN46" i="2"/>
  <c r="CM46" i="2"/>
  <c r="GX46" i="2" s="1"/>
  <c r="CH46" i="2"/>
  <c r="FV46" i="2" s="1"/>
  <c r="CE46" i="2"/>
  <c r="FS46" i="2" s="1"/>
  <c r="CD46" i="2"/>
  <c r="CA46" i="2"/>
  <c r="BZ46" i="2"/>
  <c r="BY46" i="2"/>
  <c r="BX46" i="2"/>
  <c r="EO46" i="2" s="1"/>
  <c r="IC46" i="2" s="1"/>
  <c r="BW46" i="2"/>
  <c r="BV46" i="2"/>
  <c r="EM46" i="2" s="1"/>
  <c r="IA46" i="2" s="1"/>
  <c r="BU46" i="2"/>
  <c r="EL46" i="2" s="1"/>
  <c r="HZ46" i="2" s="1"/>
  <c r="BT46" i="2"/>
  <c r="DN46" i="2" s="1"/>
  <c r="FH46" i="2" s="1"/>
  <c r="BS46" i="2"/>
  <c r="EJ46" i="2" s="1"/>
  <c r="HX46" i="2" s="1"/>
  <c r="BR46" i="2"/>
  <c r="DL46" i="2" s="1"/>
  <c r="BQ46" i="2"/>
  <c r="BP46" i="2"/>
  <c r="BO46" i="2"/>
  <c r="BN46" i="2"/>
  <c r="BM46" i="2"/>
  <c r="BL46" i="2"/>
  <c r="CI46" i="2" s="1"/>
  <c r="BK46" i="2"/>
  <c r="EB46" i="2" s="1"/>
  <c r="HP46" i="2" s="1"/>
  <c r="BJ46" i="2"/>
  <c r="BI46" i="2"/>
  <c r="CG46" i="2" s="1"/>
  <c r="BH46" i="2"/>
  <c r="BG46" i="2"/>
  <c r="BF46" i="2"/>
  <c r="CC46" i="2" s="1"/>
  <c r="IE45" i="2"/>
  <c r="HT45" i="2"/>
  <c r="HP45" i="2"/>
  <c r="HE45" i="2"/>
  <c r="HD45" i="2"/>
  <c r="GJ45" i="2"/>
  <c r="FV45" i="2"/>
  <c r="FI45" i="2"/>
  <c r="EY45" i="2"/>
  <c r="ET45" i="2"/>
  <c r="EN45" i="2"/>
  <c r="IB45" i="2" s="1"/>
  <c r="EM45" i="2"/>
  <c r="IA45" i="2" s="1"/>
  <c r="EL45" i="2"/>
  <c r="HZ45" i="2" s="1"/>
  <c r="EK45" i="2"/>
  <c r="HY45" i="2" s="1"/>
  <c r="EJ45" i="2"/>
  <c r="HX45" i="2" s="1"/>
  <c r="EF45" i="2"/>
  <c r="EC45" i="2"/>
  <c r="HQ45" i="2" s="1"/>
  <c r="EB45" i="2"/>
  <c r="DT45" i="2"/>
  <c r="FN45" i="2" s="1"/>
  <c r="DQ45" i="2"/>
  <c r="FK45" i="2" s="1"/>
  <c r="DP45" i="2"/>
  <c r="FJ45" i="2" s="1"/>
  <c r="DO45" i="2"/>
  <c r="DF45" i="2"/>
  <c r="EZ45" i="2" s="1"/>
  <c r="DE45" i="2"/>
  <c r="DD45" i="2"/>
  <c r="EX45" i="2" s="1"/>
  <c r="CX45" i="2"/>
  <c r="HI45" i="2" s="1"/>
  <c r="CW45" i="2"/>
  <c r="HH45" i="2" s="1"/>
  <c r="CV45" i="2"/>
  <c r="HG45" i="2" s="1"/>
  <c r="CT45" i="2"/>
  <c r="GH45" i="2" s="1"/>
  <c r="CS45" i="2"/>
  <c r="GG45" i="2" s="1"/>
  <c r="CI45" i="2"/>
  <c r="CH45" i="2"/>
  <c r="GS45" i="2" s="1"/>
  <c r="CA45" i="2"/>
  <c r="BZ45" i="2"/>
  <c r="EQ45" i="2" s="1"/>
  <c r="BY45" i="2"/>
  <c r="BX45" i="2"/>
  <c r="BW45" i="2"/>
  <c r="BV45" i="2"/>
  <c r="BU45" i="2"/>
  <c r="BT45" i="2"/>
  <c r="BS45" i="2"/>
  <c r="BR45" i="2"/>
  <c r="BQ45" i="2"/>
  <c r="CO45" i="2" s="1"/>
  <c r="BP45" i="2"/>
  <c r="EG45" i="2" s="1"/>
  <c r="HU45" i="2" s="1"/>
  <c r="BO45" i="2"/>
  <c r="CM45" i="2" s="1"/>
  <c r="BN45" i="2"/>
  <c r="CL45" i="2" s="1"/>
  <c r="BM45" i="2"/>
  <c r="CK45" i="2" s="1"/>
  <c r="BL45" i="2"/>
  <c r="BK45" i="2"/>
  <c r="BJ45" i="2"/>
  <c r="BI45" i="2"/>
  <c r="BH45" i="2"/>
  <c r="BG45" i="2"/>
  <c r="BF45" i="2"/>
  <c r="DW45" i="2" s="1"/>
  <c r="HK45" i="2" s="1"/>
  <c r="IE44" i="2"/>
  <c r="HY44" i="2"/>
  <c r="HU44" i="2"/>
  <c r="HN44" i="2"/>
  <c r="HL44" i="2"/>
  <c r="HK44" i="2"/>
  <c r="GZ44" i="2"/>
  <c r="GY44" i="2"/>
  <c r="FQ44" i="2"/>
  <c r="EU44" i="2"/>
  <c r="ET44" i="2"/>
  <c r="ER44" i="2"/>
  <c r="IF44" i="2" s="1"/>
  <c r="EQ44" i="2"/>
  <c r="EP44" i="2"/>
  <c r="ID44" i="2" s="1"/>
  <c r="EI44" i="2"/>
  <c r="HW44" i="2" s="1"/>
  <c r="EH44" i="2"/>
  <c r="HV44" i="2" s="1"/>
  <c r="EG44" i="2"/>
  <c r="EA44" i="2"/>
  <c r="HO44" i="2" s="1"/>
  <c r="DZ44" i="2"/>
  <c r="DY44" i="2"/>
  <c r="HM44" i="2" s="1"/>
  <c r="DX44" i="2"/>
  <c r="DW44" i="2"/>
  <c r="DU44" i="2"/>
  <c r="FO44" i="2" s="1"/>
  <c r="DT44" i="2"/>
  <c r="FN44" i="2" s="1"/>
  <c r="DS44" i="2"/>
  <c r="FM44" i="2" s="1"/>
  <c r="DN44" i="2"/>
  <c r="FH44" i="2" s="1"/>
  <c r="DM44" i="2"/>
  <c r="FG44" i="2" s="1"/>
  <c r="DL44" i="2"/>
  <c r="FF44" i="2" s="1"/>
  <c r="DK44" i="2"/>
  <c r="FE44" i="2" s="1"/>
  <c r="DD44" i="2"/>
  <c r="EX44" i="2" s="1"/>
  <c r="DC44" i="2"/>
  <c r="EW44" i="2" s="1"/>
  <c r="DB44" i="2"/>
  <c r="EV44" i="2" s="1"/>
  <c r="DA44" i="2"/>
  <c r="CX44" i="2"/>
  <c r="CW44" i="2"/>
  <c r="HH44" i="2" s="1"/>
  <c r="CS44" i="2"/>
  <c r="CO44" i="2"/>
  <c r="GC44" i="2" s="1"/>
  <c r="CN44" i="2"/>
  <c r="GB44" i="2" s="1"/>
  <c r="CG44" i="2"/>
  <c r="GR44" i="2" s="1"/>
  <c r="CF44" i="2"/>
  <c r="FT44" i="2" s="1"/>
  <c r="CD44" i="2"/>
  <c r="CC44" i="2"/>
  <c r="GN44" i="2" s="1"/>
  <c r="CA44" i="2"/>
  <c r="BZ44" i="2"/>
  <c r="BY44" i="2"/>
  <c r="BX44" i="2"/>
  <c r="BW44" i="2"/>
  <c r="BV44" i="2"/>
  <c r="BU44" i="2"/>
  <c r="BT44" i="2"/>
  <c r="EK44" i="2" s="1"/>
  <c r="BS44" i="2"/>
  <c r="EJ44" i="2" s="1"/>
  <c r="HX44" i="2" s="1"/>
  <c r="BR44" i="2"/>
  <c r="BQ44" i="2"/>
  <c r="BP44" i="2"/>
  <c r="BO44" i="2"/>
  <c r="BN44" i="2"/>
  <c r="BM44" i="2"/>
  <c r="BL44" i="2"/>
  <c r="BK44" i="2"/>
  <c r="BJ44" i="2"/>
  <c r="BI44" i="2"/>
  <c r="BH44" i="2"/>
  <c r="CE44" i="2" s="1"/>
  <c r="BG44" i="2"/>
  <c r="BF44" i="2"/>
  <c r="IA43" i="2"/>
  <c r="HR43" i="2"/>
  <c r="HQ43" i="2"/>
  <c r="GO43" i="2"/>
  <c r="GK43" i="2"/>
  <c r="FJ43" i="2"/>
  <c r="FD43" i="2"/>
  <c r="EZ43" i="2"/>
  <c r="ET43" i="2"/>
  <c r="EM43" i="2"/>
  <c r="ED43" i="2"/>
  <c r="EC43" i="2"/>
  <c r="EB43" i="2"/>
  <c r="HP43" i="2" s="1"/>
  <c r="DU43" i="2"/>
  <c r="FO43" i="2" s="1"/>
  <c r="DT43" i="2"/>
  <c r="FN43" i="2" s="1"/>
  <c r="DP43" i="2"/>
  <c r="DJ43" i="2"/>
  <c r="DI43" i="2"/>
  <c r="FC43" i="2" s="1"/>
  <c r="DH43" i="2"/>
  <c r="FB43" i="2" s="1"/>
  <c r="DG43" i="2"/>
  <c r="FA43" i="2" s="1"/>
  <c r="DF43" i="2"/>
  <c r="CX43" i="2"/>
  <c r="HI43" i="2" s="1"/>
  <c r="CW43" i="2"/>
  <c r="HH43" i="2" s="1"/>
  <c r="CT43" i="2"/>
  <c r="CS43" i="2"/>
  <c r="CK43" i="2"/>
  <c r="FY43" i="2" s="1"/>
  <c r="CJ43" i="2"/>
  <c r="FX43" i="2" s="1"/>
  <c r="CI43" i="2"/>
  <c r="CD43" i="2"/>
  <c r="FR43" i="2" s="1"/>
  <c r="CC43" i="2"/>
  <c r="CA43" i="2"/>
  <c r="BZ43" i="2"/>
  <c r="BY43" i="2"/>
  <c r="BX43" i="2"/>
  <c r="BW43" i="2"/>
  <c r="BV43" i="2"/>
  <c r="BU43" i="2"/>
  <c r="BT43" i="2"/>
  <c r="BS43" i="2"/>
  <c r="BR43" i="2"/>
  <c r="BQ43" i="2"/>
  <c r="EH43" i="2" s="1"/>
  <c r="HV43" i="2" s="1"/>
  <c r="BP43" i="2"/>
  <c r="EG43" i="2" s="1"/>
  <c r="HU43" i="2" s="1"/>
  <c r="BO43" i="2"/>
  <c r="EF43" i="2" s="1"/>
  <c r="HT43" i="2" s="1"/>
  <c r="BN43" i="2"/>
  <c r="EE43" i="2" s="1"/>
  <c r="HS43" i="2" s="1"/>
  <c r="BM43" i="2"/>
  <c r="BL43" i="2"/>
  <c r="BK43" i="2"/>
  <c r="BJ43" i="2"/>
  <c r="BI43" i="2"/>
  <c r="BH43" i="2"/>
  <c r="BG43" i="2"/>
  <c r="BF43" i="2"/>
  <c r="DW43" i="2" s="1"/>
  <c r="HK43" i="2" s="1"/>
  <c r="HW42" i="2"/>
  <c r="HN42" i="2"/>
  <c r="HM42" i="2"/>
  <c r="HK42" i="2"/>
  <c r="HI42" i="2"/>
  <c r="GP42" i="2"/>
  <c r="GO42" i="2"/>
  <c r="GA42" i="2"/>
  <c r="FU42" i="2"/>
  <c r="FS42" i="2"/>
  <c r="FF42" i="2"/>
  <c r="EU42" i="2"/>
  <c r="ET42" i="2"/>
  <c r="ER42" i="2"/>
  <c r="IF42" i="2" s="1"/>
  <c r="EJ42" i="2"/>
  <c r="HX42" i="2" s="1"/>
  <c r="EI42" i="2"/>
  <c r="EH42" i="2"/>
  <c r="HV42" i="2" s="1"/>
  <c r="EG42" i="2"/>
  <c r="HU42" i="2" s="1"/>
  <c r="EA42" i="2"/>
  <c r="HO42" i="2" s="1"/>
  <c r="DZ42" i="2"/>
  <c r="DY42" i="2"/>
  <c r="DX42" i="2"/>
  <c r="HL42" i="2" s="1"/>
  <c r="DW42" i="2"/>
  <c r="DU42" i="2"/>
  <c r="FO42" i="2" s="1"/>
  <c r="DT42" i="2"/>
  <c r="FN42" i="2" s="1"/>
  <c r="DM42" i="2"/>
  <c r="FG42" i="2" s="1"/>
  <c r="DL42" i="2"/>
  <c r="DK42" i="2"/>
  <c r="FE42" i="2" s="1"/>
  <c r="DJ42" i="2"/>
  <c r="FD42" i="2" s="1"/>
  <c r="DC42" i="2"/>
  <c r="EW42" i="2" s="1"/>
  <c r="DB42" i="2"/>
  <c r="EV42" i="2" s="1"/>
  <c r="DA42" i="2"/>
  <c r="CX42" i="2"/>
  <c r="GL42" i="2" s="1"/>
  <c r="CT42" i="2"/>
  <c r="CR42" i="2"/>
  <c r="CM42" i="2"/>
  <c r="GX42" i="2" s="1"/>
  <c r="CG42" i="2"/>
  <c r="GR42" i="2" s="1"/>
  <c r="CE42" i="2"/>
  <c r="CD42" i="2"/>
  <c r="FR42" i="2" s="1"/>
  <c r="CA42" i="2"/>
  <c r="BZ42" i="2"/>
  <c r="BY42" i="2"/>
  <c r="EQ42" i="2" s="1"/>
  <c r="IE42" i="2" s="1"/>
  <c r="BX42" i="2"/>
  <c r="BW42" i="2"/>
  <c r="BV42" i="2"/>
  <c r="BU42" i="2"/>
  <c r="BT42" i="2"/>
  <c r="CQ42" i="2" s="1"/>
  <c r="BS42" i="2"/>
  <c r="CP42" i="2" s="1"/>
  <c r="BR42" i="2"/>
  <c r="BQ42" i="2"/>
  <c r="CO42" i="2" s="1"/>
  <c r="BP42" i="2"/>
  <c r="BO42" i="2"/>
  <c r="EF42" i="2" s="1"/>
  <c r="HT42" i="2" s="1"/>
  <c r="BN42" i="2"/>
  <c r="BM42" i="2"/>
  <c r="BL42" i="2"/>
  <c r="DF42" i="2" s="1"/>
  <c r="EZ42" i="2" s="1"/>
  <c r="BK42" i="2"/>
  <c r="BJ42" i="2"/>
  <c r="BI42" i="2"/>
  <c r="CF42" i="2" s="1"/>
  <c r="BH42" i="2"/>
  <c r="BG42" i="2"/>
  <c r="BF42" i="2"/>
  <c r="CC42" i="2" s="1"/>
  <c r="ID41" i="2"/>
  <c r="IB41" i="2"/>
  <c r="IA41" i="2"/>
  <c r="HT41" i="2"/>
  <c r="HH41" i="2"/>
  <c r="HE41" i="2"/>
  <c r="GI41" i="2"/>
  <c r="FQ41" i="2"/>
  <c r="ET41" i="2"/>
  <c r="EP41" i="2"/>
  <c r="EO41" i="2"/>
  <c r="IC41" i="2" s="1"/>
  <c r="EN41" i="2"/>
  <c r="EM41" i="2"/>
  <c r="EK41" i="2"/>
  <c r="HY41" i="2" s="1"/>
  <c r="EJ41" i="2"/>
  <c r="HX41" i="2" s="1"/>
  <c r="EF41" i="2"/>
  <c r="EB41" i="2"/>
  <c r="HP41" i="2" s="1"/>
  <c r="DS41" i="2"/>
  <c r="FM41" i="2" s="1"/>
  <c r="DR41" i="2"/>
  <c r="FL41" i="2" s="1"/>
  <c r="DQ41" i="2"/>
  <c r="FK41" i="2" s="1"/>
  <c r="DP41" i="2"/>
  <c r="FJ41" i="2" s="1"/>
  <c r="DI41" i="2"/>
  <c r="FC41" i="2" s="1"/>
  <c r="DE41" i="2"/>
  <c r="EY41" i="2" s="1"/>
  <c r="CU41" i="2"/>
  <c r="HF41" i="2" s="1"/>
  <c r="CT41" i="2"/>
  <c r="GH41" i="2" s="1"/>
  <c r="CS41" i="2"/>
  <c r="CM41" i="2"/>
  <c r="CI41" i="2"/>
  <c r="CH41" i="2"/>
  <c r="CC41" i="2"/>
  <c r="GN41" i="2" s="1"/>
  <c r="CA41" i="2"/>
  <c r="BZ41" i="2"/>
  <c r="EQ41" i="2" s="1"/>
  <c r="IE41" i="2" s="1"/>
  <c r="BY41" i="2"/>
  <c r="CW41" i="2" s="1"/>
  <c r="GK41" i="2" s="1"/>
  <c r="BX41" i="2"/>
  <c r="BW41" i="2"/>
  <c r="BV41" i="2"/>
  <c r="BU41" i="2"/>
  <c r="BT41" i="2"/>
  <c r="BS41" i="2"/>
  <c r="BR41" i="2"/>
  <c r="BQ41" i="2"/>
  <c r="CN41" i="2" s="1"/>
  <c r="BP41" i="2"/>
  <c r="BO41" i="2"/>
  <c r="DJ41" i="2" s="1"/>
  <c r="FD41" i="2" s="1"/>
  <c r="BN41" i="2"/>
  <c r="CL41" i="2" s="1"/>
  <c r="BM41" i="2"/>
  <c r="BL41" i="2"/>
  <c r="BK41" i="2"/>
  <c r="BJ41" i="2"/>
  <c r="BI41" i="2"/>
  <c r="BH41" i="2"/>
  <c r="BG41" i="2"/>
  <c r="BF41" i="2"/>
  <c r="DW41" i="2" s="1"/>
  <c r="HK41" i="2" s="1"/>
  <c r="HX40" i="2"/>
  <c r="HW40" i="2"/>
  <c r="HV40" i="2"/>
  <c r="HP40" i="2"/>
  <c r="HF40" i="2"/>
  <c r="GY40" i="2"/>
  <c r="GU40" i="2"/>
  <c r="GI40" i="2"/>
  <c r="FX40" i="2"/>
  <c r="ET40" i="2"/>
  <c r="EP40" i="2"/>
  <c r="ID40" i="2" s="1"/>
  <c r="EO40" i="2"/>
  <c r="IC40" i="2" s="1"/>
  <c r="EM40" i="2"/>
  <c r="IA40" i="2" s="1"/>
  <c r="EK40" i="2"/>
  <c r="HY40" i="2" s="1"/>
  <c r="EJ40" i="2"/>
  <c r="EI40" i="2"/>
  <c r="EH40" i="2"/>
  <c r="EE40" i="2"/>
  <c r="HS40" i="2" s="1"/>
  <c r="EA40" i="2"/>
  <c r="HO40" i="2" s="1"/>
  <c r="DX40" i="2"/>
  <c r="HL40" i="2" s="1"/>
  <c r="DS40" i="2"/>
  <c r="FM40" i="2" s="1"/>
  <c r="DR40" i="2"/>
  <c r="FL40" i="2" s="1"/>
  <c r="DO40" i="2"/>
  <c r="FI40" i="2" s="1"/>
  <c r="DN40" i="2"/>
  <c r="FH40" i="2" s="1"/>
  <c r="DM40" i="2"/>
  <c r="FG40" i="2" s="1"/>
  <c r="DL40" i="2"/>
  <c r="FF40" i="2" s="1"/>
  <c r="DK40" i="2"/>
  <c r="FE40" i="2" s="1"/>
  <c r="CT40" i="2"/>
  <c r="CS40" i="2"/>
  <c r="HD40" i="2" s="1"/>
  <c r="CP40" i="2"/>
  <c r="CO40" i="2"/>
  <c r="GC40" i="2" s="1"/>
  <c r="CN40" i="2"/>
  <c r="GB40" i="2" s="1"/>
  <c r="CJ40" i="2"/>
  <c r="CA40" i="2"/>
  <c r="BZ40" i="2"/>
  <c r="DT40" i="2" s="1"/>
  <c r="FN40" i="2" s="1"/>
  <c r="BY40" i="2"/>
  <c r="CW40" i="2" s="1"/>
  <c r="BX40" i="2"/>
  <c r="CV40" i="2" s="1"/>
  <c r="BW40" i="2"/>
  <c r="CU40" i="2" s="1"/>
  <c r="BV40" i="2"/>
  <c r="BU40" i="2"/>
  <c r="EL40" i="2" s="1"/>
  <c r="HZ40" i="2" s="1"/>
  <c r="BT40" i="2"/>
  <c r="CR40" i="2" s="1"/>
  <c r="BS40" i="2"/>
  <c r="CQ40" i="2" s="1"/>
  <c r="BR40" i="2"/>
  <c r="BQ40" i="2"/>
  <c r="BP40" i="2"/>
  <c r="BO40" i="2"/>
  <c r="DJ40" i="2" s="1"/>
  <c r="FD40" i="2" s="1"/>
  <c r="BN40" i="2"/>
  <c r="BM40" i="2"/>
  <c r="BL40" i="2"/>
  <c r="BK40" i="2"/>
  <c r="EB40" i="2" s="1"/>
  <c r="BJ40" i="2"/>
  <c r="CH40" i="2" s="1"/>
  <c r="BI40" i="2"/>
  <c r="BH40" i="2"/>
  <c r="CF40" i="2" s="1"/>
  <c r="FT40" i="2" s="1"/>
  <c r="BG40" i="2"/>
  <c r="CE40" i="2" s="1"/>
  <c r="FS40" i="2" s="1"/>
  <c r="BF40" i="2"/>
  <c r="HK39" i="2"/>
  <c r="HE39" i="2"/>
  <c r="FO39" i="2"/>
  <c r="FH39" i="2"/>
  <c r="ET39" i="2"/>
  <c r="ER39" i="2"/>
  <c r="IF39" i="2" s="1"/>
  <c r="EK39" i="2"/>
  <c r="HY39" i="2" s="1"/>
  <c r="DX39" i="2"/>
  <c r="HL39" i="2" s="1"/>
  <c r="DO39" i="2"/>
  <c r="FI39" i="2" s="1"/>
  <c r="DN39" i="2"/>
  <c r="DK39" i="2"/>
  <c r="FE39" i="2" s="1"/>
  <c r="CX39" i="2"/>
  <c r="CV39" i="2"/>
  <c r="CJ39" i="2"/>
  <c r="GU39" i="2" s="1"/>
  <c r="CA39" i="2"/>
  <c r="DU39" i="2" s="1"/>
  <c r="BZ39" i="2"/>
  <c r="BY39" i="2"/>
  <c r="CW39" i="2" s="1"/>
  <c r="HH39" i="2" s="1"/>
  <c r="BX39" i="2"/>
  <c r="BW39" i="2"/>
  <c r="BV39" i="2"/>
  <c r="CT39" i="2" s="1"/>
  <c r="GH39" i="2" s="1"/>
  <c r="BU39" i="2"/>
  <c r="CS39" i="2" s="1"/>
  <c r="BT39" i="2"/>
  <c r="CR39" i="2" s="1"/>
  <c r="BS39" i="2"/>
  <c r="BR39" i="2"/>
  <c r="EI39" i="2" s="1"/>
  <c r="HW39" i="2" s="1"/>
  <c r="BQ39" i="2"/>
  <c r="CO39" i="2" s="1"/>
  <c r="BP39" i="2"/>
  <c r="BO39" i="2"/>
  <c r="BN39" i="2"/>
  <c r="BM39" i="2"/>
  <c r="BL39" i="2"/>
  <c r="ED39" i="2" s="1"/>
  <c r="HR39" i="2" s="1"/>
  <c r="BK39" i="2"/>
  <c r="BJ39" i="2"/>
  <c r="BI39" i="2"/>
  <c r="CG39" i="2" s="1"/>
  <c r="BH39" i="2"/>
  <c r="BG39" i="2"/>
  <c r="BF39" i="2"/>
  <c r="DW39" i="2" s="1"/>
  <c r="HW38" i="2"/>
  <c r="HU38" i="2"/>
  <c r="GZ38" i="2"/>
  <c r="EV38" i="2"/>
  <c r="ET38" i="2"/>
  <c r="ER38" i="2"/>
  <c r="IF38" i="2" s="1"/>
  <c r="EM38" i="2"/>
  <c r="IA38" i="2" s="1"/>
  <c r="EL38" i="2"/>
  <c r="HZ38" i="2" s="1"/>
  <c r="EI38" i="2"/>
  <c r="EH38" i="2"/>
  <c r="HV38" i="2" s="1"/>
  <c r="EG38" i="2"/>
  <c r="DZ38" i="2"/>
  <c r="HN38" i="2" s="1"/>
  <c r="DY38" i="2"/>
  <c r="HM38" i="2" s="1"/>
  <c r="DX38" i="2"/>
  <c r="HL38" i="2" s="1"/>
  <c r="DP38" i="2"/>
  <c r="FJ38" i="2" s="1"/>
  <c r="DM38" i="2"/>
  <c r="FG38" i="2" s="1"/>
  <c r="DL38" i="2"/>
  <c r="FF38" i="2" s="1"/>
  <c r="DK38" i="2"/>
  <c r="FE38" i="2" s="1"/>
  <c r="DD38" i="2"/>
  <c r="EX38" i="2" s="1"/>
  <c r="DC38" i="2"/>
  <c r="EW38" i="2" s="1"/>
  <c r="DB38" i="2"/>
  <c r="DA38" i="2"/>
  <c r="EU38" i="2" s="1"/>
  <c r="CU38" i="2"/>
  <c r="CT38" i="2"/>
  <c r="CQ38" i="2"/>
  <c r="CP38" i="2"/>
  <c r="GD38" i="2" s="1"/>
  <c r="CO38" i="2"/>
  <c r="GC38" i="2" s="1"/>
  <c r="CN38" i="2"/>
  <c r="CF38" i="2"/>
  <c r="CE38" i="2"/>
  <c r="CA38" i="2"/>
  <c r="DU38" i="2" s="1"/>
  <c r="FO38" i="2" s="1"/>
  <c r="BZ38" i="2"/>
  <c r="BY38" i="2"/>
  <c r="BX38" i="2"/>
  <c r="EO38" i="2" s="1"/>
  <c r="IC38" i="2" s="1"/>
  <c r="BW38" i="2"/>
  <c r="BV38" i="2"/>
  <c r="DQ38" i="2" s="1"/>
  <c r="FK38" i="2" s="1"/>
  <c r="BU38" i="2"/>
  <c r="DO38" i="2" s="1"/>
  <c r="FI38" i="2" s="1"/>
  <c r="BT38" i="2"/>
  <c r="BS38" i="2"/>
  <c r="EJ38" i="2" s="1"/>
  <c r="HX38" i="2" s="1"/>
  <c r="BR38" i="2"/>
  <c r="BQ38" i="2"/>
  <c r="BP38" i="2"/>
  <c r="BO38" i="2"/>
  <c r="EF38" i="2" s="1"/>
  <c r="HT38" i="2" s="1"/>
  <c r="BN38" i="2"/>
  <c r="BM38" i="2"/>
  <c r="BL38" i="2"/>
  <c r="BK38" i="2"/>
  <c r="BJ38" i="2"/>
  <c r="BI38" i="2"/>
  <c r="BH38" i="2"/>
  <c r="BG38" i="2"/>
  <c r="BF38" i="2"/>
  <c r="IC37" i="2"/>
  <c r="HR37" i="2"/>
  <c r="HF37" i="2"/>
  <c r="GV37" i="2"/>
  <c r="GC37" i="2"/>
  <c r="FW37" i="2"/>
  <c r="ET37" i="2"/>
  <c r="EO37" i="2"/>
  <c r="EN37" i="2"/>
  <c r="IB37" i="2" s="1"/>
  <c r="ED37" i="2"/>
  <c r="EC37" i="2"/>
  <c r="HQ37" i="2" s="1"/>
  <c r="EB37" i="2"/>
  <c r="HP37" i="2" s="1"/>
  <c r="EA37" i="2"/>
  <c r="HO37" i="2" s="1"/>
  <c r="DS37" i="2"/>
  <c r="FM37" i="2" s="1"/>
  <c r="DR37" i="2"/>
  <c r="FL37" i="2" s="1"/>
  <c r="DQ37" i="2"/>
  <c r="FK37" i="2" s="1"/>
  <c r="DL37" i="2"/>
  <c r="FF37" i="2" s="1"/>
  <c r="DK37" i="2"/>
  <c r="FE37" i="2" s="1"/>
  <c r="DH37" i="2"/>
  <c r="FB37" i="2" s="1"/>
  <c r="DG37" i="2"/>
  <c r="FA37" i="2" s="1"/>
  <c r="DF37" i="2"/>
  <c r="EZ37" i="2" s="1"/>
  <c r="CU37" i="2"/>
  <c r="GI37" i="2" s="1"/>
  <c r="CT37" i="2"/>
  <c r="CP37" i="2"/>
  <c r="CO37" i="2"/>
  <c r="GZ37" i="2" s="1"/>
  <c r="CK37" i="2"/>
  <c r="FY37" i="2" s="1"/>
  <c r="CJ37" i="2"/>
  <c r="CI37" i="2"/>
  <c r="GT37" i="2" s="1"/>
  <c r="CC37" i="2"/>
  <c r="GN37" i="2" s="1"/>
  <c r="CA37" i="2"/>
  <c r="BZ37" i="2"/>
  <c r="BY37" i="2"/>
  <c r="EP37" i="2" s="1"/>
  <c r="ID37" i="2" s="1"/>
  <c r="BX37" i="2"/>
  <c r="BW37" i="2"/>
  <c r="BV37" i="2"/>
  <c r="BU37" i="2"/>
  <c r="BT37" i="2"/>
  <c r="BS37" i="2"/>
  <c r="EJ37" i="2" s="1"/>
  <c r="HX37" i="2" s="1"/>
  <c r="BR37" i="2"/>
  <c r="BQ37" i="2"/>
  <c r="BP37" i="2"/>
  <c r="EG37" i="2" s="1"/>
  <c r="HU37" i="2" s="1"/>
  <c r="BO37" i="2"/>
  <c r="EF37" i="2" s="1"/>
  <c r="HT37" i="2" s="1"/>
  <c r="BN37" i="2"/>
  <c r="EE37" i="2" s="1"/>
  <c r="HS37" i="2" s="1"/>
  <c r="BM37" i="2"/>
  <c r="BL37" i="2"/>
  <c r="BK37" i="2"/>
  <c r="BJ37" i="2"/>
  <c r="DE37" i="2" s="1"/>
  <c r="EY37" i="2" s="1"/>
  <c r="BI37" i="2"/>
  <c r="BH37" i="2"/>
  <c r="BG37" i="2"/>
  <c r="BF37" i="2"/>
  <c r="HX36" i="2"/>
  <c r="HW36" i="2"/>
  <c r="HA36" i="2"/>
  <c r="GL36" i="2"/>
  <c r="FR36" i="2"/>
  <c r="FQ36" i="2"/>
  <c r="FN36" i="2"/>
  <c r="FM36" i="2"/>
  <c r="ET36" i="2"/>
  <c r="ER36" i="2"/>
  <c r="IF36" i="2" s="1"/>
  <c r="EQ36" i="2"/>
  <c r="IE36" i="2" s="1"/>
  <c r="EP36" i="2"/>
  <c r="ID36" i="2" s="1"/>
  <c r="EJ36" i="2"/>
  <c r="EI36" i="2"/>
  <c r="DY36" i="2"/>
  <c r="HM36" i="2" s="1"/>
  <c r="DX36" i="2"/>
  <c r="HL36" i="2" s="1"/>
  <c r="DW36" i="2"/>
  <c r="HK36" i="2" s="1"/>
  <c r="DU36" i="2"/>
  <c r="FO36" i="2" s="1"/>
  <c r="DT36" i="2"/>
  <c r="DN36" i="2"/>
  <c r="FH36" i="2" s="1"/>
  <c r="DM36" i="2"/>
  <c r="FG36" i="2" s="1"/>
  <c r="DL36" i="2"/>
  <c r="FF36" i="2" s="1"/>
  <c r="DD36" i="2"/>
  <c r="EX36" i="2" s="1"/>
  <c r="DC36" i="2"/>
  <c r="EW36" i="2" s="1"/>
  <c r="DB36" i="2"/>
  <c r="EV36" i="2" s="1"/>
  <c r="DA36" i="2"/>
  <c r="EU36" i="2" s="1"/>
  <c r="CX36" i="2"/>
  <c r="HI36" i="2" s="1"/>
  <c r="CP36" i="2"/>
  <c r="GD36" i="2" s="1"/>
  <c r="CO36" i="2"/>
  <c r="CK36" i="2"/>
  <c r="GV36" i="2" s="1"/>
  <c r="CG36" i="2"/>
  <c r="FU36" i="2" s="1"/>
  <c r="CF36" i="2"/>
  <c r="FT36" i="2" s="1"/>
  <c r="CE36" i="2"/>
  <c r="CD36" i="2"/>
  <c r="GO36" i="2" s="1"/>
  <c r="CC36" i="2"/>
  <c r="GN36" i="2" s="1"/>
  <c r="CA36" i="2"/>
  <c r="BZ36" i="2"/>
  <c r="BY36" i="2"/>
  <c r="DS36" i="2" s="1"/>
  <c r="BX36" i="2"/>
  <c r="DR36" i="2" s="1"/>
  <c r="FL36" i="2" s="1"/>
  <c r="BW36" i="2"/>
  <c r="BV36" i="2"/>
  <c r="BU36" i="2"/>
  <c r="BT36" i="2"/>
  <c r="EK36" i="2" s="1"/>
  <c r="HY36" i="2" s="1"/>
  <c r="BS36" i="2"/>
  <c r="BR36" i="2"/>
  <c r="BQ36" i="2"/>
  <c r="BP36" i="2"/>
  <c r="DK36" i="2" s="1"/>
  <c r="FE36" i="2" s="1"/>
  <c r="BO36" i="2"/>
  <c r="BN36" i="2"/>
  <c r="BM36" i="2"/>
  <c r="BL36" i="2"/>
  <c r="EC36" i="2" s="1"/>
  <c r="HQ36" i="2" s="1"/>
  <c r="BK36" i="2"/>
  <c r="BJ36" i="2"/>
  <c r="EA36" i="2" s="1"/>
  <c r="HO36" i="2" s="1"/>
  <c r="BI36" i="2"/>
  <c r="DZ36" i="2" s="1"/>
  <c r="HN36" i="2" s="1"/>
  <c r="BH36" i="2"/>
  <c r="BG36" i="2"/>
  <c r="BF36" i="2"/>
  <c r="IA35" i="2"/>
  <c r="HS35" i="2"/>
  <c r="HF35" i="2"/>
  <c r="GV35" i="2"/>
  <c r="GU35" i="2"/>
  <c r="FK35" i="2"/>
  <c r="FA35" i="2"/>
  <c r="ET35" i="2"/>
  <c r="EQ35" i="2"/>
  <c r="IE35" i="2" s="1"/>
  <c r="EN35" i="2"/>
  <c r="IB35" i="2" s="1"/>
  <c r="EM35" i="2"/>
  <c r="EF35" i="2"/>
  <c r="HT35" i="2" s="1"/>
  <c r="EE35" i="2"/>
  <c r="ED35" i="2"/>
  <c r="HR35" i="2" s="1"/>
  <c r="EC35" i="2"/>
  <c r="HQ35" i="2" s="1"/>
  <c r="EA35" i="2"/>
  <c r="HO35" i="2" s="1"/>
  <c r="DW35" i="2"/>
  <c r="HK35" i="2" s="1"/>
  <c r="DQ35" i="2"/>
  <c r="DP35" i="2"/>
  <c r="FJ35" i="2" s="1"/>
  <c r="DI35" i="2"/>
  <c r="FC35" i="2" s="1"/>
  <c r="DH35" i="2"/>
  <c r="FB35" i="2" s="1"/>
  <c r="DG35" i="2"/>
  <c r="CV35" i="2"/>
  <c r="CU35" i="2"/>
  <c r="GI35" i="2" s="1"/>
  <c r="CT35" i="2"/>
  <c r="CS35" i="2"/>
  <c r="CK35" i="2"/>
  <c r="FY35" i="2" s="1"/>
  <c r="CJ35" i="2"/>
  <c r="FX35" i="2" s="1"/>
  <c r="CF35" i="2"/>
  <c r="CC35" i="2"/>
  <c r="FQ35" i="2" s="1"/>
  <c r="CA35" i="2"/>
  <c r="ER35" i="2" s="1"/>
  <c r="IF35" i="2" s="1"/>
  <c r="BZ35" i="2"/>
  <c r="DT35" i="2" s="1"/>
  <c r="FN35" i="2" s="1"/>
  <c r="BY35" i="2"/>
  <c r="DS35" i="2" s="1"/>
  <c r="FM35" i="2" s="1"/>
  <c r="BX35" i="2"/>
  <c r="DR35" i="2" s="1"/>
  <c r="FL35" i="2" s="1"/>
  <c r="BW35" i="2"/>
  <c r="BV35" i="2"/>
  <c r="BU35" i="2"/>
  <c r="BT35" i="2"/>
  <c r="BS35" i="2"/>
  <c r="BR35" i="2"/>
  <c r="BQ35" i="2"/>
  <c r="BP35" i="2"/>
  <c r="BO35" i="2"/>
  <c r="CM35" i="2" s="1"/>
  <c r="GX35" i="2" s="1"/>
  <c r="BN35" i="2"/>
  <c r="BM35" i="2"/>
  <c r="BL35" i="2"/>
  <c r="BK35" i="2"/>
  <c r="BJ35" i="2"/>
  <c r="BI35" i="2"/>
  <c r="BH35" i="2"/>
  <c r="DY35" i="2" s="1"/>
  <c r="HM35" i="2" s="1"/>
  <c r="BG35" i="2"/>
  <c r="DX35" i="2" s="1"/>
  <c r="HL35" i="2" s="1"/>
  <c r="BF35" i="2"/>
  <c r="CD35" i="2" s="1"/>
  <c r="HW34" i="2"/>
  <c r="HV34" i="2"/>
  <c r="HN34" i="2"/>
  <c r="HM34" i="2"/>
  <c r="GP34" i="2"/>
  <c r="FF34" i="2"/>
  <c r="FE34" i="2"/>
  <c r="EV34" i="2"/>
  <c r="ET34" i="2"/>
  <c r="EQ34" i="2"/>
  <c r="IE34" i="2" s="1"/>
  <c r="EP34" i="2"/>
  <c r="ID34" i="2" s="1"/>
  <c r="EI34" i="2"/>
  <c r="EH34" i="2"/>
  <c r="EG34" i="2"/>
  <c r="HU34" i="2" s="1"/>
  <c r="EF34" i="2"/>
  <c r="HT34" i="2" s="1"/>
  <c r="EE34" i="2"/>
  <c r="HS34" i="2" s="1"/>
  <c r="EA34" i="2"/>
  <c r="HO34" i="2" s="1"/>
  <c r="DZ34" i="2"/>
  <c r="DY34" i="2"/>
  <c r="DP34" i="2"/>
  <c r="FJ34" i="2" s="1"/>
  <c r="DL34" i="2"/>
  <c r="DK34" i="2"/>
  <c r="DJ34" i="2"/>
  <c r="FD34" i="2" s="1"/>
  <c r="DC34" i="2"/>
  <c r="EW34" i="2" s="1"/>
  <c r="DB34" i="2"/>
  <c r="DA34" i="2"/>
  <c r="EU34" i="2" s="1"/>
  <c r="CU34" i="2"/>
  <c r="GI34" i="2" s="1"/>
  <c r="CT34" i="2"/>
  <c r="CS34" i="2"/>
  <c r="CO34" i="2"/>
  <c r="CN34" i="2"/>
  <c r="GY34" i="2" s="1"/>
  <c r="CF34" i="2"/>
  <c r="FT34" i="2" s="1"/>
  <c r="CE34" i="2"/>
  <c r="FS34" i="2" s="1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CH34" i="2" s="1"/>
  <c r="BI34" i="2"/>
  <c r="BH34" i="2"/>
  <c r="BG34" i="2"/>
  <c r="BF34" i="2"/>
  <c r="IC33" i="2"/>
  <c r="IB33" i="2"/>
  <c r="IA33" i="2"/>
  <c r="HZ33" i="2"/>
  <c r="HQ33" i="2"/>
  <c r="HF33" i="2"/>
  <c r="HE33" i="2"/>
  <c r="FK33" i="2"/>
  <c r="EZ33" i="2"/>
  <c r="ET33" i="2"/>
  <c r="EO33" i="2"/>
  <c r="EN33" i="2"/>
  <c r="EM33" i="2"/>
  <c r="EL33" i="2"/>
  <c r="EK33" i="2"/>
  <c r="HY33" i="2" s="1"/>
  <c r="EG33" i="2"/>
  <c r="HU33" i="2" s="1"/>
  <c r="EF33" i="2"/>
  <c r="HT33" i="2" s="1"/>
  <c r="ED33" i="2"/>
  <c r="HR33" i="2" s="1"/>
  <c r="EC33" i="2"/>
  <c r="DZ33" i="2"/>
  <c r="HN33" i="2" s="1"/>
  <c r="DR33" i="2"/>
  <c r="FL33" i="2" s="1"/>
  <c r="DQ33" i="2"/>
  <c r="DP33" i="2"/>
  <c r="FJ33" i="2" s="1"/>
  <c r="DK33" i="2"/>
  <c r="FE33" i="2" s="1"/>
  <c r="DG33" i="2"/>
  <c r="FA33" i="2" s="1"/>
  <c r="DF33" i="2"/>
  <c r="DE33" i="2"/>
  <c r="EY33" i="2" s="1"/>
  <c r="CU33" i="2"/>
  <c r="GI33" i="2" s="1"/>
  <c r="CT33" i="2"/>
  <c r="GH33" i="2" s="1"/>
  <c r="CP33" i="2"/>
  <c r="CM33" i="2"/>
  <c r="CJ33" i="2"/>
  <c r="CI33" i="2"/>
  <c r="GT33" i="2" s="1"/>
  <c r="CA33" i="2"/>
  <c r="BZ33" i="2"/>
  <c r="BY33" i="2"/>
  <c r="BX33" i="2"/>
  <c r="BW33" i="2"/>
  <c r="BV33" i="2"/>
  <c r="BU33" i="2"/>
  <c r="BT33" i="2"/>
  <c r="BS33" i="2"/>
  <c r="BR33" i="2"/>
  <c r="BQ33" i="2"/>
  <c r="BP33" i="2"/>
  <c r="CN33" i="2" s="1"/>
  <c r="GY33" i="2" s="1"/>
  <c r="BO33" i="2"/>
  <c r="DI33" i="2" s="1"/>
  <c r="FC33" i="2" s="1"/>
  <c r="BN33" i="2"/>
  <c r="BM33" i="2"/>
  <c r="BL33" i="2"/>
  <c r="BK33" i="2"/>
  <c r="BJ33" i="2"/>
  <c r="BI33" i="2"/>
  <c r="BH33" i="2"/>
  <c r="BG33" i="2"/>
  <c r="BF33" i="2"/>
  <c r="DW33" i="2" s="1"/>
  <c r="HK33" i="2" s="1"/>
  <c r="HQ32" i="2"/>
  <c r="HP32" i="2"/>
  <c r="HL32" i="2"/>
  <c r="HB32" i="2"/>
  <c r="HA32" i="2"/>
  <c r="FX32" i="2"/>
  <c r="FW32" i="2"/>
  <c r="FQ32" i="2"/>
  <c r="FF32" i="2"/>
  <c r="ET32" i="2"/>
  <c r="ER32" i="2"/>
  <c r="IF32" i="2" s="1"/>
  <c r="EK32" i="2"/>
  <c r="HY32" i="2" s="1"/>
  <c r="EJ32" i="2"/>
  <c r="HX32" i="2" s="1"/>
  <c r="EI32" i="2"/>
  <c r="HW32" i="2" s="1"/>
  <c r="EB32" i="2"/>
  <c r="DZ32" i="2"/>
  <c r="HN32" i="2" s="1"/>
  <c r="DY32" i="2"/>
  <c r="HM32" i="2" s="1"/>
  <c r="DX32" i="2"/>
  <c r="DW32" i="2"/>
  <c r="HK32" i="2" s="1"/>
  <c r="DU32" i="2"/>
  <c r="FO32" i="2" s="1"/>
  <c r="DT32" i="2"/>
  <c r="FN32" i="2" s="1"/>
  <c r="DP32" i="2"/>
  <c r="FJ32" i="2" s="1"/>
  <c r="DO32" i="2"/>
  <c r="FI32" i="2" s="1"/>
  <c r="DN32" i="2"/>
  <c r="FH32" i="2" s="1"/>
  <c r="DM32" i="2"/>
  <c r="FG32" i="2" s="1"/>
  <c r="DL32" i="2"/>
  <c r="DG32" i="2"/>
  <c r="FA32" i="2" s="1"/>
  <c r="DF32" i="2"/>
  <c r="EZ32" i="2" s="1"/>
  <c r="DE32" i="2"/>
  <c r="EY32" i="2" s="1"/>
  <c r="DB32" i="2"/>
  <c r="EV32" i="2" s="1"/>
  <c r="DA32" i="2"/>
  <c r="EU32" i="2" s="1"/>
  <c r="CX32" i="2"/>
  <c r="HI32" i="2" s="1"/>
  <c r="CQ32" i="2"/>
  <c r="GE32" i="2" s="1"/>
  <c r="CP32" i="2"/>
  <c r="GD32" i="2" s="1"/>
  <c r="CO32" i="2"/>
  <c r="CJ32" i="2"/>
  <c r="GU32" i="2" s="1"/>
  <c r="CI32" i="2"/>
  <c r="GT32" i="2" s="1"/>
  <c r="CE32" i="2"/>
  <c r="CD32" i="2"/>
  <c r="GO32" i="2" s="1"/>
  <c r="CC32" i="2"/>
  <c r="GN32" i="2" s="1"/>
  <c r="CA32" i="2"/>
  <c r="BZ32" i="2"/>
  <c r="BY32" i="2"/>
  <c r="BX32" i="2"/>
  <c r="BW32" i="2"/>
  <c r="BV32" i="2"/>
  <c r="BU32" i="2"/>
  <c r="EL32" i="2" s="1"/>
  <c r="HZ32" i="2" s="1"/>
  <c r="BT32" i="2"/>
  <c r="CR32" i="2" s="1"/>
  <c r="BS32" i="2"/>
  <c r="BR32" i="2"/>
  <c r="BQ32" i="2"/>
  <c r="BP32" i="2"/>
  <c r="BO32" i="2"/>
  <c r="BN32" i="2"/>
  <c r="CK32" i="2" s="1"/>
  <c r="BM32" i="2"/>
  <c r="ED32" i="2" s="1"/>
  <c r="HR32" i="2" s="1"/>
  <c r="BL32" i="2"/>
  <c r="EC32" i="2" s="1"/>
  <c r="BK32" i="2"/>
  <c r="BJ32" i="2"/>
  <c r="CH32" i="2" s="1"/>
  <c r="BI32" i="2"/>
  <c r="CG32" i="2" s="1"/>
  <c r="FU32" i="2" s="1"/>
  <c r="BH32" i="2"/>
  <c r="BG32" i="2"/>
  <c r="BF32" i="2"/>
  <c r="HS31" i="2"/>
  <c r="HR31" i="2"/>
  <c r="HI31" i="2"/>
  <c r="GU31" i="2"/>
  <c r="GB31" i="2"/>
  <c r="FA31" i="2"/>
  <c r="EZ31" i="2"/>
  <c r="ET31" i="2"/>
  <c r="EQ31" i="2"/>
  <c r="IE31" i="2" s="1"/>
  <c r="EP31" i="2"/>
  <c r="ID31" i="2" s="1"/>
  <c r="EM31" i="2"/>
  <c r="IA31" i="2" s="1"/>
  <c r="EE31" i="2"/>
  <c r="ED31" i="2"/>
  <c r="EC31" i="2"/>
  <c r="HQ31" i="2" s="1"/>
  <c r="EB31" i="2"/>
  <c r="HP31" i="2" s="1"/>
  <c r="EA31" i="2"/>
  <c r="HO31" i="2" s="1"/>
  <c r="DU31" i="2"/>
  <c r="FO31" i="2" s="1"/>
  <c r="DP31" i="2"/>
  <c r="FJ31" i="2" s="1"/>
  <c r="DK31" i="2"/>
  <c r="FE31" i="2" s="1"/>
  <c r="DH31" i="2"/>
  <c r="FB31" i="2" s="1"/>
  <c r="DG31" i="2"/>
  <c r="DF31" i="2"/>
  <c r="DB31" i="2"/>
  <c r="EV31" i="2" s="1"/>
  <c r="CV31" i="2"/>
  <c r="CS31" i="2"/>
  <c r="CN31" i="2"/>
  <c r="GY31" i="2" s="1"/>
  <c r="CM31" i="2"/>
  <c r="CL31" i="2"/>
  <c r="GW31" i="2" s="1"/>
  <c r="CK31" i="2"/>
  <c r="GV31" i="2" s="1"/>
  <c r="CJ31" i="2"/>
  <c r="FX31" i="2" s="1"/>
  <c r="CA31" i="2"/>
  <c r="BZ31" i="2"/>
  <c r="CX31" i="2" s="1"/>
  <c r="GL31" i="2" s="1"/>
  <c r="BY31" i="2"/>
  <c r="BX31" i="2"/>
  <c r="DS31" i="2" s="1"/>
  <c r="FM31" i="2" s="1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IA30" i="2"/>
  <c r="HR30" i="2"/>
  <c r="HQ30" i="2"/>
  <c r="HN30" i="2"/>
  <c r="GQ30" i="2"/>
  <c r="GP30" i="2"/>
  <c r="FW30" i="2"/>
  <c r="EY30" i="2"/>
  <c r="EW30" i="2"/>
  <c r="EV30" i="2"/>
  <c r="ET30" i="2"/>
  <c r="ER30" i="2"/>
  <c r="IF30" i="2" s="1"/>
  <c r="EL30" i="2"/>
  <c r="HZ30" i="2" s="1"/>
  <c r="EK30" i="2"/>
  <c r="HY30" i="2" s="1"/>
  <c r="EE30" i="2"/>
  <c r="HS30" i="2" s="1"/>
  <c r="ED30" i="2"/>
  <c r="EA30" i="2"/>
  <c r="HO30" i="2" s="1"/>
  <c r="DZ30" i="2"/>
  <c r="DY30" i="2"/>
  <c r="HM30" i="2" s="1"/>
  <c r="DX30" i="2"/>
  <c r="HL30" i="2" s="1"/>
  <c r="DW30" i="2"/>
  <c r="HK30" i="2" s="1"/>
  <c r="DN30" i="2"/>
  <c r="FH30" i="2" s="1"/>
  <c r="DM30" i="2"/>
  <c r="FG30" i="2" s="1"/>
  <c r="DL30" i="2"/>
  <c r="FF30" i="2" s="1"/>
  <c r="DG30" i="2"/>
  <c r="FA30" i="2" s="1"/>
  <c r="DF30" i="2"/>
  <c r="EZ30" i="2" s="1"/>
  <c r="DE30" i="2"/>
  <c r="DC30" i="2"/>
  <c r="DB30" i="2"/>
  <c r="DA30" i="2"/>
  <c r="EU30" i="2" s="1"/>
  <c r="CS30" i="2"/>
  <c r="HD30" i="2" s="1"/>
  <c r="CP30" i="2"/>
  <c r="GD30" i="2" s="1"/>
  <c r="CM30" i="2"/>
  <c r="CF30" i="2"/>
  <c r="FT30" i="2" s="1"/>
  <c r="CE30" i="2"/>
  <c r="FS30" i="2" s="1"/>
  <c r="CA30" i="2"/>
  <c r="BZ30" i="2"/>
  <c r="DU30" i="2" s="1"/>
  <c r="FO30" i="2" s="1"/>
  <c r="BY30" i="2"/>
  <c r="EQ30" i="2" s="1"/>
  <c r="IE30" i="2" s="1"/>
  <c r="BX30" i="2"/>
  <c r="CU30" i="2" s="1"/>
  <c r="BW30" i="2"/>
  <c r="CT30" i="2" s="1"/>
  <c r="BV30" i="2"/>
  <c r="EM30" i="2" s="1"/>
  <c r="BU30" i="2"/>
  <c r="DO30" i="2" s="1"/>
  <c r="FI30" i="2" s="1"/>
  <c r="BT30" i="2"/>
  <c r="BS30" i="2"/>
  <c r="BR30" i="2"/>
  <c r="EI30" i="2" s="1"/>
  <c r="HW30" i="2" s="1"/>
  <c r="BQ30" i="2"/>
  <c r="BP30" i="2"/>
  <c r="CN30" i="2" s="1"/>
  <c r="BO30" i="2"/>
  <c r="DI30" i="2" s="1"/>
  <c r="FC30" i="2" s="1"/>
  <c r="BN30" i="2"/>
  <c r="BM30" i="2"/>
  <c r="BL30" i="2"/>
  <c r="EC30" i="2" s="1"/>
  <c r="BK30" i="2"/>
  <c r="CI30" i="2" s="1"/>
  <c r="GT30" i="2" s="1"/>
  <c r="BJ30" i="2"/>
  <c r="BI30" i="2"/>
  <c r="BH30" i="2"/>
  <c r="BG30" i="2"/>
  <c r="BF30" i="2"/>
  <c r="IE29" i="2"/>
  <c r="IC29" i="2"/>
  <c r="HW29" i="2"/>
  <c r="GD29" i="2"/>
  <c r="FW29" i="2"/>
  <c r="FL29" i="2"/>
  <c r="FK29" i="2"/>
  <c r="ET29" i="2"/>
  <c r="EO29" i="2"/>
  <c r="EN29" i="2"/>
  <c r="IB29" i="2" s="1"/>
  <c r="ED29" i="2"/>
  <c r="HR29" i="2" s="1"/>
  <c r="EC29" i="2"/>
  <c r="HQ29" i="2" s="1"/>
  <c r="EB29" i="2"/>
  <c r="HP29" i="2" s="1"/>
  <c r="DS29" i="2"/>
  <c r="FM29" i="2" s="1"/>
  <c r="DR29" i="2"/>
  <c r="DQ29" i="2"/>
  <c r="DL29" i="2"/>
  <c r="FF29" i="2" s="1"/>
  <c r="DK29" i="2"/>
  <c r="FE29" i="2" s="1"/>
  <c r="DG29" i="2"/>
  <c r="FA29" i="2" s="1"/>
  <c r="DF29" i="2"/>
  <c r="EZ29" i="2" s="1"/>
  <c r="CV29" i="2"/>
  <c r="CU29" i="2"/>
  <c r="GI29" i="2" s="1"/>
  <c r="CT29" i="2"/>
  <c r="GH29" i="2" s="1"/>
  <c r="CP29" i="2"/>
  <c r="HA29" i="2" s="1"/>
  <c r="CJ29" i="2"/>
  <c r="CC29" i="2"/>
  <c r="FQ29" i="2" s="1"/>
  <c r="CA29" i="2"/>
  <c r="ER29" i="2" s="1"/>
  <c r="IF29" i="2" s="1"/>
  <c r="BZ29" i="2"/>
  <c r="EQ29" i="2" s="1"/>
  <c r="BY29" i="2"/>
  <c r="EP29" i="2" s="1"/>
  <c r="ID29" i="2" s="1"/>
  <c r="BX29" i="2"/>
  <c r="BW29" i="2"/>
  <c r="BV29" i="2"/>
  <c r="BU29" i="2"/>
  <c r="BT29" i="2"/>
  <c r="BS29" i="2"/>
  <c r="BR29" i="2"/>
  <c r="EI29" i="2" s="1"/>
  <c r="BQ29" i="2"/>
  <c r="BP29" i="2"/>
  <c r="DJ29" i="2" s="1"/>
  <c r="FD29" i="2" s="1"/>
  <c r="BO29" i="2"/>
  <c r="BN29" i="2"/>
  <c r="DH29" i="2" s="1"/>
  <c r="FB29" i="2" s="1"/>
  <c r="BM29" i="2"/>
  <c r="BL29" i="2"/>
  <c r="BK29" i="2"/>
  <c r="CI29" i="2" s="1"/>
  <c r="GT29" i="2" s="1"/>
  <c r="BJ29" i="2"/>
  <c r="BI29" i="2"/>
  <c r="BH29" i="2"/>
  <c r="DB29" i="2" s="1"/>
  <c r="EV29" i="2" s="1"/>
  <c r="BG29" i="2"/>
  <c r="BF29" i="2"/>
  <c r="DW29" i="2" s="1"/>
  <c r="HK29" i="2" s="1"/>
  <c r="IB28" i="2"/>
  <c r="HX28" i="2"/>
  <c r="HA28" i="2"/>
  <c r="GZ28" i="2"/>
  <c r="FO28" i="2"/>
  <c r="FF28" i="2"/>
  <c r="ET28" i="2"/>
  <c r="ER28" i="2"/>
  <c r="IF28" i="2" s="1"/>
  <c r="EP28" i="2"/>
  <c r="ID28" i="2" s="1"/>
  <c r="EO28" i="2"/>
  <c r="IC28" i="2" s="1"/>
  <c r="EN28" i="2"/>
  <c r="EK28" i="2"/>
  <c r="HY28" i="2" s="1"/>
  <c r="EJ28" i="2"/>
  <c r="EI28" i="2"/>
  <c r="HW28" i="2" s="1"/>
  <c r="EB28" i="2"/>
  <c r="HP28" i="2" s="1"/>
  <c r="DY28" i="2"/>
  <c r="HM28" i="2" s="1"/>
  <c r="DX28" i="2"/>
  <c r="HL28" i="2" s="1"/>
  <c r="DQ28" i="2"/>
  <c r="FK28" i="2" s="1"/>
  <c r="DM28" i="2"/>
  <c r="FG28" i="2" s="1"/>
  <c r="DL28" i="2"/>
  <c r="DF28" i="2"/>
  <c r="EZ28" i="2" s="1"/>
  <c r="DB28" i="2"/>
  <c r="EV28" i="2" s="1"/>
  <c r="DA28" i="2"/>
  <c r="EU28" i="2" s="1"/>
  <c r="CX28" i="2"/>
  <c r="CW28" i="2"/>
  <c r="HH28" i="2" s="1"/>
  <c r="CP28" i="2"/>
  <c r="GD28" i="2" s="1"/>
  <c r="CO28" i="2"/>
  <c r="GC28" i="2" s="1"/>
  <c r="CH28" i="2"/>
  <c r="FV28" i="2" s="1"/>
  <c r="CE28" i="2"/>
  <c r="CD28" i="2"/>
  <c r="CA28" i="2"/>
  <c r="DU28" i="2" s="1"/>
  <c r="BZ28" i="2"/>
  <c r="BY28" i="2"/>
  <c r="DS28" i="2" s="1"/>
  <c r="FM28" i="2" s="1"/>
  <c r="BX28" i="2"/>
  <c r="BW28" i="2"/>
  <c r="CU28" i="2" s="1"/>
  <c r="BV28" i="2"/>
  <c r="BU28" i="2"/>
  <c r="CS28" i="2" s="1"/>
  <c r="BT28" i="2"/>
  <c r="CR28" i="2" s="1"/>
  <c r="BS28" i="2"/>
  <c r="BR28" i="2"/>
  <c r="BQ28" i="2"/>
  <c r="BP28" i="2"/>
  <c r="DK28" i="2" s="1"/>
  <c r="FE28" i="2" s="1"/>
  <c r="BO28" i="2"/>
  <c r="BN28" i="2"/>
  <c r="BM28" i="2"/>
  <c r="DG28" i="2" s="1"/>
  <c r="FA28" i="2" s="1"/>
  <c r="BL28" i="2"/>
  <c r="EC28" i="2" s="1"/>
  <c r="HQ28" i="2" s="1"/>
  <c r="BK28" i="2"/>
  <c r="DE28" i="2" s="1"/>
  <c r="EY28" i="2" s="1"/>
  <c r="BJ28" i="2"/>
  <c r="BI28" i="2"/>
  <c r="BH28" i="2"/>
  <c r="BG28" i="2"/>
  <c r="BF28" i="2"/>
  <c r="DW28" i="2" s="1"/>
  <c r="HK28" i="2" s="1"/>
  <c r="HV27" i="2"/>
  <c r="HP27" i="2"/>
  <c r="HI27" i="2"/>
  <c r="GB27" i="2"/>
  <c r="FT27" i="2"/>
  <c r="FE27" i="2"/>
  <c r="FD27" i="2"/>
  <c r="FC27" i="2"/>
  <c r="FB27" i="2"/>
  <c r="FA27" i="2"/>
  <c r="ET27" i="2"/>
  <c r="EQ27" i="2"/>
  <c r="IE27" i="2" s="1"/>
  <c r="EH27" i="2"/>
  <c r="EG27" i="2"/>
  <c r="HU27" i="2" s="1"/>
  <c r="EF27" i="2"/>
  <c r="HT27" i="2" s="1"/>
  <c r="EE27" i="2"/>
  <c r="HS27" i="2" s="1"/>
  <c r="ED27" i="2"/>
  <c r="HR27" i="2" s="1"/>
  <c r="EC27" i="2"/>
  <c r="HQ27" i="2" s="1"/>
  <c r="EB27" i="2"/>
  <c r="EA27" i="2"/>
  <c r="HO27" i="2" s="1"/>
  <c r="DQ27" i="2"/>
  <c r="FK27" i="2" s="1"/>
  <c r="DP27" i="2"/>
  <c r="FJ27" i="2" s="1"/>
  <c r="DJ27" i="2"/>
  <c r="DI27" i="2"/>
  <c r="DH27" i="2"/>
  <c r="DG27" i="2"/>
  <c r="DF27" i="2"/>
  <c r="EZ27" i="2" s="1"/>
  <c r="DA27" i="2"/>
  <c r="EU27" i="2" s="1"/>
  <c r="CX27" i="2"/>
  <c r="GL27" i="2" s="1"/>
  <c r="CU27" i="2"/>
  <c r="CP27" i="2"/>
  <c r="GD27" i="2" s="1"/>
  <c r="CO27" i="2"/>
  <c r="CK27" i="2"/>
  <c r="FY27" i="2" s="1"/>
  <c r="CJ27" i="2"/>
  <c r="FX27" i="2" s="1"/>
  <c r="CF27" i="2"/>
  <c r="GQ27" i="2" s="1"/>
  <c r="CA27" i="2"/>
  <c r="BZ27" i="2"/>
  <c r="DT27" i="2" s="1"/>
  <c r="FN27" i="2" s="1"/>
  <c r="BY27" i="2"/>
  <c r="DS27" i="2" s="1"/>
  <c r="FM27" i="2" s="1"/>
  <c r="BX27" i="2"/>
  <c r="DR27" i="2" s="1"/>
  <c r="FL27" i="2" s="1"/>
  <c r="BW27" i="2"/>
  <c r="EN27" i="2" s="1"/>
  <c r="IB27" i="2" s="1"/>
  <c r="BV27" i="2"/>
  <c r="CT27" i="2" s="1"/>
  <c r="BU27" i="2"/>
  <c r="CS27" i="2" s="1"/>
  <c r="BT27" i="2"/>
  <c r="BS27" i="2"/>
  <c r="BR27" i="2"/>
  <c r="BQ27" i="2"/>
  <c r="DK27" i="2" s="1"/>
  <c r="BP27" i="2"/>
  <c r="CN27" i="2" s="1"/>
  <c r="GY27" i="2" s="1"/>
  <c r="BO27" i="2"/>
  <c r="CM27" i="2" s="1"/>
  <c r="GA27" i="2" s="1"/>
  <c r="BN27" i="2"/>
  <c r="BM27" i="2"/>
  <c r="BL27" i="2"/>
  <c r="BK27" i="2"/>
  <c r="BJ27" i="2"/>
  <c r="BI27" i="2"/>
  <c r="BH27" i="2"/>
  <c r="BG27" i="2"/>
  <c r="DB27" i="2" s="1"/>
  <c r="EV27" i="2" s="1"/>
  <c r="BF27" i="2"/>
  <c r="DW27" i="2" s="1"/>
  <c r="HK27" i="2" s="1"/>
  <c r="HN26" i="2"/>
  <c r="HM26" i="2"/>
  <c r="GP26" i="2"/>
  <c r="FS26" i="2"/>
  <c r="EW26" i="2"/>
  <c r="EV26" i="2"/>
  <c r="EU26" i="2"/>
  <c r="ET26" i="2"/>
  <c r="ER26" i="2"/>
  <c r="IF26" i="2" s="1"/>
  <c r="EQ26" i="2"/>
  <c r="IE26" i="2" s="1"/>
  <c r="EH26" i="2"/>
  <c r="HV26" i="2" s="1"/>
  <c r="EG26" i="2"/>
  <c r="HU26" i="2" s="1"/>
  <c r="EF26" i="2"/>
  <c r="HT26" i="2" s="1"/>
  <c r="EE26" i="2"/>
  <c r="HS26" i="2" s="1"/>
  <c r="DZ26" i="2"/>
  <c r="DY26" i="2"/>
  <c r="DX26" i="2"/>
  <c r="HL26" i="2" s="1"/>
  <c r="DW26" i="2"/>
  <c r="HK26" i="2" s="1"/>
  <c r="DU26" i="2"/>
  <c r="FO26" i="2" s="1"/>
  <c r="DQ26" i="2"/>
  <c r="FK26" i="2" s="1"/>
  <c r="DN26" i="2"/>
  <c r="FH26" i="2" s="1"/>
  <c r="DJ26" i="2"/>
  <c r="FD26" i="2" s="1"/>
  <c r="DI26" i="2"/>
  <c r="FC26" i="2" s="1"/>
  <c r="DH26" i="2"/>
  <c r="FB26" i="2" s="1"/>
  <c r="DG26" i="2"/>
  <c r="FA26" i="2" s="1"/>
  <c r="DC26" i="2"/>
  <c r="DB26" i="2"/>
  <c r="DA26" i="2"/>
  <c r="CN26" i="2"/>
  <c r="CF26" i="2"/>
  <c r="GQ26" i="2" s="1"/>
  <c r="CE26" i="2"/>
  <c r="CA26" i="2"/>
  <c r="BZ26" i="2"/>
  <c r="BY26" i="2"/>
  <c r="BX26" i="2"/>
  <c r="BW26" i="2"/>
  <c r="EN26" i="2" s="1"/>
  <c r="IB26" i="2" s="1"/>
  <c r="BV26" i="2"/>
  <c r="BU26" i="2"/>
  <c r="EL26" i="2" s="1"/>
  <c r="HZ26" i="2" s="1"/>
  <c r="BT26" i="2"/>
  <c r="EK26" i="2" s="1"/>
  <c r="HY26" i="2" s="1"/>
  <c r="BS26" i="2"/>
  <c r="DM26" i="2" s="1"/>
  <c r="FG26" i="2" s="1"/>
  <c r="BR26" i="2"/>
  <c r="BQ26" i="2"/>
  <c r="BP26" i="2"/>
  <c r="BO26" i="2"/>
  <c r="CM26" i="2" s="1"/>
  <c r="BN26" i="2"/>
  <c r="BM26" i="2"/>
  <c r="CK26" i="2" s="1"/>
  <c r="BL26" i="2"/>
  <c r="BK26" i="2"/>
  <c r="CH26" i="2" s="1"/>
  <c r="BJ26" i="2"/>
  <c r="BI26" i="2"/>
  <c r="BH26" i="2"/>
  <c r="BG26" i="2"/>
  <c r="BF26" i="2"/>
  <c r="ID25" i="2"/>
  <c r="GZ25" i="2"/>
  <c r="GJ25" i="2"/>
  <c r="FT25" i="2"/>
  <c r="ET25" i="2"/>
  <c r="EP25" i="2"/>
  <c r="EK25" i="2"/>
  <c r="HY25" i="2" s="1"/>
  <c r="EI25" i="2"/>
  <c r="HW25" i="2" s="1"/>
  <c r="EG25" i="2"/>
  <c r="HU25" i="2" s="1"/>
  <c r="EF25" i="2"/>
  <c r="HT25" i="2" s="1"/>
  <c r="EA25" i="2"/>
  <c r="HO25" i="2" s="1"/>
  <c r="DY25" i="2"/>
  <c r="HM25" i="2" s="1"/>
  <c r="DX25" i="2"/>
  <c r="HL25" i="2" s="1"/>
  <c r="DS25" i="2"/>
  <c r="FM25" i="2" s="1"/>
  <c r="DQ25" i="2"/>
  <c r="FK25" i="2" s="1"/>
  <c r="DK25" i="2"/>
  <c r="FE25" i="2" s="1"/>
  <c r="DI25" i="2"/>
  <c r="FC25" i="2" s="1"/>
  <c r="DB25" i="2"/>
  <c r="EV25" i="2" s="1"/>
  <c r="DA25" i="2"/>
  <c r="EU25" i="2" s="1"/>
  <c r="CR25" i="2"/>
  <c r="CO25" i="2"/>
  <c r="GC25" i="2" s="1"/>
  <c r="CN25" i="2"/>
  <c r="CH25" i="2"/>
  <c r="CG25" i="2"/>
  <c r="GR25" i="2" s="1"/>
  <c r="CF25" i="2"/>
  <c r="GQ25" i="2" s="1"/>
  <c r="CE25" i="2"/>
  <c r="FS25" i="2" s="1"/>
  <c r="CD25" i="2"/>
  <c r="FR25" i="2" s="1"/>
  <c r="CC25" i="2"/>
  <c r="CA25" i="2"/>
  <c r="ER25" i="2" s="1"/>
  <c r="IF25" i="2" s="1"/>
  <c r="BZ25" i="2"/>
  <c r="CX25" i="2" s="1"/>
  <c r="BY25" i="2"/>
  <c r="CV25" i="2" s="1"/>
  <c r="HG25" i="2" s="1"/>
  <c r="BX25" i="2"/>
  <c r="BW25" i="2"/>
  <c r="EO25" i="2" s="1"/>
  <c r="IC25" i="2" s="1"/>
  <c r="BV25" i="2"/>
  <c r="BU25" i="2"/>
  <c r="BT25" i="2"/>
  <c r="BS25" i="2"/>
  <c r="BR25" i="2"/>
  <c r="BQ25" i="2"/>
  <c r="EH25" i="2" s="1"/>
  <c r="HV25" i="2" s="1"/>
  <c r="BP25" i="2"/>
  <c r="BO25" i="2"/>
  <c r="CM25" i="2" s="1"/>
  <c r="BN25" i="2"/>
  <c r="CL25" i="2" s="1"/>
  <c r="FZ25" i="2" s="1"/>
  <c r="BM25" i="2"/>
  <c r="BL25" i="2"/>
  <c r="CJ25" i="2" s="1"/>
  <c r="BK25" i="2"/>
  <c r="CI25" i="2" s="1"/>
  <c r="BJ25" i="2"/>
  <c r="DD25" i="2" s="1"/>
  <c r="EX25" i="2" s="1"/>
  <c r="BI25" i="2"/>
  <c r="DC25" i="2" s="1"/>
  <c r="EW25" i="2" s="1"/>
  <c r="BH25" i="2"/>
  <c r="BG25" i="2"/>
  <c r="BF25" i="2"/>
  <c r="DW25" i="2" s="1"/>
  <c r="HK25" i="2" s="1"/>
  <c r="HA24" i="2"/>
  <c r="GD24" i="2"/>
  <c r="FW24" i="2"/>
  <c r="ET24" i="2"/>
  <c r="EN24" i="2"/>
  <c r="IB24" i="2" s="1"/>
  <c r="EB24" i="2"/>
  <c r="HP24" i="2" s="1"/>
  <c r="DY24" i="2"/>
  <c r="HM24" i="2" s="1"/>
  <c r="DW24" i="2"/>
  <c r="HK24" i="2" s="1"/>
  <c r="DQ24" i="2"/>
  <c r="FK24" i="2" s="1"/>
  <c r="DE24" i="2"/>
  <c r="EY24" i="2" s="1"/>
  <c r="DB24" i="2"/>
  <c r="EV24" i="2" s="1"/>
  <c r="CX24" i="2"/>
  <c r="CS24" i="2"/>
  <c r="CQ24" i="2"/>
  <c r="GE24" i="2" s="1"/>
  <c r="CP24" i="2"/>
  <c r="CH24" i="2"/>
  <c r="FV24" i="2" s="1"/>
  <c r="CE24" i="2"/>
  <c r="CD24" i="2"/>
  <c r="CA24" i="2"/>
  <c r="BZ24" i="2"/>
  <c r="BY24" i="2"/>
  <c r="BX24" i="2"/>
  <c r="CV24" i="2" s="1"/>
  <c r="BW24" i="2"/>
  <c r="CU24" i="2" s="1"/>
  <c r="BV24" i="2"/>
  <c r="CT24" i="2" s="1"/>
  <c r="BU24" i="2"/>
  <c r="CR24" i="2" s="1"/>
  <c r="BT24" i="2"/>
  <c r="EK24" i="2" s="1"/>
  <c r="HY24" i="2" s="1"/>
  <c r="BS24" i="2"/>
  <c r="EJ24" i="2" s="1"/>
  <c r="HX24" i="2" s="1"/>
  <c r="BR24" i="2"/>
  <c r="CO24" i="2" s="1"/>
  <c r="GC24" i="2" s="1"/>
  <c r="BQ24" i="2"/>
  <c r="EH24" i="2" s="1"/>
  <c r="HV24" i="2" s="1"/>
  <c r="BP24" i="2"/>
  <c r="BO24" i="2"/>
  <c r="CM24" i="2" s="1"/>
  <c r="BN24" i="2"/>
  <c r="BM24" i="2"/>
  <c r="CK24" i="2" s="1"/>
  <c r="BL24" i="2"/>
  <c r="BK24" i="2"/>
  <c r="CI24" i="2" s="1"/>
  <c r="GT24" i="2" s="1"/>
  <c r="BJ24" i="2"/>
  <c r="BI24" i="2"/>
  <c r="BH24" i="2"/>
  <c r="BG24" i="2"/>
  <c r="DX24" i="2" s="1"/>
  <c r="HL24" i="2" s="1"/>
  <c r="BF24" i="2"/>
  <c r="CC24" i="2" s="1"/>
  <c r="HP23" i="2"/>
  <c r="GX23" i="2"/>
  <c r="GU23" i="2"/>
  <c r="FZ23" i="2"/>
  <c r="FK23" i="2"/>
  <c r="FH23" i="2"/>
  <c r="ET23" i="2"/>
  <c r="EN23" i="2"/>
  <c r="IB23" i="2" s="1"/>
  <c r="EM23" i="2"/>
  <c r="IA23" i="2" s="1"/>
  <c r="EL23" i="2"/>
  <c r="HZ23" i="2" s="1"/>
  <c r="EK23" i="2"/>
  <c r="HY23" i="2" s="1"/>
  <c r="ED23" i="2"/>
  <c r="HR23" i="2" s="1"/>
  <c r="EC23" i="2"/>
  <c r="HQ23" i="2" s="1"/>
  <c r="EB23" i="2"/>
  <c r="DR23" i="2"/>
  <c r="FL23" i="2" s="1"/>
  <c r="DQ23" i="2"/>
  <c r="DP23" i="2"/>
  <c r="FJ23" i="2" s="1"/>
  <c r="DO23" i="2"/>
  <c r="FI23" i="2" s="1"/>
  <c r="DI23" i="2"/>
  <c r="FC23" i="2" s="1"/>
  <c r="DH23" i="2"/>
  <c r="FB23" i="2" s="1"/>
  <c r="DG23" i="2"/>
  <c r="FA23" i="2" s="1"/>
  <c r="CW23" i="2"/>
  <c r="HH23" i="2" s="1"/>
  <c r="CV23" i="2"/>
  <c r="CT23" i="2"/>
  <c r="HE23" i="2" s="1"/>
  <c r="CS23" i="2"/>
  <c r="CM23" i="2"/>
  <c r="GA23" i="2" s="1"/>
  <c r="CL23" i="2"/>
  <c r="GW23" i="2" s="1"/>
  <c r="CK23" i="2"/>
  <c r="FY23" i="2" s="1"/>
  <c r="CJ23" i="2"/>
  <c r="FX23" i="2" s="1"/>
  <c r="CC23" i="2"/>
  <c r="GN23" i="2" s="1"/>
  <c r="CA23" i="2"/>
  <c r="BZ23" i="2"/>
  <c r="EQ23" i="2" s="1"/>
  <c r="IE23" i="2" s="1"/>
  <c r="BY23" i="2"/>
  <c r="BX23" i="2"/>
  <c r="BW23" i="2"/>
  <c r="BV23" i="2"/>
  <c r="BU23" i="2"/>
  <c r="BT23" i="2"/>
  <c r="DN23" i="2" s="1"/>
  <c r="BS23" i="2"/>
  <c r="BR23" i="2"/>
  <c r="BQ23" i="2"/>
  <c r="EH23" i="2" s="1"/>
  <c r="HV23" i="2" s="1"/>
  <c r="BP23" i="2"/>
  <c r="EG23" i="2" s="1"/>
  <c r="HU23" i="2" s="1"/>
  <c r="BO23" i="2"/>
  <c r="EF23" i="2" s="1"/>
  <c r="HT23" i="2" s="1"/>
  <c r="BN23" i="2"/>
  <c r="EE23" i="2" s="1"/>
  <c r="HS23" i="2" s="1"/>
  <c r="BM23" i="2"/>
  <c r="BL23" i="2"/>
  <c r="BK23" i="2"/>
  <c r="DF23" i="2" s="1"/>
  <c r="EZ23" i="2" s="1"/>
  <c r="BJ23" i="2"/>
  <c r="EA23" i="2" s="1"/>
  <c r="HO23" i="2" s="1"/>
  <c r="BI23" i="2"/>
  <c r="BH23" i="2"/>
  <c r="BG23" i="2"/>
  <c r="BF23" i="2"/>
  <c r="DW23" i="2" s="1"/>
  <c r="HK23" i="2" s="1"/>
  <c r="IE22" i="2"/>
  <c r="HK22" i="2"/>
  <c r="GS22" i="2"/>
  <c r="GP22" i="2"/>
  <c r="FU22" i="2"/>
  <c r="FF22" i="2"/>
  <c r="FD22" i="2"/>
  <c r="ET22" i="2"/>
  <c r="ER22" i="2"/>
  <c r="IF22" i="2" s="1"/>
  <c r="EQ22" i="2"/>
  <c r="EI22" i="2"/>
  <c r="HW22" i="2" s="1"/>
  <c r="EH22" i="2"/>
  <c r="HV22" i="2" s="1"/>
  <c r="EG22" i="2"/>
  <c r="HU22" i="2" s="1"/>
  <c r="EF22" i="2"/>
  <c r="HT22" i="2" s="1"/>
  <c r="DY22" i="2"/>
  <c r="HM22" i="2" s="1"/>
  <c r="DX22" i="2"/>
  <c r="HL22" i="2" s="1"/>
  <c r="DW22" i="2"/>
  <c r="DN22" i="2"/>
  <c r="FH22" i="2" s="1"/>
  <c r="DM22" i="2"/>
  <c r="FG22" i="2" s="1"/>
  <c r="DL22" i="2"/>
  <c r="DK22" i="2"/>
  <c r="FE22" i="2" s="1"/>
  <c r="DJ22" i="2"/>
  <c r="DD22" i="2"/>
  <c r="EX22" i="2" s="1"/>
  <c r="DC22" i="2"/>
  <c r="EW22" i="2" s="1"/>
  <c r="DB22" i="2"/>
  <c r="EV22" i="2" s="1"/>
  <c r="CR22" i="2"/>
  <c r="CQ22" i="2"/>
  <c r="CO22" i="2"/>
  <c r="GZ22" i="2" s="1"/>
  <c r="CN22" i="2"/>
  <c r="CH22" i="2"/>
  <c r="FV22" i="2" s="1"/>
  <c r="CG22" i="2"/>
  <c r="GR22" i="2" s="1"/>
  <c r="CF22" i="2"/>
  <c r="FT22" i="2" s="1"/>
  <c r="CE22" i="2"/>
  <c r="FS22" i="2" s="1"/>
  <c r="CA22" i="2"/>
  <c r="BZ22" i="2"/>
  <c r="DU22" i="2" s="1"/>
  <c r="FO22" i="2" s="1"/>
  <c r="BY22" i="2"/>
  <c r="EP22" i="2" s="1"/>
  <c r="ID22" i="2" s="1"/>
  <c r="BX22" i="2"/>
  <c r="EO22" i="2" s="1"/>
  <c r="IC22" i="2" s="1"/>
  <c r="BW22" i="2"/>
  <c r="BV22" i="2"/>
  <c r="BU22" i="2"/>
  <c r="EL22" i="2" s="1"/>
  <c r="HZ22" i="2" s="1"/>
  <c r="BT22" i="2"/>
  <c r="BS22" i="2"/>
  <c r="BR22" i="2"/>
  <c r="BQ22" i="2"/>
  <c r="BP22" i="2"/>
  <c r="BO22" i="2"/>
  <c r="DI22" i="2" s="1"/>
  <c r="FC22" i="2" s="1"/>
  <c r="BN22" i="2"/>
  <c r="BM22" i="2"/>
  <c r="EE22" i="2" s="1"/>
  <c r="HS22" i="2" s="1"/>
  <c r="BL22" i="2"/>
  <c r="EC22" i="2" s="1"/>
  <c r="HQ22" i="2" s="1"/>
  <c r="BK22" i="2"/>
  <c r="EB22" i="2" s="1"/>
  <c r="HP22" i="2" s="1"/>
  <c r="BJ22" i="2"/>
  <c r="EA22" i="2" s="1"/>
  <c r="HO22" i="2" s="1"/>
  <c r="BI22" i="2"/>
  <c r="DZ22" i="2" s="1"/>
  <c r="HN22" i="2" s="1"/>
  <c r="BH22" i="2"/>
  <c r="BG22" i="2"/>
  <c r="BF22" i="2"/>
  <c r="DA22" i="2" s="1"/>
  <c r="EU22" i="2" s="1"/>
  <c r="IC21" i="2"/>
  <c r="HZ21" i="2"/>
  <c r="HE21" i="2"/>
  <c r="GN21" i="2"/>
  <c r="GJ21" i="2"/>
  <c r="FI21" i="2"/>
  <c r="FA21" i="2"/>
  <c r="EX21" i="2"/>
  <c r="ET21" i="2"/>
  <c r="EO21" i="2"/>
  <c r="EN21" i="2"/>
  <c r="IB21" i="2" s="1"/>
  <c r="EM21" i="2"/>
  <c r="IA21" i="2" s="1"/>
  <c r="EL21" i="2"/>
  <c r="ED21" i="2"/>
  <c r="HR21" i="2" s="1"/>
  <c r="EC21" i="2"/>
  <c r="HQ21" i="2" s="1"/>
  <c r="EB21" i="2"/>
  <c r="HP21" i="2" s="1"/>
  <c r="EA21" i="2"/>
  <c r="HO21" i="2" s="1"/>
  <c r="DZ21" i="2"/>
  <c r="HN21" i="2" s="1"/>
  <c r="DS21" i="2"/>
  <c r="FM21" i="2" s="1"/>
  <c r="DR21" i="2"/>
  <c r="FL21" i="2" s="1"/>
  <c r="DQ21" i="2"/>
  <c r="FK21" i="2" s="1"/>
  <c r="DP21" i="2"/>
  <c r="FJ21" i="2" s="1"/>
  <c r="DG21" i="2"/>
  <c r="DF21" i="2"/>
  <c r="EZ21" i="2" s="1"/>
  <c r="DE21" i="2"/>
  <c r="EY21" i="2" s="1"/>
  <c r="CW21" i="2"/>
  <c r="GK21" i="2" s="1"/>
  <c r="CV21" i="2"/>
  <c r="HG21" i="2" s="1"/>
  <c r="CU21" i="2"/>
  <c r="GI21" i="2" s="1"/>
  <c r="CT21" i="2"/>
  <c r="GH21" i="2" s="1"/>
  <c r="CM21" i="2"/>
  <c r="CL21" i="2"/>
  <c r="CJ21" i="2"/>
  <c r="GU21" i="2" s="1"/>
  <c r="CI21" i="2"/>
  <c r="CC21" i="2"/>
  <c r="FQ21" i="2" s="1"/>
  <c r="CA21" i="2"/>
  <c r="ER21" i="2" s="1"/>
  <c r="IF21" i="2" s="1"/>
  <c r="BZ21" i="2"/>
  <c r="EQ21" i="2" s="1"/>
  <c r="IE21" i="2" s="1"/>
  <c r="BY21" i="2"/>
  <c r="EP21" i="2" s="1"/>
  <c r="ID21" i="2" s="1"/>
  <c r="BX21" i="2"/>
  <c r="BW21" i="2"/>
  <c r="BV21" i="2"/>
  <c r="BU21" i="2"/>
  <c r="DO21" i="2" s="1"/>
  <c r="BT21" i="2"/>
  <c r="EK21" i="2" s="1"/>
  <c r="HY21" i="2" s="1"/>
  <c r="BS21" i="2"/>
  <c r="EJ21" i="2" s="1"/>
  <c r="HX21" i="2" s="1"/>
  <c r="BR21" i="2"/>
  <c r="BQ21" i="2"/>
  <c r="BP21" i="2"/>
  <c r="EG21" i="2" s="1"/>
  <c r="HU21" i="2" s="1"/>
  <c r="BO21" i="2"/>
  <c r="BN21" i="2"/>
  <c r="BM21" i="2"/>
  <c r="BL21" i="2"/>
  <c r="BK21" i="2"/>
  <c r="BJ21" i="2"/>
  <c r="DD21" i="2" s="1"/>
  <c r="BI21" i="2"/>
  <c r="BH21" i="2"/>
  <c r="BG21" i="2"/>
  <c r="DX21" i="2" s="1"/>
  <c r="HL21" i="2" s="1"/>
  <c r="BF21" i="2"/>
  <c r="DW21" i="2" s="1"/>
  <c r="HK21" i="2" s="1"/>
  <c r="HY19" i="2"/>
  <c r="HX19" i="2"/>
  <c r="HU19" i="2"/>
  <c r="GZ19" i="2"/>
  <c r="GE19" i="2"/>
  <c r="FC19" i="2"/>
  <c r="EV19" i="2"/>
  <c r="ET19" i="2"/>
  <c r="ER19" i="2"/>
  <c r="IF19" i="2" s="1"/>
  <c r="EP19" i="2"/>
  <c r="ID19" i="2" s="1"/>
  <c r="EJ19" i="2"/>
  <c r="EI19" i="2"/>
  <c r="HW19" i="2" s="1"/>
  <c r="EH19" i="2"/>
  <c r="HV19" i="2" s="1"/>
  <c r="EG19" i="2"/>
  <c r="EF19" i="2"/>
  <c r="HT19" i="2" s="1"/>
  <c r="DY19" i="2"/>
  <c r="HM19" i="2" s="1"/>
  <c r="DX19" i="2"/>
  <c r="HL19" i="2" s="1"/>
  <c r="DW19" i="2"/>
  <c r="HK19" i="2" s="1"/>
  <c r="DU19" i="2"/>
  <c r="FO19" i="2" s="1"/>
  <c r="DT19" i="2"/>
  <c r="FN19" i="2" s="1"/>
  <c r="DN19" i="2"/>
  <c r="FH19" i="2" s="1"/>
  <c r="DM19" i="2"/>
  <c r="FG19" i="2" s="1"/>
  <c r="DL19" i="2"/>
  <c r="FF19" i="2" s="1"/>
  <c r="DK19" i="2"/>
  <c r="FE19" i="2" s="1"/>
  <c r="DC19" i="2"/>
  <c r="EW19" i="2" s="1"/>
  <c r="DB19" i="2"/>
  <c r="DA19" i="2"/>
  <c r="EU19" i="2" s="1"/>
  <c r="CX19" i="2"/>
  <c r="CQ19" i="2"/>
  <c r="HB19" i="2" s="1"/>
  <c r="CP19" i="2"/>
  <c r="CO19" i="2"/>
  <c r="GC19" i="2" s="1"/>
  <c r="CH19" i="2"/>
  <c r="FV19" i="2" s="1"/>
  <c r="CG19" i="2"/>
  <c r="CE19" i="2"/>
  <c r="GP19" i="2" s="1"/>
  <c r="CD19" i="2"/>
  <c r="CA19" i="2"/>
  <c r="BZ19" i="2"/>
  <c r="BY19" i="2"/>
  <c r="DS19" i="2" s="1"/>
  <c r="FM19" i="2" s="1"/>
  <c r="BX19" i="2"/>
  <c r="BW19" i="2"/>
  <c r="EO19" i="2" s="1"/>
  <c r="IC19" i="2" s="1"/>
  <c r="BV19" i="2"/>
  <c r="BU19" i="2"/>
  <c r="CR19" i="2" s="1"/>
  <c r="BT19" i="2"/>
  <c r="EK19" i="2" s="1"/>
  <c r="BS19" i="2"/>
  <c r="BR19" i="2"/>
  <c r="BQ19" i="2"/>
  <c r="BP19" i="2"/>
  <c r="DJ19" i="2" s="1"/>
  <c r="FD19" i="2" s="1"/>
  <c r="BO19" i="2"/>
  <c r="DI19" i="2" s="1"/>
  <c r="BN19" i="2"/>
  <c r="BM19" i="2"/>
  <c r="BL19" i="2"/>
  <c r="BK19" i="2"/>
  <c r="EB19" i="2" s="1"/>
  <c r="HP19" i="2" s="1"/>
  <c r="BJ19" i="2"/>
  <c r="EA19" i="2" s="1"/>
  <c r="HO19" i="2" s="1"/>
  <c r="BI19" i="2"/>
  <c r="BH19" i="2"/>
  <c r="BG19" i="2"/>
  <c r="BF19" i="2"/>
  <c r="CC19" i="2" s="1"/>
  <c r="IB18" i="2"/>
  <c r="HS18" i="2"/>
  <c r="GU18" i="2"/>
  <c r="FK18" i="2"/>
  <c r="EY18" i="2"/>
  <c r="EX18" i="2"/>
  <c r="ET18" i="2"/>
  <c r="EN18" i="2"/>
  <c r="EM18" i="2"/>
  <c r="IA18" i="2" s="1"/>
  <c r="EK18" i="2"/>
  <c r="HY18" i="2" s="1"/>
  <c r="EE18" i="2"/>
  <c r="ED18" i="2"/>
  <c r="HR18" i="2" s="1"/>
  <c r="EC18" i="2"/>
  <c r="HQ18" i="2" s="1"/>
  <c r="EB18" i="2"/>
  <c r="HP18" i="2" s="1"/>
  <c r="EA18" i="2"/>
  <c r="HO18" i="2" s="1"/>
  <c r="DS18" i="2"/>
  <c r="FM18" i="2" s="1"/>
  <c r="DQ18" i="2"/>
  <c r="DP18" i="2"/>
  <c r="FJ18" i="2" s="1"/>
  <c r="DO18" i="2"/>
  <c r="FI18" i="2" s="1"/>
  <c r="DI18" i="2"/>
  <c r="FC18" i="2" s="1"/>
  <c r="DH18" i="2"/>
  <c r="FB18" i="2" s="1"/>
  <c r="DG18" i="2"/>
  <c r="FA18" i="2" s="1"/>
  <c r="DF18" i="2"/>
  <c r="EZ18" i="2" s="1"/>
  <c r="CW18" i="2"/>
  <c r="GK18" i="2" s="1"/>
  <c r="CV18" i="2"/>
  <c r="GJ18" i="2" s="1"/>
  <c r="CT18" i="2"/>
  <c r="HE18" i="2" s="1"/>
  <c r="CS18" i="2"/>
  <c r="CK18" i="2"/>
  <c r="CJ18" i="2"/>
  <c r="FX18" i="2" s="1"/>
  <c r="CC18" i="2"/>
  <c r="FQ18" i="2" s="1"/>
  <c r="CA18" i="2"/>
  <c r="BZ18" i="2"/>
  <c r="EQ18" i="2" s="1"/>
  <c r="IE18" i="2" s="1"/>
  <c r="BY18" i="2"/>
  <c r="EP18" i="2" s="1"/>
  <c r="ID18" i="2" s="1"/>
  <c r="BX18" i="2"/>
  <c r="BW18" i="2"/>
  <c r="BV18" i="2"/>
  <c r="BU18" i="2"/>
  <c r="BT18" i="2"/>
  <c r="DN18" i="2" s="1"/>
  <c r="FH18" i="2" s="1"/>
  <c r="BS18" i="2"/>
  <c r="DM18" i="2" s="1"/>
  <c r="FG18" i="2" s="1"/>
  <c r="BR18" i="2"/>
  <c r="EJ18" i="2" s="1"/>
  <c r="HX18" i="2" s="1"/>
  <c r="BQ18" i="2"/>
  <c r="BP18" i="2"/>
  <c r="BO18" i="2"/>
  <c r="EF18" i="2" s="1"/>
  <c r="HT18" i="2" s="1"/>
  <c r="BN18" i="2"/>
  <c r="BM18" i="2"/>
  <c r="BL18" i="2"/>
  <c r="BK18" i="2"/>
  <c r="DE18" i="2" s="1"/>
  <c r="BJ18" i="2"/>
  <c r="DD18" i="2" s="1"/>
  <c r="BI18" i="2"/>
  <c r="BH18" i="2"/>
  <c r="BG18" i="2"/>
  <c r="BF18" i="2"/>
  <c r="DW18" i="2" s="1"/>
  <c r="HK18" i="2" s="1"/>
  <c r="IE17" i="2"/>
  <c r="HV17" i="2"/>
  <c r="HN17" i="2"/>
  <c r="HK17" i="2"/>
  <c r="FN17" i="2"/>
  <c r="FF17" i="2"/>
  <c r="FC17" i="2"/>
  <c r="ET17" i="2"/>
  <c r="ER17" i="2"/>
  <c r="IF17" i="2" s="1"/>
  <c r="EQ17" i="2"/>
  <c r="EP17" i="2"/>
  <c r="ID17" i="2" s="1"/>
  <c r="EI17" i="2"/>
  <c r="HW17" i="2" s="1"/>
  <c r="EH17" i="2"/>
  <c r="EF17" i="2"/>
  <c r="HT17" i="2" s="1"/>
  <c r="EE17" i="2"/>
  <c r="HS17" i="2" s="1"/>
  <c r="DZ17" i="2"/>
  <c r="DY17" i="2"/>
  <c r="HM17" i="2" s="1"/>
  <c r="DX17" i="2"/>
  <c r="HL17" i="2" s="1"/>
  <c r="DW17" i="2"/>
  <c r="DU17" i="2"/>
  <c r="FO17" i="2" s="1"/>
  <c r="DL17" i="2"/>
  <c r="DK17" i="2"/>
  <c r="FE17" i="2" s="1"/>
  <c r="DJ17" i="2"/>
  <c r="FD17" i="2" s="1"/>
  <c r="DC17" i="2"/>
  <c r="EW17" i="2" s="1"/>
  <c r="DB17" i="2"/>
  <c r="EV17" i="2" s="1"/>
  <c r="DA17" i="2"/>
  <c r="EU17" i="2" s="1"/>
  <c r="CO17" i="2"/>
  <c r="CN17" i="2"/>
  <c r="CF17" i="2"/>
  <c r="CE17" i="2"/>
  <c r="FS17" i="2" s="1"/>
  <c r="CA17" i="2"/>
  <c r="BZ17" i="2"/>
  <c r="DT17" i="2" s="1"/>
  <c r="BY17" i="2"/>
  <c r="DS17" i="2" s="1"/>
  <c r="FM17" i="2" s="1"/>
  <c r="BX17" i="2"/>
  <c r="BW17" i="2"/>
  <c r="BV17" i="2"/>
  <c r="BU17" i="2"/>
  <c r="EL17" i="2" s="1"/>
  <c r="HZ17" i="2" s="1"/>
  <c r="BT17" i="2"/>
  <c r="CR17" i="2" s="1"/>
  <c r="BS17" i="2"/>
  <c r="CQ17" i="2" s="1"/>
  <c r="BR17" i="2"/>
  <c r="BQ17" i="2"/>
  <c r="BP17" i="2"/>
  <c r="BO17" i="2"/>
  <c r="DI17" i="2" s="1"/>
  <c r="BN17" i="2"/>
  <c r="BM17" i="2"/>
  <c r="BL17" i="2"/>
  <c r="BK17" i="2"/>
  <c r="BJ17" i="2"/>
  <c r="EA17" i="2" s="1"/>
  <c r="HO17" i="2" s="1"/>
  <c r="BI17" i="2"/>
  <c r="BH17" i="2"/>
  <c r="BG17" i="2"/>
  <c r="BF17" i="2"/>
  <c r="CD17" i="2" s="1"/>
  <c r="IC16" i="2"/>
  <c r="IA16" i="2"/>
  <c r="HT16" i="2"/>
  <c r="HF16" i="2"/>
  <c r="HE16" i="2"/>
  <c r="GX16" i="2"/>
  <c r="FA16" i="2"/>
  <c r="ET16" i="2"/>
  <c r="EO16" i="2"/>
  <c r="EN16" i="2"/>
  <c r="IB16" i="2" s="1"/>
  <c r="EM16" i="2"/>
  <c r="EF16" i="2"/>
  <c r="ED16" i="2"/>
  <c r="HR16" i="2" s="1"/>
  <c r="EC16" i="2"/>
  <c r="HQ16" i="2" s="1"/>
  <c r="DS16" i="2"/>
  <c r="FM16" i="2" s="1"/>
  <c r="DR16" i="2"/>
  <c r="FL16" i="2" s="1"/>
  <c r="DQ16" i="2"/>
  <c r="FK16" i="2" s="1"/>
  <c r="DP16" i="2"/>
  <c r="FJ16" i="2" s="1"/>
  <c r="DI16" i="2"/>
  <c r="FC16" i="2" s="1"/>
  <c r="DH16" i="2"/>
  <c r="FB16" i="2" s="1"/>
  <c r="DG16" i="2"/>
  <c r="DF16" i="2"/>
  <c r="EZ16" i="2" s="1"/>
  <c r="DE16" i="2"/>
  <c r="EY16" i="2" s="1"/>
  <c r="CW16" i="2"/>
  <c r="HH16" i="2" s="1"/>
  <c r="CU16" i="2"/>
  <c r="GI16" i="2" s="1"/>
  <c r="CT16" i="2"/>
  <c r="GH16" i="2" s="1"/>
  <c r="CM16" i="2"/>
  <c r="GA16" i="2" s="1"/>
  <c r="CL16" i="2"/>
  <c r="FZ16" i="2" s="1"/>
  <c r="CJ16" i="2"/>
  <c r="CI16" i="2"/>
  <c r="CA16" i="2"/>
  <c r="BZ16" i="2"/>
  <c r="BY16" i="2"/>
  <c r="EP16" i="2" s="1"/>
  <c r="ID16" i="2" s="1"/>
  <c r="BX16" i="2"/>
  <c r="BW16" i="2"/>
  <c r="BV16" i="2"/>
  <c r="BU16" i="2"/>
  <c r="BT16" i="2"/>
  <c r="BS16" i="2"/>
  <c r="EJ16" i="2" s="1"/>
  <c r="HX16" i="2" s="1"/>
  <c r="BR16" i="2"/>
  <c r="BQ16" i="2"/>
  <c r="BP16" i="2"/>
  <c r="BO16" i="2"/>
  <c r="BN16" i="2"/>
  <c r="BM16" i="2"/>
  <c r="BL16" i="2"/>
  <c r="BK16" i="2"/>
  <c r="BJ16" i="2"/>
  <c r="BI16" i="2"/>
  <c r="DZ16" i="2" s="1"/>
  <c r="HN16" i="2" s="1"/>
  <c r="BH16" i="2"/>
  <c r="BG16" i="2"/>
  <c r="BF16" i="2"/>
  <c r="IF15" i="2"/>
  <c r="HA15" i="2"/>
  <c r="GZ15" i="2"/>
  <c r="FQ15" i="2"/>
  <c r="FN15" i="2"/>
  <c r="FF15" i="2"/>
  <c r="FE15" i="2"/>
  <c r="FD15" i="2"/>
  <c r="ET15" i="2"/>
  <c r="ER15" i="2"/>
  <c r="EQ15" i="2"/>
  <c r="IE15" i="2" s="1"/>
  <c r="EJ15" i="2"/>
  <c r="HX15" i="2" s="1"/>
  <c r="EI15" i="2"/>
  <c r="HW15" i="2" s="1"/>
  <c r="EH15" i="2"/>
  <c r="HV15" i="2" s="1"/>
  <c r="EF15" i="2"/>
  <c r="HT15" i="2" s="1"/>
  <c r="DY15" i="2"/>
  <c r="HM15" i="2" s="1"/>
  <c r="DX15" i="2"/>
  <c r="HL15" i="2" s="1"/>
  <c r="DW15" i="2"/>
  <c r="HK15" i="2" s="1"/>
  <c r="DU15" i="2"/>
  <c r="FO15" i="2" s="1"/>
  <c r="DT15" i="2"/>
  <c r="DP15" i="2"/>
  <c r="FJ15" i="2" s="1"/>
  <c r="DM15" i="2"/>
  <c r="FG15" i="2" s="1"/>
  <c r="DL15" i="2"/>
  <c r="DK15" i="2"/>
  <c r="DB15" i="2"/>
  <c r="EV15" i="2" s="1"/>
  <c r="DA15" i="2"/>
  <c r="EU15" i="2" s="1"/>
  <c r="CX15" i="2"/>
  <c r="CP15" i="2"/>
  <c r="GD15" i="2" s="1"/>
  <c r="CO15" i="2"/>
  <c r="GC15" i="2" s="1"/>
  <c r="CG15" i="2"/>
  <c r="FU15" i="2" s="1"/>
  <c r="CF15" i="2"/>
  <c r="FT15" i="2" s="1"/>
  <c r="CE15" i="2"/>
  <c r="CD15" i="2"/>
  <c r="CA15" i="2"/>
  <c r="BZ15" i="2"/>
  <c r="BY15" i="2"/>
  <c r="BX15" i="2"/>
  <c r="BW15" i="2"/>
  <c r="BV15" i="2"/>
  <c r="EM15" i="2" s="1"/>
  <c r="IA15" i="2" s="1"/>
  <c r="BU15" i="2"/>
  <c r="CS15" i="2" s="1"/>
  <c r="BT15" i="2"/>
  <c r="EK15" i="2" s="1"/>
  <c r="HY15" i="2" s="1"/>
  <c r="BS15" i="2"/>
  <c r="BR15" i="2"/>
  <c r="BQ15" i="2"/>
  <c r="BP15" i="2"/>
  <c r="DJ15" i="2" s="1"/>
  <c r="BO15" i="2"/>
  <c r="BN15" i="2"/>
  <c r="BM15" i="2"/>
  <c r="BL15" i="2"/>
  <c r="BK15" i="2"/>
  <c r="BJ15" i="2"/>
  <c r="DD15" i="2" s="1"/>
  <c r="EX15" i="2" s="1"/>
  <c r="BI15" i="2"/>
  <c r="DZ15" i="2" s="1"/>
  <c r="HN15" i="2" s="1"/>
  <c r="BH15" i="2"/>
  <c r="BG15" i="2"/>
  <c r="BF15" i="2"/>
  <c r="CC15" i="2" s="1"/>
  <c r="GN15" i="2" s="1"/>
  <c r="IB14" i="2"/>
  <c r="HS14" i="2"/>
  <c r="GX14" i="2"/>
  <c r="GG14" i="2"/>
  <c r="GB14" i="2"/>
  <c r="FZ14" i="2"/>
  <c r="FK14" i="2"/>
  <c r="EV14" i="2"/>
  <c r="ET14" i="2"/>
  <c r="EN14" i="2"/>
  <c r="EM14" i="2"/>
  <c r="IA14" i="2" s="1"/>
  <c r="EL14" i="2"/>
  <c r="HZ14" i="2" s="1"/>
  <c r="EK14" i="2"/>
  <c r="HY14" i="2" s="1"/>
  <c r="EJ14" i="2"/>
  <c r="HX14" i="2" s="1"/>
  <c r="EF14" i="2"/>
  <c r="HT14" i="2" s="1"/>
  <c r="EE14" i="2"/>
  <c r="ED14" i="2"/>
  <c r="HR14" i="2" s="1"/>
  <c r="DR14" i="2"/>
  <c r="FL14" i="2" s="1"/>
  <c r="DQ14" i="2"/>
  <c r="DP14" i="2"/>
  <c r="FJ14" i="2" s="1"/>
  <c r="DO14" i="2"/>
  <c r="FI14" i="2" s="1"/>
  <c r="DH14" i="2"/>
  <c r="FB14" i="2" s="1"/>
  <c r="DG14" i="2"/>
  <c r="FA14" i="2" s="1"/>
  <c r="DF14" i="2"/>
  <c r="EZ14" i="2" s="1"/>
  <c r="DB14" i="2"/>
  <c r="CT14" i="2"/>
  <c r="CS14" i="2"/>
  <c r="HD14" i="2" s="1"/>
  <c r="CN14" i="2"/>
  <c r="GY14" i="2" s="1"/>
  <c r="CM14" i="2"/>
  <c r="GA14" i="2" s="1"/>
  <c r="CL14" i="2"/>
  <c r="GW14" i="2" s="1"/>
  <c r="CK14" i="2"/>
  <c r="FY14" i="2" s="1"/>
  <c r="CJ14" i="2"/>
  <c r="FX14" i="2" s="1"/>
  <c r="CF14" i="2"/>
  <c r="CA14" i="2"/>
  <c r="BZ14" i="2"/>
  <c r="DU14" i="2" s="1"/>
  <c r="FO14" i="2" s="1"/>
  <c r="BY14" i="2"/>
  <c r="EP14" i="2" s="1"/>
  <c r="ID14" i="2" s="1"/>
  <c r="BX14" i="2"/>
  <c r="EO14" i="2" s="1"/>
  <c r="IC14" i="2" s="1"/>
  <c r="BW14" i="2"/>
  <c r="BV14" i="2"/>
  <c r="BU14" i="2"/>
  <c r="BT14" i="2"/>
  <c r="BS14" i="2"/>
  <c r="BR14" i="2"/>
  <c r="CO14" i="2" s="1"/>
  <c r="BQ14" i="2"/>
  <c r="BP14" i="2"/>
  <c r="BO14" i="2"/>
  <c r="DI14" i="2" s="1"/>
  <c r="FC14" i="2" s="1"/>
  <c r="BN14" i="2"/>
  <c r="BM14" i="2"/>
  <c r="BL14" i="2"/>
  <c r="BK14" i="2"/>
  <c r="BJ14" i="2"/>
  <c r="BI14" i="2"/>
  <c r="BH14" i="2"/>
  <c r="DY14" i="2" s="1"/>
  <c r="HM14" i="2" s="1"/>
  <c r="BG14" i="2"/>
  <c r="BF14" i="2"/>
  <c r="CD14" i="2" s="1"/>
  <c r="FR14" i="2" s="1"/>
  <c r="HL13" i="2"/>
  <c r="FQ13" i="2"/>
  <c r="FF13" i="2"/>
  <c r="EU13" i="2"/>
  <c r="ET13" i="2"/>
  <c r="EP13" i="2"/>
  <c r="ID13" i="2" s="1"/>
  <c r="EK13" i="2"/>
  <c r="HY13" i="2" s="1"/>
  <c r="EI13" i="2"/>
  <c r="HW13" i="2" s="1"/>
  <c r="EH13" i="2"/>
  <c r="HV13" i="2" s="1"/>
  <c r="EE13" i="2"/>
  <c r="HS13" i="2" s="1"/>
  <c r="DX13" i="2"/>
  <c r="DW13" i="2"/>
  <c r="HK13" i="2" s="1"/>
  <c r="DU13" i="2"/>
  <c r="FO13" i="2" s="1"/>
  <c r="DQ13" i="2"/>
  <c r="FK13" i="2" s="1"/>
  <c r="DP13" i="2"/>
  <c r="FJ13" i="2" s="1"/>
  <c r="DN13" i="2"/>
  <c r="FH13" i="2" s="1"/>
  <c r="DL13" i="2"/>
  <c r="DK13" i="2"/>
  <c r="FE13" i="2" s="1"/>
  <c r="DE13" i="2"/>
  <c r="EY13" i="2" s="1"/>
  <c r="DA13" i="2"/>
  <c r="CX13" i="2"/>
  <c r="CP13" i="2"/>
  <c r="GD13" i="2" s="1"/>
  <c r="CO13" i="2"/>
  <c r="CN13" i="2"/>
  <c r="GY13" i="2" s="1"/>
  <c r="CJ13" i="2"/>
  <c r="CD13" i="2"/>
  <c r="CC13" i="2"/>
  <c r="GN13" i="2" s="1"/>
  <c r="CA13" i="2"/>
  <c r="BZ13" i="2"/>
  <c r="BY13" i="2"/>
  <c r="DS13" i="2" s="1"/>
  <c r="FM13" i="2" s="1"/>
  <c r="BX13" i="2"/>
  <c r="EO13" i="2" s="1"/>
  <c r="IC13" i="2" s="1"/>
  <c r="BW13" i="2"/>
  <c r="EN13" i="2" s="1"/>
  <c r="IB13" i="2" s="1"/>
  <c r="BV13" i="2"/>
  <c r="BU13" i="2"/>
  <c r="BT13" i="2"/>
  <c r="EL13" i="2" s="1"/>
  <c r="HZ13" i="2" s="1"/>
  <c r="BS13" i="2"/>
  <c r="EJ13" i="2" s="1"/>
  <c r="HX13" i="2" s="1"/>
  <c r="BR13" i="2"/>
  <c r="BQ13" i="2"/>
  <c r="BP13" i="2"/>
  <c r="BO13" i="2"/>
  <c r="BN13" i="2"/>
  <c r="BM13" i="2"/>
  <c r="BL13" i="2"/>
  <c r="BK13" i="2"/>
  <c r="EB13" i="2" s="1"/>
  <c r="HP13" i="2" s="1"/>
  <c r="BJ13" i="2"/>
  <c r="CH13" i="2" s="1"/>
  <c r="BI13" i="2"/>
  <c r="CG13" i="2" s="1"/>
  <c r="BH13" i="2"/>
  <c r="CE13" i="2" s="1"/>
  <c r="BG13" i="2"/>
  <c r="BF13" i="2"/>
  <c r="HV12" i="2"/>
  <c r="HR12" i="2"/>
  <c r="HK12" i="2"/>
  <c r="HH12" i="2"/>
  <c r="GV12" i="2"/>
  <c r="GU12" i="2"/>
  <c r="GN12" i="2"/>
  <c r="GK12" i="2"/>
  <c r="EY12" i="2"/>
  <c r="ET12" i="2"/>
  <c r="EI12" i="2"/>
  <c r="HW12" i="2" s="1"/>
  <c r="ED12" i="2"/>
  <c r="EC12" i="2"/>
  <c r="HQ12" i="2" s="1"/>
  <c r="EB12" i="2"/>
  <c r="HP12" i="2" s="1"/>
  <c r="EA12" i="2"/>
  <c r="HO12" i="2" s="1"/>
  <c r="DZ12" i="2"/>
  <c r="HN12" i="2" s="1"/>
  <c r="DU12" i="2"/>
  <c r="FO12" i="2" s="1"/>
  <c r="DT12" i="2"/>
  <c r="FN12" i="2" s="1"/>
  <c r="DS12" i="2"/>
  <c r="FM12" i="2" s="1"/>
  <c r="DR12" i="2"/>
  <c r="FL12" i="2" s="1"/>
  <c r="DL12" i="2"/>
  <c r="FF12" i="2" s="1"/>
  <c r="DK12" i="2"/>
  <c r="FE12" i="2" s="1"/>
  <c r="DG12" i="2"/>
  <c r="FA12" i="2" s="1"/>
  <c r="DF12" i="2"/>
  <c r="EZ12" i="2" s="1"/>
  <c r="DE12" i="2"/>
  <c r="CW12" i="2"/>
  <c r="CV12" i="2"/>
  <c r="GJ12" i="2" s="1"/>
  <c r="CU12" i="2"/>
  <c r="GI12" i="2" s="1"/>
  <c r="CT12" i="2"/>
  <c r="GH12" i="2" s="1"/>
  <c r="CR12" i="2"/>
  <c r="CK12" i="2"/>
  <c r="FY12" i="2" s="1"/>
  <c r="CJ12" i="2"/>
  <c r="FX12" i="2" s="1"/>
  <c r="CI12" i="2"/>
  <c r="FW12" i="2" s="1"/>
  <c r="CD12" i="2"/>
  <c r="FR12" i="2" s="1"/>
  <c r="CC12" i="2"/>
  <c r="FQ12" i="2" s="1"/>
  <c r="CA12" i="2"/>
  <c r="ER12" i="2" s="1"/>
  <c r="IF12" i="2" s="1"/>
  <c r="BZ12" i="2"/>
  <c r="BY12" i="2"/>
  <c r="EP12" i="2" s="1"/>
  <c r="ID12" i="2" s="1"/>
  <c r="BX12" i="2"/>
  <c r="EO12" i="2" s="1"/>
  <c r="IC12" i="2" s="1"/>
  <c r="BW12" i="2"/>
  <c r="DQ12" i="2" s="1"/>
  <c r="FK12" i="2" s="1"/>
  <c r="BV12" i="2"/>
  <c r="BU12" i="2"/>
  <c r="DP12" i="2" s="1"/>
  <c r="FJ12" i="2" s="1"/>
  <c r="BT12" i="2"/>
  <c r="BS12" i="2"/>
  <c r="BR12" i="2"/>
  <c r="BQ12" i="2"/>
  <c r="EH12" i="2" s="1"/>
  <c r="BP12" i="2"/>
  <c r="CN12" i="2" s="1"/>
  <c r="BO12" i="2"/>
  <c r="CM12" i="2" s="1"/>
  <c r="BN12" i="2"/>
  <c r="CL12" i="2" s="1"/>
  <c r="BM12" i="2"/>
  <c r="BL12" i="2"/>
  <c r="BK12" i="2"/>
  <c r="BJ12" i="2"/>
  <c r="BI12" i="2"/>
  <c r="BH12" i="2"/>
  <c r="BG12" i="2"/>
  <c r="DX12" i="2" s="1"/>
  <c r="HL12" i="2" s="1"/>
  <c r="BF12" i="2"/>
  <c r="DW12" i="2" s="1"/>
  <c r="IA11" i="2"/>
  <c r="HQ11" i="2"/>
  <c r="HN11" i="2"/>
  <c r="HL11" i="2"/>
  <c r="HK11" i="2"/>
  <c r="GS11" i="2"/>
  <c r="GO11" i="2"/>
  <c r="FO11" i="2"/>
  <c r="EY11" i="2"/>
  <c r="ET11" i="2"/>
  <c r="ER11" i="2"/>
  <c r="IF11" i="2" s="1"/>
  <c r="EQ11" i="2"/>
  <c r="IE11" i="2" s="1"/>
  <c r="EE11" i="2"/>
  <c r="HS11" i="2" s="1"/>
  <c r="ED11" i="2"/>
  <c r="HR11" i="2" s="1"/>
  <c r="EB11" i="2"/>
  <c r="HP11" i="2" s="1"/>
  <c r="EA11" i="2"/>
  <c r="HO11" i="2" s="1"/>
  <c r="DZ11" i="2"/>
  <c r="DY11" i="2"/>
  <c r="HM11" i="2" s="1"/>
  <c r="DX11" i="2"/>
  <c r="DW11" i="2"/>
  <c r="DU11" i="2"/>
  <c r="DT11" i="2"/>
  <c r="FN11" i="2" s="1"/>
  <c r="DP11" i="2"/>
  <c r="FJ11" i="2" s="1"/>
  <c r="DO11" i="2"/>
  <c r="FI11" i="2" s="1"/>
  <c r="DE11" i="2"/>
  <c r="DD11" i="2"/>
  <c r="EX11" i="2" s="1"/>
  <c r="DC11" i="2"/>
  <c r="EW11" i="2" s="1"/>
  <c r="DB11" i="2"/>
  <c r="EV11" i="2" s="1"/>
  <c r="DA11" i="2"/>
  <c r="EU11" i="2" s="1"/>
  <c r="CX11" i="2"/>
  <c r="CI11" i="2"/>
  <c r="FW11" i="2" s="1"/>
  <c r="CH11" i="2"/>
  <c r="FV11" i="2" s="1"/>
  <c r="CE11" i="2"/>
  <c r="FS11" i="2" s="1"/>
  <c r="CD11" i="2"/>
  <c r="FR11" i="2" s="1"/>
  <c r="CA11" i="2"/>
  <c r="BZ11" i="2"/>
  <c r="BY11" i="2"/>
  <c r="BX11" i="2"/>
  <c r="BW11" i="2"/>
  <c r="BV11" i="2"/>
  <c r="EM11" i="2" s="1"/>
  <c r="BU11" i="2"/>
  <c r="BT11" i="2"/>
  <c r="CR11" i="2" s="1"/>
  <c r="BS11" i="2"/>
  <c r="EJ11" i="2" s="1"/>
  <c r="HX11" i="2" s="1"/>
  <c r="BR11" i="2"/>
  <c r="CP11" i="2" s="1"/>
  <c r="BQ11" i="2"/>
  <c r="BP11" i="2"/>
  <c r="CN11" i="2" s="1"/>
  <c r="BO11" i="2"/>
  <c r="BN11" i="2"/>
  <c r="DI11" i="2" s="1"/>
  <c r="FC11" i="2" s="1"/>
  <c r="BM11" i="2"/>
  <c r="CK11" i="2" s="1"/>
  <c r="BL11" i="2"/>
  <c r="EC11" i="2" s="1"/>
  <c r="BK11" i="2"/>
  <c r="BJ11" i="2"/>
  <c r="BI11" i="2"/>
  <c r="CG11" i="2" s="1"/>
  <c r="BH11" i="2"/>
  <c r="BG11" i="2"/>
  <c r="BF11" i="2"/>
  <c r="CC11" i="2" s="1"/>
  <c r="GN11" i="2" s="1"/>
  <c r="IF10" i="2"/>
  <c r="IE10" i="2"/>
  <c r="HU10" i="2"/>
  <c r="GY10" i="2"/>
  <c r="GN10" i="2"/>
  <c r="GI10" i="2"/>
  <c r="FQ10" i="2"/>
  <c r="FN10" i="2"/>
  <c r="FM10" i="2"/>
  <c r="FK10" i="2"/>
  <c r="ET10" i="2"/>
  <c r="ER10" i="2"/>
  <c r="EQ10" i="2"/>
  <c r="EP10" i="2"/>
  <c r="ID10" i="2" s="1"/>
  <c r="EO10" i="2"/>
  <c r="IC10" i="2" s="1"/>
  <c r="EN10" i="2"/>
  <c r="IB10" i="2" s="1"/>
  <c r="EM10" i="2"/>
  <c r="IA10" i="2" s="1"/>
  <c r="DT10" i="2"/>
  <c r="DS10" i="2"/>
  <c r="DR10" i="2"/>
  <c r="FL10" i="2" s="1"/>
  <c r="DQ10" i="2"/>
  <c r="DP10" i="2"/>
  <c r="FJ10" i="2" s="1"/>
  <c r="DO10" i="2"/>
  <c r="FI10" i="2" s="1"/>
  <c r="CU10" i="2"/>
  <c r="HF10" i="2" s="1"/>
  <c r="CT10" i="2"/>
  <c r="GH10" i="2" s="1"/>
  <c r="CS10" i="2"/>
  <c r="GG10" i="2" s="1"/>
  <c r="CN10" i="2"/>
  <c r="GB10" i="2" s="1"/>
  <c r="CM10" i="2"/>
  <c r="CG10" i="2"/>
  <c r="GR10" i="2" s="1"/>
  <c r="CF10" i="2"/>
  <c r="FT10" i="2" s="1"/>
  <c r="CE10" i="2"/>
  <c r="FS10" i="2" s="1"/>
  <c r="CC10" i="2"/>
  <c r="CA10" i="2"/>
  <c r="DU10" i="2" s="1"/>
  <c r="FO10" i="2" s="1"/>
  <c r="BZ10" i="2"/>
  <c r="CX10" i="2" s="1"/>
  <c r="BY10" i="2"/>
  <c r="CW10" i="2" s="1"/>
  <c r="BX10" i="2"/>
  <c r="CV10" i="2" s="1"/>
  <c r="GJ10" i="2" s="1"/>
  <c r="BW10" i="2"/>
  <c r="BV10" i="2"/>
  <c r="BU10" i="2"/>
  <c r="BT10" i="2"/>
  <c r="BS10" i="2"/>
  <c r="BR10" i="2"/>
  <c r="BQ10" i="2"/>
  <c r="BP10" i="2"/>
  <c r="EG10" i="2" s="1"/>
  <c r="BO10" i="2"/>
  <c r="DI10" i="2" s="1"/>
  <c r="FC10" i="2" s="1"/>
  <c r="BN10" i="2"/>
  <c r="CL10" i="2" s="1"/>
  <c r="BM10" i="2"/>
  <c r="CK10" i="2" s="1"/>
  <c r="BL10" i="2"/>
  <c r="CJ10" i="2" s="1"/>
  <c r="BK10" i="2"/>
  <c r="DE10" i="2" s="1"/>
  <c r="EY10" i="2" s="1"/>
  <c r="BJ10" i="2"/>
  <c r="CH10" i="2" s="1"/>
  <c r="BI10" i="2"/>
  <c r="DC10" i="2" s="1"/>
  <c r="EW10" i="2" s="1"/>
  <c r="BH10" i="2"/>
  <c r="DZ10" i="2" s="1"/>
  <c r="HN10" i="2" s="1"/>
  <c r="BG10" i="2"/>
  <c r="DA10" i="2" s="1"/>
  <c r="EU10" i="2" s="1"/>
  <c r="BF10" i="2"/>
  <c r="CD10" i="2" s="1"/>
  <c r="HX9" i="2"/>
  <c r="ET9" i="2"/>
  <c r="EJ9" i="2"/>
  <c r="DX9" i="2"/>
  <c r="HL9" i="2" s="1"/>
  <c r="DM9" i="2"/>
  <c r="FG9" i="2" s="1"/>
  <c r="DH9" i="2"/>
  <c r="FB9" i="2" s="1"/>
  <c r="DA9" i="2"/>
  <c r="EU9" i="2" s="1"/>
  <c r="CJ9" i="2"/>
  <c r="FX9" i="2" s="1"/>
  <c r="CI9" i="2"/>
  <c r="CC9" i="2"/>
  <c r="GN9" i="2" s="1"/>
  <c r="CA9" i="2"/>
  <c r="BZ9" i="2"/>
  <c r="CX9" i="2" s="1"/>
  <c r="BY9" i="2"/>
  <c r="BX9" i="2"/>
  <c r="CV9" i="2" s="1"/>
  <c r="BW9" i="2"/>
  <c r="CU9" i="2" s="1"/>
  <c r="BV9" i="2"/>
  <c r="CS9" i="2" s="1"/>
  <c r="BU9" i="2"/>
  <c r="BT9" i="2"/>
  <c r="CR9" i="2" s="1"/>
  <c r="BS9" i="2"/>
  <c r="CQ9" i="2" s="1"/>
  <c r="BR9" i="2"/>
  <c r="BQ9" i="2"/>
  <c r="CO9" i="2" s="1"/>
  <c r="BP9" i="2"/>
  <c r="BO9" i="2"/>
  <c r="BN9" i="2"/>
  <c r="BM9" i="2"/>
  <c r="BL9" i="2"/>
  <c r="DF9" i="2" s="1"/>
  <c r="EZ9" i="2" s="1"/>
  <c r="BK9" i="2"/>
  <c r="BJ9" i="2"/>
  <c r="CH9" i="2" s="1"/>
  <c r="BI9" i="2"/>
  <c r="CG9" i="2" s="1"/>
  <c r="BH9" i="2"/>
  <c r="CF9" i="2" s="1"/>
  <c r="BG9" i="2"/>
  <c r="BF9" i="2"/>
  <c r="CD9" i="2" s="1"/>
  <c r="ET8" i="2"/>
  <c r="EF8" i="2"/>
  <c r="HT8" i="2" s="1"/>
  <c r="DA8" i="2"/>
  <c r="EU8" i="2" s="1"/>
  <c r="CC8" i="2"/>
  <c r="GN8" i="2" s="1"/>
  <c r="CA8" i="2"/>
  <c r="ER8" i="2" s="1"/>
  <c r="IF8" i="2" s="1"/>
  <c r="BZ8" i="2"/>
  <c r="EQ8" i="2" s="1"/>
  <c r="IE8" i="2" s="1"/>
  <c r="BY8" i="2"/>
  <c r="BX8" i="2"/>
  <c r="CV8" i="2" s="1"/>
  <c r="BW8" i="2"/>
  <c r="CU8" i="2" s="1"/>
  <c r="BV8" i="2"/>
  <c r="CS8" i="2" s="1"/>
  <c r="BU8" i="2"/>
  <c r="BT8" i="2"/>
  <c r="CR8" i="2" s="1"/>
  <c r="BS8" i="2"/>
  <c r="CQ8" i="2" s="1"/>
  <c r="BR8" i="2"/>
  <c r="CP8" i="2" s="1"/>
  <c r="BQ8" i="2"/>
  <c r="CN8" i="2" s="1"/>
  <c r="BP8" i="2"/>
  <c r="CM8" i="2" s="1"/>
  <c r="BO8" i="2"/>
  <c r="BN8" i="2"/>
  <c r="DI8" i="2" s="1"/>
  <c r="FC8" i="2" s="1"/>
  <c r="BM8" i="2"/>
  <c r="BL8" i="2"/>
  <c r="CJ8" i="2" s="1"/>
  <c r="BK8" i="2"/>
  <c r="BJ8" i="2"/>
  <c r="EA8" i="2" s="1"/>
  <c r="HO8" i="2" s="1"/>
  <c r="BI8" i="2"/>
  <c r="CG8" i="2" s="1"/>
  <c r="BH8" i="2"/>
  <c r="BG8" i="2"/>
  <c r="DX8" i="2" s="1"/>
  <c r="HL8" i="2" s="1"/>
  <c r="BF8" i="2"/>
  <c r="DW8" i="2" s="1"/>
  <c r="HK8" i="2" s="1"/>
  <c r="HC7" i="2"/>
  <c r="GF7" i="2"/>
  <c r="ET7" i="2"/>
  <c r="EQ7" i="2"/>
  <c r="IE7" i="2" s="1"/>
  <c r="DY7" i="2"/>
  <c r="HM7" i="2" s="1"/>
  <c r="DW7" i="2"/>
  <c r="HK7" i="2" s="1"/>
  <c r="DT7" i="2"/>
  <c r="FN7" i="2" s="1"/>
  <c r="DH7" i="2"/>
  <c r="FB7" i="2" s="1"/>
  <c r="DB7" i="2"/>
  <c r="EV7" i="2" s="1"/>
  <c r="CX7" i="2"/>
  <c r="HI7" i="2" s="1"/>
  <c r="CS7" i="2"/>
  <c r="HD7" i="2" s="1"/>
  <c r="CR7" i="2"/>
  <c r="CM7" i="2"/>
  <c r="GA7" i="2" s="1"/>
  <c r="CJ7" i="2"/>
  <c r="CF7" i="2"/>
  <c r="GQ7" i="2" s="1"/>
  <c r="CD7" i="2"/>
  <c r="GO7" i="2" s="1"/>
  <c r="CA7" i="2"/>
  <c r="ER7" i="2" s="1"/>
  <c r="IF7" i="2" s="1"/>
  <c r="BZ7" i="2"/>
  <c r="BY7" i="2"/>
  <c r="BX7" i="2"/>
  <c r="CV7" i="2" s="1"/>
  <c r="BW7" i="2"/>
  <c r="BV7" i="2"/>
  <c r="DP7" i="2" s="1"/>
  <c r="FJ7" i="2" s="1"/>
  <c r="BU7" i="2"/>
  <c r="BT7" i="2"/>
  <c r="EK7" i="2" s="1"/>
  <c r="HY7" i="2" s="1"/>
  <c r="BS7" i="2"/>
  <c r="CQ7" i="2" s="1"/>
  <c r="BR7" i="2"/>
  <c r="CP7" i="2" s="1"/>
  <c r="BQ7" i="2"/>
  <c r="CO7" i="2" s="1"/>
  <c r="BP7" i="2"/>
  <c r="EG7" i="2" s="1"/>
  <c r="HU7" i="2" s="1"/>
  <c r="BO7" i="2"/>
  <c r="EF7" i="2" s="1"/>
  <c r="HT7" i="2" s="1"/>
  <c r="BN7" i="2"/>
  <c r="BM7" i="2"/>
  <c r="ED7" i="2" s="1"/>
  <c r="HR7" i="2" s="1"/>
  <c r="BL7" i="2"/>
  <c r="EC7" i="2" s="1"/>
  <c r="HQ7" i="2" s="1"/>
  <c r="BK7" i="2"/>
  <c r="CI7" i="2" s="1"/>
  <c r="BJ7" i="2"/>
  <c r="CH7" i="2" s="1"/>
  <c r="BI7" i="2"/>
  <c r="CG7" i="2" s="1"/>
  <c r="BH7" i="2"/>
  <c r="BG7" i="2"/>
  <c r="CE7" i="2" s="1"/>
  <c r="BF7" i="2"/>
  <c r="CC7" i="2" s="1"/>
  <c r="GN7" i="2" s="1"/>
  <c r="HY6" i="2"/>
  <c r="HX6" i="2"/>
  <c r="HV6" i="2"/>
  <c r="HU6" i="2"/>
  <c r="HB6" i="2"/>
  <c r="GE6" i="2"/>
  <c r="GA6" i="2"/>
  <c r="FD6" i="2"/>
  <c r="ET6" i="2"/>
  <c r="ER6" i="2"/>
  <c r="EO6" i="2"/>
  <c r="EK6" i="2"/>
  <c r="EJ6" i="2"/>
  <c r="EI6" i="2"/>
  <c r="HW6" i="2" s="1"/>
  <c r="EH6" i="2"/>
  <c r="EG6" i="2"/>
  <c r="DY6" i="2"/>
  <c r="DX6" i="2"/>
  <c r="DW6" i="2"/>
  <c r="DU6" i="2"/>
  <c r="DT6" i="2"/>
  <c r="DN6" i="2"/>
  <c r="DM6" i="2"/>
  <c r="DL6" i="2"/>
  <c r="DJ6" i="2"/>
  <c r="DB6" i="2"/>
  <c r="DA6" i="2"/>
  <c r="CX6" i="2"/>
  <c r="CR6" i="2"/>
  <c r="HC6" i="2" s="1"/>
  <c r="CQ6" i="2"/>
  <c r="CP6" i="2"/>
  <c r="HA6" i="2" s="1"/>
  <c r="CN6" i="2"/>
  <c r="CM6" i="2"/>
  <c r="CH6" i="2"/>
  <c r="CE6" i="2"/>
  <c r="CD6" i="2"/>
  <c r="CA6" i="2"/>
  <c r="BZ6" i="2"/>
  <c r="BY6" i="2"/>
  <c r="BY109" i="2" s="1"/>
  <c r="BX6" i="2"/>
  <c r="BW6" i="2"/>
  <c r="BW109" i="2" s="1"/>
  <c r="AC110" i="2" s="1"/>
  <c r="BV6" i="2"/>
  <c r="BU6" i="2"/>
  <c r="BU109" i="2" s="1"/>
  <c r="BT6" i="2"/>
  <c r="BS6" i="2"/>
  <c r="BR6" i="2"/>
  <c r="BQ6" i="2"/>
  <c r="BP6" i="2"/>
  <c r="BO6" i="2"/>
  <c r="BN6" i="2"/>
  <c r="BM6" i="2"/>
  <c r="BM109" i="2" s="1"/>
  <c r="S110" i="2" s="1"/>
  <c r="BL6" i="2"/>
  <c r="BL109" i="2" s="1"/>
  <c r="AO110" i="2" s="1"/>
  <c r="BK6" i="2"/>
  <c r="BK109" i="2" s="1"/>
  <c r="BJ6" i="2"/>
  <c r="BI6" i="2"/>
  <c r="BH6" i="2"/>
  <c r="BG6" i="2"/>
  <c r="BF6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J144" i="1"/>
  <c r="L143" i="1"/>
  <c r="N142" i="1"/>
  <c r="N147" i="1" s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L146" i="1" s="1"/>
  <c r="K140" i="1"/>
  <c r="J140" i="1"/>
  <c r="J142" i="1" s="1"/>
  <c r="J145" i="1" s="1"/>
  <c r="I140" i="1"/>
  <c r="H140" i="1"/>
  <c r="G140" i="1"/>
  <c r="F140" i="1"/>
  <c r="E140" i="1"/>
  <c r="D140" i="1"/>
  <c r="C140" i="1"/>
  <c r="X139" i="1"/>
  <c r="W139" i="1"/>
  <c r="V139" i="1"/>
  <c r="U139" i="1"/>
  <c r="T139" i="1"/>
  <c r="S139" i="1"/>
  <c r="R139" i="1"/>
  <c r="Q139" i="1"/>
  <c r="P139" i="1"/>
  <c r="O139" i="1"/>
  <c r="N139" i="1"/>
  <c r="N145" i="1" s="1"/>
  <c r="M139" i="1"/>
  <c r="M145" i="1" s="1"/>
  <c r="L139" i="1"/>
  <c r="L145" i="1" s="1"/>
  <c r="K139" i="1"/>
  <c r="J139" i="1"/>
  <c r="I139" i="1"/>
  <c r="H139" i="1"/>
  <c r="G139" i="1"/>
  <c r="F139" i="1"/>
  <c r="E139" i="1"/>
  <c r="D139" i="1"/>
  <c r="C139" i="1"/>
  <c r="X138" i="1"/>
  <c r="W138" i="1"/>
  <c r="V138" i="1"/>
  <c r="U138" i="1"/>
  <c r="T138" i="1"/>
  <c r="S138" i="1"/>
  <c r="R138" i="1"/>
  <c r="Q138" i="1"/>
  <c r="P138" i="1"/>
  <c r="O138" i="1"/>
  <c r="N138" i="1"/>
  <c r="N144" i="1" s="1"/>
  <c r="M138" i="1"/>
  <c r="L138" i="1"/>
  <c r="K138" i="1"/>
  <c r="J138" i="1"/>
  <c r="I138" i="1"/>
  <c r="H138" i="1"/>
  <c r="G138" i="1"/>
  <c r="F138" i="1"/>
  <c r="E138" i="1"/>
  <c r="D138" i="1"/>
  <c r="C138" i="1"/>
  <c r="X137" i="1"/>
  <c r="W137" i="1"/>
  <c r="V137" i="1"/>
  <c r="U137" i="1"/>
  <c r="T137" i="1"/>
  <c r="S137" i="1"/>
  <c r="R137" i="1"/>
  <c r="Q137" i="1"/>
  <c r="P137" i="1"/>
  <c r="O137" i="1"/>
  <c r="N137" i="1"/>
  <c r="N143" i="1" s="1"/>
  <c r="M137" i="1"/>
  <c r="M142" i="1" s="1"/>
  <c r="L137" i="1"/>
  <c r="L142" i="1" s="1"/>
  <c r="L144" i="1" s="1"/>
  <c r="K137" i="1"/>
  <c r="J137" i="1"/>
  <c r="I137" i="1"/>
  <c r="H137" i="1"/>
  <c r="G137" i="1"/>
  <c r="F137" i="1"/>
  <c r="E137" i="1"/>
  <c r="D137" i="1"/>
  <c r="C137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X130" i="1"/>
  <c r="W130" i="1"/>
  <c r="V130" i="1"/>
  <c r="U130" i="1"/>
  <c r="T130" i="1"/>
  <c r="S130" i="1"/>
  <c r="R130" i="1"/>
  <c r="P130" i="1"/>
  <c r="O130" i="1"/>
  <c r="N130" i="1"/>
  <c r="M130" i="1"/>
  <c r="L130" i="1"/>
  <c r="J130" i="1"/>
  <c r="I130" i="1"/>
  <c r="H130" i="1"/>
  <c r="G130" i="1"/>
  <c r="E130" i="1"/>
  <c r="D130" i="1"/>
  <c r="C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X127" i="1"/>
  <c r="W127" i="1"/>
  <c r="V127" i="1"/>
  <c r="U127" i="1"/>
  <c r="T127" i="1"/>
  <c r="S127" i="1"/>
  <c r="R127" i="1"/>
  <c r="Q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X125" i="1"/>
  <c r="X134" i="1" s="1"/>
  <c r="W125" i="1"/>
  <c r="W134" i="1" s="1"/>
  <c r="V125" i="1"/>
  <c r="V134" i="1" s="1"/>
  <c r="T125" i="1"/>
  <c r="T134" i="1" s="1"/>
  <c r="S125" i="1"/>
  <c r="S134" i="1" s="1"/>
  <c r="R125" i="1"/>
  <c r="R134" i="1" s="1"/>
  <c r="Q125" i="1"/>
  <c r="P125" i="1"/>
  <c r="O125" i="1"/>
  <c r="M125" i="1"/>
  <c r="M134" i="1" s="1"/>
  <c r="J125" i="1"/>
  <c r="I125" i="1"/>
  <c r="I134" i="1" s="1"/>
  <c r="H125" i="1"/>
  <c r="E125" i="1"/>
  <c r="E134" i="1" s="1"/>
  <c r="D125" i="1"/>
  <c r="D134" i="1" s="1"/>
  <c r="C125" i="1"/>
  <c r="C134" i="1" s="1"/>
  <c r="X114" i="1"/>
  <c r="G114" i="1"/>
  <c r="D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G123" i="1" s="1"/>
  <c r="F113" i="1"/>
  <c r="E113" i="1"/>
  <c r="D113" i="1"/>
  <c r="C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G122" i="1" s="1"/>
  <c r="F112" i="1"/>
  <c r="E112" i="1"/>
  <c r="D112" i="1"/>
  <c r="C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G121" i="1" s="1"/>
  <c r="F111" i="1"/>
  <c r="E111" i="1"/>
  <c r="D111" i="1"/>
  <c r="C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G120" i="1" s="1"/>
  <c r="F110" i="1"/>
  <c r="E110" i="1"/>
  <c r="D110" i="1"/>
  <c r="C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G119" i="1" s="1"/>
  <c r="F109" i="1"/>
  <c r="E109" i="1"/>
  <c r="D109" i="1"/>
  <c r="C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G118" i="1" s="1"/>
  <c r="F108" i="1"/>
  <c r="E108" i="1"/>
  <c r="D108" i="1"/>
  <c r="C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G117" i="1" s="1"/>
  <c r="F107" i="1"/>
  <c r="E107" i="1"/>
  <c r="D107" i="1"/>
  <c r="C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G116" i="1" s="1"/>
  <c r="F106" i="1"/>
  <c r="E106" i="1"/>
  <c r="D106" i="1"/>
  <c r="C106" i="1"/>
  <c r="X105" i="1"/>
  <c r="W105" i="1"/>
  <c r="W114" i="1" s="1"/>
  <c r="V105" i="1"/>
  <c r="V114" i="1" s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G115" i="1" s="1"/>
  <c r="F105" i="1"/>
  <c r="E105" i="1"/>
  <c r="D105" i="1"/>
  <c r="C105" i="1"/>
  <c r="C114" i="1" s="1"/>
  <c r="X102" i="1"/>
  <c r="D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J99" i="1"/>
  <c r="I99" i="1"/>
  <c r="H99" i="1"/>
  <c r="G99" i="1"/>
  <c r="F99" i="1"/>
  <c r="E99" i="1"/>
  <c r="D99" i="1"/>
  <c r="C99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X85" i="1"/>
  <c r="W85" i="1"/>
  <c r="V85" i="1"/>
  <c r="U85" i="1"/>
  <c r="T85" i="1"/>
  <c r="S85" i="1"/>
  <c r="R85" i="1"/>
  <c r="Q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J84" i="1"/>
  <c r="I84" i="1"/>
  <c r="H84" i="1"/>
  <c r="G84" i="1"/>
  <c r="F84" i="1"/>
  <c r="E84" i="1"/>
  <c r="D84" i="1"/>
  <c r="C84" i="1"/>
  <c r="X83" i="1"/>
  <c r="W83" i="1"/>
  <c r="V83" i="1"/>
  <c r="U83" i="1"/>
  <c r="T83" i="1"/>
  <c r="S83" i="1"/>
  <c r="R83" i="1"/>
  <c r="Q83" i="1"/>
  <c r="P83" i="1"/>
  <c r="N83" i="1"/>
  <c r="M83" i="1"/>
  <c r="L83" i="1"/>
  <c r="K83" i="1"/>
  <c r="J83" i="1"/>
  <c r="I83" i="1"/>
  <c r="H83" i="1"/>
  <c r="G83" i="1"/>
  <c r="E83" i="1"/>
  <c r="D83" i="1"/>
  <c r="C83" i="1"/>
  <c r="X82" i="1"/>
  <c r="W82" i="1"/>
  <c r="V82" i="1"/>
  <c r="U82" i="1"/>
  <c r="T82" i="1"/>
  <c r="S82" i="1"/>
  <c r="R82" i="1"/>
  <c r="P82" i="1"/>
  <c r="O82" i="1"/>
  <c r="N82" i="1"/>
  <c r="M82" i="1"/>
  <c r="K82" i="1"/>
  <c r="J82" i="1"/>
  <c r="I82" i="1"/>
  <c r="H82" i="1"/>
  <c r="G82" i="1"/>
  <c r="F82" i="1"/>
  <c r="E82" i="1"/>
  <c r="D82" i="1"/>
  <c r="C82" i="1"/>
  <c r="X81" i="1"/>
  <c r="W81" i="1"/>
  <c r="W102" i="1" s="1"/>
  <c r="V81" i="1"/>
  <c r="T81" i="1"/>
  <c r="S81" i="1"/>
  <c r="S102" i="1" s="1"/>
  <c r="R81" i="1"/>
  <c r="Q81" i="1"/>
  <c r="P81" i="1"/>
  <c r="O81" i="1"/>
  <c r="M81" i="1"/>
  <c r="L81" i="1"/>
  <c r="J81" i="1"/>
  <c r="I81" i="1"/>
  <c r="I102" i="1" s="1"/>
  <c r="H81" i="1"/>
  <c r="F81" i="1"/>
  <c r="E81" i="1"/>
  <c r="E102" i="1" s="1"/>
  <c r="D81" i="1"/>
  <c r="C81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K79" i="1" s="1"/>
  <c r="J59" i="1"/>
  <c r="I59" i="1"/>
  <c r="H59" i="1"/>
  <c r="H79" i="1" s="1"/>
  <c r="G59" i="1"/>
  <c r="F59" i="1"/>
  <c r="E59" i="1"/>
  <c r="D59" i="1"/>
  <c r="C59" i="1"/>
  <c r="X58" i="1"/>
  <c r="W58" i="1"/>
  <c r="V58" i="1"/>
  <c r="U58" i="1"/>
  <c r="U79" i="1" s="1"/>
  <c r="T58" i="1"/>
  <c r="S58" i="1"/>
  <c r="S79" i="1" s="1"/>
  <c r="R58" i="1"/>
  <c r="R79" i="1" s="1"/>
  <c r="Q58" i="1"/>
  <c r="Q79" i="1" s="1"/>
  <c r="P58" i="1"/>
  <c r="O58" i="1"/>
  <c r="N58" i="1"/>
  <c r="M58" i="1"/>
  <c r="M79" i="1" s="1"/>
  <c r="L58" i="1"/>
  <c r="K58" i="1"/>
  <c r="J58" i="1"/>
  <c r="J79" i="1" s="1"/>
  <c r="I58" i="1"/>
  <c r="I79" i="1" s="1"/>
  <c r="H58" i="1"/>
  <c r="G58" i="1"/>
  <c r="F58" i="1"/>
  <c r="E58" i="1"/>
  <c r="D58" i="1"/>
  <c r="C58" i="1"/>
  <c r="M47" i="1"/>
  <c r="N47" i="1" s="1"/>
  <c r="D47" i="1"/>
  <c r="E47" i="1" s="1"/>
  <c r="F47" i="1" s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C40" i="1"/>
  <c r="C28" i="1"/>
  <c r="C41" i="1" s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22" i="1"/>
  <c r="C23" i="1" s="1"/>
  <c r="C10" i="1"/>
  <c r="C6" i="1"/>
  <c r="Q23" i="5" l="1"/>
  <c r="S10" i="5"/>
  <c r="R10" i="5"/>
  <c r="S23" i="5"/>
  <c r="G47" i="1"/>
  <c r="D143" i="1"/>
  <c r="D142" i="1"/>
  <c r="D147" i="1" s="1"/>
  <c r="X142" i="1"/>
  <c r="X147" i="1" s="1"/>
  <c r="K130" i="1"/>
  <c r="CL7" i="2"/>
  <c r="CK7" i="2"/>
  <c r="K99" i="1"/>
  <c r="GE9" i="2"/>
  <c r="HB9" i="2"/>
  <c r="FU13" i="2"/>
  <c r="GR13" i="2"/>
  <c r="GZ14" i="2"/>
  <c r="GC14" i="2"/>
  <c r="GU8" i="2"/>
  <c r="FX8" i="2"/>
  <c r="GF9" i="2"/>
  <c r="HC9" i="2"/>
  <c r="FV13" i="2"/>
  <c r="GS13" i="2"/>
  <c r="GU13" i="2"/>
  <c r="FX13" i="2"/>
  <c r="GV32" i="2"/>
  <c r="FY32" i="2"/>
  <c r="D144" i="1"/>
  <c r="HI6" i="2"/>
  <c r="GL6" i="2"/>
  <c r="FU11" i="2"/>
  <c r="GR11" i="2"/>
  <c r="GI30" i="2"/>
  <c r="HF30" i="2"/>
  <c r="GC7" i="2"/>
  <c r="GZ7" i="2"/>
  <c r="EE8" i="2"/>
  <c r="HS8" i="2" s="1"/>
  <c r="DH8" i="2"/>
  <c r="FB8" i="2" s="1"/>
  <c r="K84" i="1"/>
  <c r="K125" i="1"/>
  <c r="K134" i="1" s="1"/>
  <c r="CL8" i="2"/>
  <c r="GG9" i="2"/>
  <c r="HD9" i="2"/>
  <c r="GK10" i="2"/>
  <c r="HH10" i="2"/>
  <c r="GW21" i="2"/>
  <c r="FZ21" i="2"/>
  <c r="GJ29" i="2"/>
  <c r="HG29" i="2"/>
  <c r="HD15" i="2"/>
  <c r="GG15" i="2"/>
  <c r="R102" i="1"/>
  <c r="V115" i="1"/>
  <c r="C116" i="1"/>
  <c r="D116" i="1"/>
  <c r="X116" i="1"/>
  <c r="V117" i="1"/>
  <c r="D145" i="1"/>
  <c r="GD7" i="2"/>
  <c r="HA7" i="2"/>
  <c r="GI9" i="2"/>
  <c r="HF9" i="2"/>
  <c r="FR10" i="2"/>
  <c r="GO10" i="2"/>
  <c r="GL10" i="2"/>
  <c r="HI10" i="2"/>
  <c r="IC6" i="2"/>
  <c r="C117" i="1"/>
  <c r="W117" i="1"/>
  <c r="U147" i="1"/>
  <c r="HB7" i="2"/>
  <c r="GE7" i="2"/>
  <c r="GX8" i="2"/>
  <c r="GA8" i="2"/>
  <c r="HG9" i="2"/>
  <c r="GJ9" i="2"/>
  <c r="GL11" i="2"/>
  <c r="HI11" i="2"/>
  <c r="HC12" i="2"/>
  <c r="GF12" i="2"/>
  <c r="G23" i="5"/>
  <c r="G22" i="5" s="1"/>
  <c r="G6" i="5"/>
  <c r="V116" i="1"/>
  <c r="T102" i="1"/>
  <c r="C79" i="1"/>
  <c r="X117" i="1"/>
  <c r="J143" i="1"/>
  <c r="D146" i="1"/>
  <c r="X146" i="1"/>
  <c r="EE7" i="2"/>
  <c r="HS7" i="2" s="1"/>
  <c r="GY8" i="2"/>
  <c r="GB8" i="2"/>
  <c r="GV11" i="2"/>
  <c r="FY11" i="2"/>
  <c r="FZ12" i="2"/>
  <c r="GW12" i="2"/>
  <c r="DI13" i="2"/>
  <c r="FC13" i="2" s="1"/>
  <c r="CM13" i="2"/>
  <c r="DJ13" i="2"/>
  <c r="FD13" i="2" s="1"/>
  <c r="EG13" i="2"/>
  <c r="HU13" i="2" s="1"/>
  <c r="EF13" i="2"/>
  <c r="HT13" i="2" s="1"/>
  <c r="L125" i="1"/>
  <c r="L134" i="1" s="1"/>
  <c r="L82" i="1"/>
  <c r="GO15" i="2"/>
  <c r="FR15" i="2"/>
  <c r="X115" i="1"/>
  <c r="E79" i="1"/>
  <c r="C118" i="1"/>
  <c r="W118" i="1"/>
  <c r="S120" i="1"/>
  <c r="HA8" i="2"/>
  <c r="GD8" i="2"/>
  <c r="GO9" i="2"/>
  <c r="FR9" i="2"/>
  <c r="HI9" i="2"/>
  <c r="GL9" i="2"/>
  <c r="GA12" i="2"/>
  <c r="GX12" i="2"/>
  <c r="GK16" i="2"/>
  <c r="GE17" i="2"/>
  <c r="HB17" i="2"/>
  <c r="DC28" i="2"/>
  <c r="EW28" i="2" s="1"/>
  <c r="EA28" i="2"/>
  <c r="HO28" i="2" s="1"/>
  <c r="DZ28" i="2"/>
  <c r="HN28" i="2" s="1"/>
  <c r="CG28" i="2"/>
  <c r="CF28" i="2"/>
  <c r="F130" i="1"/>
  <c r="F92" i="1"/>
  <c r="P102" i="1"/>
  <c r="T79" i="1"/>
  <c r="D115" i="1"/>
  <c r="T117" i="1"/>
  <c r="W79" i="1"/>
  <c r="D117" i="1"/>
  <c r="V118" i="1"/>
  <c r="F79" i="1"/>
  <c r="D118" i="1"/>
  <c r="X118" i="1"/>
  <c r="V119" i="1"/>
  <c r="HB8" i="2"/>
  <c r="GE8" i="2"/>
  <c r="GS10" i="2"/>
  <c r="FV10" i="2"/>
  <c r="GB12" i="2"/>
  <c r="GY12" i="2"/>
  <c r="HC17" i="2"/>
  <c r="GF17" i="2"/>
  <c r="W116" i="1"/>
  <c r="V102" i="1"/>
  <c r="D79" i="1"/>
  <c r="X79" i="1"/>
  <c r="D6" i="1"/>
  <c r="G79" i="1"/>
  <c r="C102" i="1"/>
  <c r="K115" i="1"/>
  <c r="I116" i="1"/>
  <c r="C119" i="1"/>
  <c r="W119" i="1"/>
  <c r="M147" i="1"/>
  <c r="M144" i="1"/>
  <c r="FN6" i="2"/>
  <c r="GF8" i="2"/>
  <c r="HC8" i="2"/>
  <c r="FT9" i="2"/>
  <c r="GQ9" i="2"/>
  <c r="GY11" i="2"/>
  <c r="GB11" i="2"/>
  <c r="U146" i="1"/>
  <c r="V79" i="1"/>
  <c r="J116" i="1"/>
  <c r="D119" i="1"/>
  <c r="X119" i="1"/>
  <c r="V120" i="1"/>
  <c r="HG7" i="2"/>
  <c r="GJ7" i="2"/>
  <c r="FU9" i="2"/>
  <c r="GR9" i="2"/>
  <c r="FW9" i="2"/>
  <c r="GT9" i="2"/>
  <c r="FX10" i="2"/>
  <c r="GU10" i="2"/>
  <c r="GA10" i="2"/>
  <c r="GX10" i="2"/>
  <c r="CP12" i="2"/>
  <c r="FT14" i="2"/>
  <c r="GQ14" i="2"/>
  <c r="C120" i="1"/>
  <c r="W120" i="1"/>
  <c r="S122" i="1"/>
  <c r="O143" i="1"/>
  <c r="HD8" i="2"/>
  <c r="GG8" i="2"/>
  <c r="FV9" i="2"/>
  <c r="GS9" i="2"/>
  <c r="FY10" i="2"/>
  <c r="GV10" i="2"/>
  <c r="GD11" i="2"/>
  <c r="HA11" i="2"/>
  <c r="DM12" i="2"/>
  <c r="FG12" i="2" s="1"/>
  <c r="CQ12" i="2"/>
  <c r="P85" i="1"/>
  <c r="DN12" i="2"/>
  <c r="FH12" i="2" s="1"/>
  <c r="P127" i="1"/>
  <c r="EK12" i="2"/>
  <c r="HY12" i="2" s="1"/>
  <c r="EJ12" i="2"/>
  <c r="HX12" i="2" s="1"/>
  <c r="GV24" i="2"/>
  <c r="FY24" i="2"/>
  <c r="F119" i="1"/>
  <c r="D120" i="1"/>
  <c r="X120" i="1"/>
  <c r="V121" i="1"/>
  <c r="T122" i="1"/>
  <c r="R123" i="1"/>
  <c r="P143" i="1"/>
  <c r="H147" i="1"/>
  <c r="GI8" i="2"/>
  <c r="HF8" i="2"/>
  <c r="FZ10" i="2"/>
  <c r="GW10" i="2"/>
  <c r="DD14" i="2"/>
  <c r="EX14" i="2" s="1"/>
  <c r="CH14" i="2"/>
  <c r="EA14" i="2"/>
  <c r="HO14" i="2" s="1"/>
  <c r="G125" i="1"/>
  <c r="G134" i="1" s="1"/>
  <c r="G81" i="1"/>
  <c r="G102" i="1" s="1"/>
  <c r="EH16" i="2"/>
  <c r="HV16" i="2" s="1"/>
  <c r="CO16" i="2"/>
  <c r="N125" i="1"/>
  <c r="N134" i="1" s="1"/>
  <c r="N81" i="1"/>
  <c r="N102" i="1" s="1"/>
  <c r="DK16" i="2"/>
  <c r="FE16" i="2" s="1"/>
  <c r="O47" i="1"/>
  <c r="H102" i="1"/>
  <c r="O115" i="1"/>
  <c r="C121" i="1"/>
  <c r="W121" i="1"/>
  <c r="U122" i="1"/>
  <c r="S123" i="1"/>
  <c r="O144" i="1"/>
  <c r="GP7" i="2"/>
  <c r="FS7" i="2"/>
  <c r="HG8" i="2"/>
  <c r="GJ8" i="2"/>
  <c r="GF11" i="2"/>
  <c r="HC11" i="2"/>
  <c r="P115" i="1"/>
  <c r="F120" i="1"/>
  <c r="D121" i="1"/>
  <c r="X121" i="1"/>
  <c r="V122" i="1"/>
  <c r="T123" i="1"/>
  <c r="H134" i="1"/>
  <c r="J147" i="1"/>
  <c r="GO6" i="2"/>
  <c r="FR6" i="2"/>
  <c r="J102" i="1"/>
  <c r="O116" i="1"/>
  <c r="C122" i="1"/>
  <c r="W122" i="1"/>
  <c r="O145" i="1"/>
  <c r="M146" i="1"/>
  <c r="BI109" i="2"/>
  <c r="AL110" i="2" s="1"/>
  <c r="DZ6" i="2"/>
  <c r="DD6" i="2"/>
  <c r="F83" i="1"/>
  <c r="F102" i="1" s="1"/>
  <c r="DC6" i="2"/>
  <c r="CG6" i="2"/>
  <c r="CF6" i="2"/>
  <c r="F125" i="1"/>
  <c r="F134" i="1" s="1"/>
  <c r="GR7" i="2"/>
  <c r="FU7" i="2"/>
  <c r="EE9" i="2"/>
  <c r="HS9" i="2" s="1"/>
  <c r="K81" i="1"/>
  <c r="K102" i="1" s="1"/>
  <c r="CL9" i="2"/>
  <c r="HG10" i="2"/>
  <c r="GF19" i="2"/>
  <c r="HC19" i="2"/>
  <c r="S116" i="1"/>
  <c r="FS13" i="2"/>
  <c r="GP13" i="2"/>
  <c r="FV26" i="2"/>
  <c r="GS26" i="2"/>
  <c r="L79" i="1"/>
  <c r="N79" i="1"/>
  <c r="L102" i="1"/>
  <c r="R115" i="1"/>
  <c r="N117" i="1"/>
  <c r="F121" i="1"/>
  <c r="D122" i="1"/>
  <c r="X122" i="1"/>
  <c r="V123" i="1"/>
  <c r="J134" i="1"/>
  <c r="T143" i="1"/>
  <c r="P145" i="1"/>
  <c r="N146" i="1"/>
  <c r="L147" i="1"/>
  <c r="GS7" i="2"/>
  <c r="FV7" i="2"/>
  <c r="GU7" i="2"/>
  <c r="FX7" i="2"/>
  <c r="EF9" i="2"/>
  <c r="HT9" i="2" s="1"/>
  <c r="EI10" i="2"/>
  <c r="HW10" i="2" s="1"/>
  <c r="HW109" i="2" s="1"/>
  <c r="DL10" i="2"/>
  <c r="FF10" i="2" s="1"/>
  <c r="CP10" i="2"/>
  <c r="O127" i="1"/>
  <c r="O83" i="1"/>
  <c r="CO10" i="2"/>
  <c r="O79" i="1"/>
  <c r="M102" i="1"/>
  <c r="S115" i="1"/>
  <c r="K119" i="1"/>
  <c r="I120" i="1"/>
  <c r="E122" i="1"/>
  <c r="C123" i="1"/>
  <c r="W123" i="1"/>
  <c r="U143" i="1"/>
  <c r="S144" i="1"/>
  <c r="GT7" i="2"/>
  <c r="FW7" i="2"/>
  <c r="DR11" i="2"/>
  <c r="FL11" i="2" s="1"/>
  <c r="CV11" i="2"/>
  <c r="U125" i="1"/>
  <c r="U134" i="1" s="1"/>
  <c r="U81" i="1"/>
  <c r="U102" i="1" s="1"/>
  <c r="EO11" i="2"/>
  <c r="IC11" i="2" s="1"/>
  <c r="P134" i="1"/>
  <c r="P79" i="1"/>
  <c r="O102" i="1"/>
  <c r="T115" i="1"/>
  <c r="R116" i="1"/>
  <c r="J120" i="1"/>
  <c r="H121" i="1"/>
  <c r="D123" i="1"/>
  <c r="X123" i="1"/>
  <c r="O134" i="1"/>
  <c r="T144" i="1"/>
  <c r="R145" i="1"/>
  <c r="P146" i="1"/>
  <c r="GR8" i="2"/>
  <c r="FU8" i="2"/>
  <c r="CK8" i="2"/>
  <c r="GC9" i="2"/>
  <c r="GZ9" i="2"/>
  <c r="E114" i="1"/>
  <c r="E115" i="1" s="1"/>
  <c r="C115" i="1"/>
  <c r="W115" i="1"/>
  <c r="O142" i="1"/>
  <c r="O146" i="1" s="1"/>
  <c r="M143" i="1"/>
  <c r="BJ109" i="2"/>
  <c r="AM110" i="2" s="1"/>
  <c r="EP6" i="2"/>
  <c r="GF6" i="2"/>
  <c r="DI7" i="2"/>
  <c r="FC7" i="2" s="1"/>
  <c r="GX7" i="2"/>
  <c r="DJ8" i="2"/>
  <c r="FD8" i="2" s="1"/>
  <c r="EG8" i="2"/>
  <c r="HU8" i="2" s="1"/>
  <c r="HU109" i="2" s="1"/>
  <c r="DI9" i="2"/>
  <c r="FC9" i="2" s="1"/>
  <c r="CM9" i="2"/>
  <c r="DJ9" i="2"/>
  <c r="FD9" i="2" s="1"/>
  <c r="EG9" i="2"/>
  <c r="HU9" i="2" s="1"/>
  <c r="DM10" i="2"/>
  <c r="FG10" i="2" s="1"/>
  <c r="CQ10" i="2"/>
  <c r="DS11" i="2"/>
  <c r="FM11" i="2" s="1"/>
  <c r="CW11" i="2"/>
  <c r="CS12" i="2"/>
  <c r="GT12" i="2"/>
  <c r="GB13" i="2"/>
  <c r="DE14" i="2"/>
  <c r="EY14" i="2" s="1"/>
  <c r="CI14" i="2"/>
  <c r="GP15" i="2"/>
  <c r="FS15" i="2"/>
  <c r="DN15" i="2"/>
  <c r="FH15" i="2" s="1"/>
  <c r="EI16" i="2"/>
  <c r="HW16" i="2" s="1"/>
  <c r="DL16" i="2"/>
  <c r="FF16" i="2" s="1"/>
  <c r="CP16" i="2"/>
  <c r="GO19" i="2"/>
  <c r="FR19" i="2"/>
  <c r="GX21" i="2"/>
  <c r="GA21" i="2"/>
  <c r="EM22" i="2"/>
  <c r="IA22" i="2" s="1"/>
  <c r="DP22" i="2"/>
  <c r="FJ22" i="2" s="1"/>
  <c r="CT22" i="2"/>
  <c r="HG23" i="2"/>
  <c r="GJ23" i="2"/>
  <c r="GG24" i="2"/>
  <c r="HD24" i="2"/>
  <c r="DD28" i="2"/>
  <c r="EX28" i="2" s="1"/>
  <c r="F114" i="1"/>
  <c r="F116" i="1" s="1"/>
  <c r="P142" i="1"/>
  <c r="P144" i="1" s="1"/>
  <c r="EQ6" i="2"/>
  <c r="DJ7" i="2"/>
  <c r="FD7" i="2" s="1"/>
  <c r="FD109" i="2" s="1"/>
  <c r="M7" i="1" s="1"/>
  <c r="M40" i="1" s="1"/>
  <c r="DK8" i="2"/>
  <c r="FE8" i="2" s="1"/>
  <c r="EH8" i="2"/>
  <c r="HV8" i="2" s="1"/>
  <c r="DK9" i="2"/>
  <c r="FE9" i="2" s="1"/>
  <c r="EH9" i="2"/>
  <c r="HV9" i="2" s="1"/>
  <c r="DN10" i="2"/>
  <c r="FH10" i="2" s="1"/>
  <c r="CR10" i="2"/>
  <c r="GZ13" i="2"/>
  <c r="GC13" i="2"/>
  <c r="DO15" i="2"/>
  <c r="FI15" i="2" s="1"/>
  <c r="FT17" i="2"/>
  <c r="GQ17" i="2"/>
  <c r="DX18" i="2"/>
  <c r="HL18" i="2" s="1"/>
  <c r="DA18" i="2"/>
  <c r="EU18" i="2" s="1"/>
  <c r="CE18" i="2"/>
  <c r="ER18" i="2"/>
  <c r="IF18" i="2" s="1"/>
  <c r="DU18" i="2"/>
  <c r="FO18" i="2" s="1"/>
  <c r="DZ19" i="2"/>
  <c r="HN19" i="2" s="1"/>
  <c r="CF19" i="2"/>
  <c r="EN22" i="2"/>
  <c r="IB22" i="2" s="1"/>
  <c r="DQ22" i="2"/>
  <c r="FK22" i="2" s="1"/>
  <c r="CU22" i="2"/>
  <c r="GA24" i="2"/>
  <c r="GX24" i="2"/>
  <c r="GZ27" i="2"/>
  <c r="GC27" i="2"/>
  <c r="DJ32" i="2"/>
  <c r="FD32" i="2" s="1"/>
  <c r="CN32" i="2"/>
  <c r="DK32" i="2"/>
  <c r="FE32" i="2" s="1"/>
  <c r="EH32" i="2"/>
  <c r="HV32" i="2" s="1"/>
  <c r="EG32" i="2"/>
  <c r="HU32" i="2" s="1"/>
  <c r="Q142" i="1"/>
  <c r="Q146" i="1" s="1"/>
  <c r="DK7" i="2"/>
  <c r="FE7" i="2" s="1"/>
  <c r="EH7" i="2"/>
  <c r="HV7" i="2" s="1"/>
  <c r="HV109" i="2" s="1"/>
  <c r="DL8" i="2"/>
  <c r="FF8" i="2" s="1"/>
  <c r="EI8" i="2"/>
  <c r="HW8" i="2" s="1"/>
  <c r="CN9" i="2"/>
  <c r="DL9" i="2"/>
  <c r="FF9" i="2" s="1"/>
  <c r="EI9" i="2"/>
  <c r="HW9" i="2" s="1"/>
  <c r="EB15" i="2"/>
  <c r="HP15" i="2" s="1"/>
  <c r="DE15" i="2"/>
  <c r="EY15" i="2" s="1"/>
  <c r="CI15" i="2"/>
  <c r="DN16" i="2"/>
  <c r="FH16" i="2" s="1"/>
  <c r="CR16" i="2"/>
  <c r="CG17" i="2"/>
  <c r="DY18" i="2"/>
  <c r="HM18" i="2" s="1"/>
  <c r="DB18" i="2"/>
  <c r="EV18" i="2" s="1"/>
  <c r="CF18" i="2"/>
  <c r="GR19" i="2"/>
  <c r="FU19" i="2"/>
  <c r="EF21" i="2"/>
  <c r="HT21" i="2" s="1"/>
  <c r="EE21" i="2"/>
  <c r="HS21" i="2" s="1"/>
  <c r="CK21" i="2"/>
  <c r="EB26" i="2"/>
  <c r="HP26" i="2" s="1"/>
  <c r="CI26" i="2"/>
  <c r="DF26" i="2"/>
  <c r="EZ26" i="2" s="1"/>
  <c r="DE26" i="2"/>
  <c r="EY26" i="2" s="1"/>
  <c r="GY26" i="2"/>
  <c r="GB26" i="2"/>
  <c r="H114" i="1"/>
  <c r="H118" i="1" s="1"/>
  <c r="R142" i="1"/>
  <c r="R146" i="1" s="1"/>
  <c r="J146" i="1"/>
  <c r="ET109" i="2"/>
  <c r="CN7" i="2"/>
  <c r="DL7" i="2"/>
  <c r="FF7" i="2" s="1"/>
  <c r="EI7" i="2"/>
  <c r="HW7" i="2" s="1"/>
  <c r="CO8" i="2"/>
  <c r="DM8" i="2"/>
  <c r="FG8" i="2" s="1"/>
  <c r="EJ8" i="2"/>
  <c r="HX8" i="2" s="1"/>
  <c r="CQ13" i="2"/>
  <c r="DS14" i="2"/>
  <c r="FM14" i="2" s="1"/>
  <c r="EC15" i="2"/>
  <c r="HQ15" i="2" s="1"/>
  <c r="CH15" i="2"/>
  <c r="DO16" i="2"/>
  <c r="FI16" i="2" s="1"/>
  <c r="GW16" i="2"/>
  <c r="EB17" i="2"/>
  <c r="HP17" i="2" s="1"/>
  <c r="DE17" i="2"/>
  <c r="EY17" i="2" s="1"/>
  <c r="CI17" i="2"/>
  <c r="CH17" i="2"/>
  <c r="DZ18" i="2"/>
  <c r="HN18" i="2" s="1"/>
  <c r="EI23" i="2"/>
  <c r="HW23" i="2" s="1"/>
  <c r="DL23" i="2"/>
  <c r="FF23" i="2" s="1"/>
  <c r="CP23" i="2"/>
  <c r="EC26" i="2"/>
  <c r="HQ26" i="2" s="1"/>
  <c r="GI27" i="2"/>
  <c r="HF27" i="2"/>
  <c r="DY43" i="2"/>
  <c r="HM43" i="2" s="1"/>
  <c r="DB43" i="2"/>
  <c r="EV43" i="2" s="1"/>
  <c r="CF43" i="2"/>
  <c r="CE43" i="2"/>
  <c r="FQ43" i="2"/>
  <c r="GN43" i="2"/>
  <c r="I114" i="1"/>
  <c r="I115" i="1" s="1"/>
  <c r="S142" i="1"/>
  <c r="S147" i="1" s="1"/>
  <c r="BN109" i="2"/>
  <c r="CI6" i="2"/>
  <c r="DE6" i="2"/>
  <c r="EU6" i="2"/>
  <c r="FO6" i="2"/>
  <c r="DM7" i="2"/>
  <c r="FG7" i="2" s="1"/>
  <c r="EJ7" i="2"/>
  <c r="HX7" i="2" s="1"/>
  <c r="HX109" i="2" s="1"/>
  <c r="DN8" i="2"/>
  <c r="FH8" i="2" s="1"/>
  <c r="EK8" i="2"/>
  <c r="HY8" i="2" s="1"/>
  <c r="CP9" i="2"/>
  <c r="DN9" i="2"/>
  <c r="FH9" i="2" s="1"/>
  <c r="EK9" i="2"/>
  <c r="HY9" i="2" s="1"/>
  <c r="CR13" i="2"/>
  <c r="ED15" i="2"/>
  <c r="HR15" i="2" s="1"/>
  <c r="DG15" i="2"/>
  <c r="FA15" i="2" s="1"/>
  <c r="CK15" i="2"/>
  <c r="CJ15" i="2"/>
  <c r="EC17" i="2"/>
  <c r="HQ17" i="2" s="1"/>
  <c r="DF17" i="2"/>
  <c r="EZ17" i="2" s="1"/>
  <c r="CJ17" i="2"/>
  <c r="GY17" i="2"/>
  <c r="GB17" i="2"/>
  <c r="FY18" i="2"/>
  <c r="GV18" i="2"/>
  <c r="GN18" i="2"/>
  <c r="EC19" i="2"/>
  <c r="HQ19" i="2" s="1"/>
  <c r="DF19" i="2"/>
  <c r="EZ19" i="2" s="1"/>
  <c r="CJ19" i="2"/>
  <c r="GS19" i="2"/>
  <c r="DM23" i="2"/>
  <c r="FG23" i="2" s="1"/>
  <c r="GV26" i="2"/>
  <c r="FY26" i="2"/>
  <c r="HI28" i="2"/>
  <c r="GL28" i="2"/>
  <c r="J114" i="1"/>
  <c r="J117" i="1" s="1"/>
  <c r="T142" i="1"/>
  <c r="T145" i="1" s="1"/>
  <c r="BO109" i="2"/>
  <c r="AR110" i="2" s="1"/>
  <c r="CJ6" i="2"/>
  <c r="DF6" i="2"/>
  <c r="EA6" i="2"/>
  <c r="EV6" i="2"/>
  <c r="DN7" i="2"/>
  <c r="FH7" i="2" s="1"/>
  <c r="GG7" i="2"/>
  <c r="DO8" i="2"/>
  <c r="FI8" i="2" s="1"/>
  <c r="EL8" i="2"/>
  <c r="HZ8" i="2" s="1"/>
  <c r="DO9" i="2"/>
  <c r="FI9" i="2" s="1"/>
  <c r="EL9" i="2"/>
  <c r="HZ9" i="2" s="1"/>
  <c r="GP10" i="2"/>
  <c r="CF11" i="2"/>
  <c r="DF11" i="2"/>
  <c r="EZ11" i="2" s="1"/>
  <c r="EF11" i="2"/>
  <c r="HT11" i="2" s="1"/>
  <c r="CX12" i="2"/>
  <c r="DO13" i="2"/>
  <c r="FI13" i="2" s="1"/>
  <c r="CS13" i="2"/>
  <c r="CT13" i="2"/>
  <c r="DY13" i="2"/>
  <c r="HM13" i="2" s="1"/>
  <c r="EG14" i="2"/>
  <c r="HU14" i="2" s="1"/>
  <c r="DW14" i="2"/>
  <c r="HK14" i="2" s="1"/>
  <c r="EE15" i="2"/>
  <c r="HS15" i="2" s="1"/>
  <c r="GQ15" i="2"/>
  <c r="ED17" i="2"/>
  <c r="HR17" i="2" s="1"/>
  <c r="DG17" i="2"/>
  <c r="FA17" i="2" s="1"/>
  <c r="CK17" i="2"/>
  <c r="GZ17" i="2"/>
  <c r="GC17" i="2"/>
  <c r="GP17" i="2"/>
  <c r="CL18" i="2"/>
  <c r="ED19" i="2"/>
  <c r="HR19" i="2" s="1"/>
  <c r="DG19" i="2"/>
  <c r="FA19" i="2" s="1"/>
  <c r="CK19" i="2"/>
  <c r="GD19" i="2"/>
  <c r="HA19" i="2"/>
  <c r="EH21" i="2"/>
  <c r="HV21" i="2" s="1"/>
  <c r="DK21" i="2"/>
  <c r="FE21" i="2" s="1"/>
  <c r="CO21" i="2"/>
  <c r="GX30" i="2"/>
  <c r="GA30" i="2"/>
  <c r="K114" i="1"/>
  <c r="K120" i="1" s="1"/>
  <c r="U142" i="1"/>
  <c r="U144" i="1" s="1"/>
  <c r="BP109" i="2"/>
  <c r="CK6" i="2"/>
  <c r="DG6" i="2"/>
  <c r="EB6" i="2"/>
  <c r="EL7" i="2"/>
  <c r="HZ7" i="2" s="1"/>
  <c r="DO7" i="2"/>
  <c r="FI7" i="2" s="1"/>
  <c r="EM7" i="2"/>
  <c r="IA7" i="2" s="1"/>
  <c r="DP8" i="2"/>
  <c r="FJ8" i="2" s="1"/>
  <c r="EM8" i="2"/>
  <c r="IA8" i="2" s="1"/>
  <c r="DP9" i="2"/>
  <c r="FJ9" i="2" s="1"/>
  <c r="EM9" i="2"/>
  <c r="IA9" i="2" s="1"/>
  <c r="DW10" i="2"/>
  <c r="HK10" i="2" s="1"/>
  <c r="GQ10" i="2"/>
  <c r="DG11" i="2"/>
  <c r="FA11" i="2" s="1"/>
  <c r="EG11" i="2"/>
  <c r="HU11" i="2" s="1"/>
  <c r="EQ12" i="2"/>
  <c r="IE12" i="2" s="1"/>
  <c r="DA12" i="2"/>
  <c r="EU12" i="2" s="1"/>
  <c r="EM13" i="2"/>
  <c r="IA13" i="2" s="1"/>
  <c r="CU13" i="2"/>
  <c r="DZ13" i="2"/>
  <c r="HN13" i="2" s="1"/>
  <c r="EH14" i="2"/>
  <c r="HV14" i="2" s="1"/>
  <c r="DI15" i="2"/>
  <c r="FC15" i="2" s="1"/>
  <c r="CM15" i="2"/>
  <c r="GR15" i="2"/>
  <c r="DH17" i="2"/>
  <c r="FB17" i="2" s="1"/>
  <c r="CM18" i="2"/>
  <c r="EE19" i="2"/>
  <c r="HS19" i="2" s="1"/>
  <c r="EI21" i="2"/>
  <c r="HW21" i="2" s="1"/>
  <c r="DL21" i="2"/>
  <c r="FF21" i="2" s="1"/>
  <c r="CP21" i="2"/>
  <c r="GX26" i="2"/>
  <c r="GA26" i="2"/>
  <c r="L114" i="1"/>
  <c r="L122" i="1" s="1"/>
  <c r="V142" i="1"/>
  <c r="V144" i="1" s="1"/>
  <c r="BQ109" i="2"/>
  <c r="AT110" i="2" s="1"/>
  <c r="CL6" i="2"/>
  <c r="DH6" i="2"/>
  <c r="EC6" i="2"/>
  <c r="FS6" i="2"/>
  <c r="EO7" i="2"/>
  <c r="IC7" i="2" s="1"/>
  <c r="DQ8" i="2"/>
  <c r="FK8" i="2" s="1"/>
  <c r="EN8" i="2"/>
  <c r="IB8" i="2" s="1"/>
  <c r="DQ9" i="2"/>
  <c r="FK9" i="2" s="1"/>
  <c r="EN9" i="2"/>
  <c r="IB9" i="2" s="1"/>
  <c r="DX10" i="2"/>
  <c r="HL10" i="2" s="1"/>
  <c r="EH11" i="2"/>
  <c r="HV11" i="2" s="1"/>
  <c r="CW13" i="2"/>
  <c r="EA13" i="2"/>
  <c r="HO13" i="2" s="1"/>
  <c r="EI14" i="2"/>
  <c r="HW14" i="2" s="1"/>
  <c r="DL14" i="2"/>
  <c r="FF14" i="2" s="1"/>
  <c r="CP14" i="2"/>
  <c r="HE14" i="2"/>
  <c r="GH14" i="2"/>
  <c r="EB14" i="2"/>
  <c r="HP14" i="2" s="1"/>
  <c r="CQ15" i="2"/>
  <c r="HD18" i="2"/>
  <c r="GG18" i="2"/>
  <c r="GF24" i="2"/>
  <c r="HC24" i="2"/>
  <c r="GQ35" i="2"/>
  <c r="FT35" i="2"/>
  <c r="M114" i="1"/>
  <c r="M118" i="1" s="1"/>
  <c r="C142" i="1"/>
  <c r="C146" i="1" s="1"/>
  <c r="W142" i="1"/>
  <c r="W146" i="1" s="1"/>
  <c r="BR109" i="2"/>
  <c r="X110" i="2" s="1"/>
  <c r="DI6" i="2"/>
  <c r="ED6" i="2"/>
  <c r="EN7" i="2"/>
  <c r="IB7" i="2" s="1"/>
  <c r="DQ7" i="2"/>
  <c r="FK7" i="2" s="1"/>
  <c r="CU7" i="2"/>
  <c r="DR7" i="2"/>
  <c r="FL7" i="2" s="1"/>
  <c r="EP7" i="2"/>
  <c r="ID7" i="2" s="1"/>
  <c r="CT8" i="2"/>
  <c r="DR8" i="2"/>
  <c r="FL8" i="2" s="1"/>
  <c r="EO8" i="2"/>
  <c r="IC8" i="2" s="1"/>
  <c r="CT9" i="2"/>
  <c r="DR9" i="2"/>
  <c r="FL9" i="2" s="1"/>
  <c r="EO9" i="2"/>
  <c r="IC9" i="2" s="1"/>
  <c r="DY10" i="2"/>
  <c r="HM10" i="2" s="1"/>
  <c r="FU10" i="2"/>
  <c r="DJ11" i="2"/>
  <c r="FD11" i="2" s="1"/>
  <c r="EI11" i="2"/>
  <c r="HW11" i="2" s="1"/>
  <c r="DY12" i="2"/>
  <c r="HM12" i="2" s="1"/>
  <c r="DB12" i="2"/>
  <c r="EV12" i="2" s="1"/>
  <c r="CF12" i="2"/>
  <c r="EE12" i="2"/>
  <c r="HS12" i="2" s="1"/>
  <c r="HE12" i="2"/>
  <c r="HI13" i="2"/>
  <c r="GL13" i="2"/>
  <c r="DM14" i="2"/>
  <c r="FG14" i="2" s="1"/>
  <c r="CQ14" i="2"/>
  <c r="CU14" i="2"/>
  <c r="EC14" i="2"/>
  <c r="HQ14" i="2" s="1"/>
  <c r="CR15" i="2"/>
  <c r="EA15" i="2"/>
  <c r="HO15" i="2" s="1"/>
  <c r="DW16" i="2"/>
  <c r="HK16" i="2" s="1"/>
  <c r="CD16" i="2"/>
  <c r="EQ16" i="2"/>
  <c r="IE16" i="2" s="1"/>
  <c r="DT16" i="2"/>
  <c r="FN16" i="2" s="1"/>
  <c r="CX16" i="2"/>
  <c r="HI19" i="2"/>
  <c r="GL19" i="2"/>
  <c r="DH21" i="2"/>
  <c r="FB21" i="2" s="1"/>
  <c r="GH24" i="2"/>
  <c r="HE24" i="2"/>
  <c r="GT25" i="2"/>
  <c r="FW25" i="2"/>
  <c r="DK26" i="2"/>
  <c r="FE26" i="2" s="1"/>
  <c r="CO26" i="2"/>
  <c r="N114" i="1"/>
  <c r="N121" i="1" s="1"/>
  <c r="BS109" i="2"/>
  <c r="EE6" i="2"/>
  <c r="GP6" i="2"/>
  <c r="HK6" i="2"/>
  <c r="CT7" i="2"/>
  <c r="DS8" i="2"/>
  <c r="FM8" i="2" s="1"/>
  <c r="EP8" i="2"/>
  <c r="ID8" i="2" s="1"/>
  <c r="DS9" i="2"/>
  <c r="FM9" i="2" s="1"/>
  <c r="EP9" i="2"/>
  <c r="ID9" i="2" s="1"/>
  <c r="DB10" i="2"/>
  <c r="EV10" i="2" s="1"/>
  <c r="DH11" i="2"/>
  <c r="FB11" i="2" s="1"/>
  <c r="CL11" i="2"/>
  <c r="CJ11" i="2"/>
  <c r="DK11" i="2"/>
  <c r="FE11" i="2" s="1"/>
  <c r="DC12" i="2"/>
  <c r="EW12" i="2" s="1"/>
  <c r="CG12" i="2"/>
  <c r="EF12" i="2"/>
  <c r="HT12" i="2" s="1"/>
  <c r="HF12" i="2"/>
  <c r="DN14" i="2"/>
  <c r="FH14" i="2" s="1"/>
  <c r="CR14" i="2"/>
  <c r="CV14" i="2"/>
  <c r="GO14" i="2"/>
  <c r="DX16" i="2"/>
  <c r="HL16" i="2" s="1"/>
  <c r="DA16" i="2"/>
  <c r="EU16" i="2" s="1"/>
  <c r="CE16" i="2"/>
  <c r="ER16" i="2"/>
  <c r="IF16" i="2" s="1"/>
  <c r="DU16" i="2"/>
  <c r="FO16" i="2" s="1"/>
  <c r="HG18" i="2"/>
  <c r="DI21" i="2"/>
  <c r="FC21" i="2" s="1"/>
  <c r="EP23" i="2"/>
  <c r="ID23" i="2" s="1"/>
  <c r="EO23" i="2"/>
  <c r="IC23" i="2" s="1"/>
  <c r="DS23" i="2"/>
  <c r="FM23" i="2" s="1"/>
  <c r="CU23" i="2"/>
  <c r="GI24" i="2"/>
  <c r="HF24" i="2"/>
  <c r="GU25" i="2"/>
  <c r="FX25" i="2"/>
  <c r="DL26" i="2"/>
  <c r="FF26" i="2" s="1"/>
  <c r="O114" i="1"/>
  <c r="O117" i="1" s="1"/>
  <c r="E142" i="1"/>
  <c r="E147" i="1" s="1"/>
  <c r="BT109" i="2"/>
  <c r="AW110" i="2" s="1"/>
  <c r="CO6" i="2"/>
  <c r="DK6" i="2"/>
  <c r="EF6" i="2"/>
  <c r="FV6" i="2"/>
  <c r="HL6" i="2"/>
  <c r="IF6" i="2"/>
  <c r="DS7" i="2"/>
  <c r="FM7" i="2" s="1"/>
  <c r="CW7" i="2"/>
  <c r="DU7" i="2"/>
  <c r="FO7" i="2" s="1"/>
  <c r="GL7" i="2"/>
  <c r="DT8" i="2"/>
  <c r="FN8" i="2" s="1"/>
  <c r="DT9" i="2"/>
  <c r="FN9" i="2" s="1"/>
  <c r="EQ9" i="2"/>
  <c r="IE9" i="2" s="1"/>
  <c r="EA10" i="2"/>
  <c r="HO10" i="2" s="1"/>
  <c r="DL11" i="2"/>
  <c r="FF11" i="2" s="1"/>
  <c r="EK11" i="2"/>
  <c r="HY11" i="2" s="1"/>
  <c r="DD12" i="2"/>
  <c r="EX12" i="2" s="1"/>
  <c r="CH12" i="2"/>
  <c r="CE12" i="2"/>
  <c r="DH12" i="2"/>
  <c r="FB12" i="2" s="1"/>
  <c r="EG12" i="2"/>
  <c r="HU12" i="2" s="1"/>
  <c r="HG12" i="2"/>
  <c r="DT13" i="2"/>
  <c r="FN13" i="2" s="1"/>
  <c r="DB13" i="2"/>
  <c r="EV13" i="2" s="1"/>
  <c r="CW14" i="2"/>
  <c r="CT15" i="2"/>
  <c r="EG15" i="2"/>
  <c r="HU15" i="2" s="1"/>
  <c r="DY16" i="2"/>
  <c r="HM16" i="2" s="1"/>
  <c r="DB16" i="2"/>
  <c r="EV16" i="2" s="1"/>
  <c r="CF16" i="2"/>
  <c r="CC16" i="2"/>
  <c r="EG18" i="2"/>
  <c r="HU18" i="2" s="1"/>
  <c r="DJ18" i="2"/>
  <c r="FD18" i="2" s="1"/>
  <c r="CN18" i="2"/>
  <c r="HH18" i="2"/>
  <c r="GY22" i="2"/>
  <c r="GB22" i="2"/>
  <c r="HG24" i="2"/>
  <c r="GJ24" i="2"/>
  <c r="CK25" i="2"/>
  <c r="DH25" i="2"/>
  <c r="FB25" i="2" s="1"/>
  <c r="DG25" i="2"/>
  <c r="FA25" i="2" s="1"/>
  <c r="ED25" i="2"/>
  <c r="HR25" i="2" s="1"/>
  <c r="GS25" i="2"/>
  <c r="FV25" i="2"/>
  <c r="EK27" i="2"/>
  <c r="HY27" i="2" s="1"/>
  <c r="CR27" i="2"/>
  <c r="CQ27" i="2"/>
  <c r="DO27" i="2"/>
  <c r="FI27" i="2" s="1"/>
  <c r="DN27" i="2"/>
  <c r="FH27" i="2" s="1"/>
  <c r="GF28" i="2"/>
  <c r="HC28" i="2"/>
  <c r="P114" i="1"/>
  <c r="P120" i="1" s="1"/>
  <c r="F142" i="1"/>
  <c r="F144" i="1" s="1"/>
  <c r="HM6" i="2"/>
  <c r="FQ7" i="2"/>
  <c r="CW8" i="2"/>
  <c r="DU8" i="2"/>
  <c r="FO8" i="2" s="1"/>
  <c r="FQ8" i="2"/>
  <c r="CW9" i="2"/>
  <c r="DU9" i="2"/>
  <c r="FO9" i="2" s="1"/>
  <c r="ER9" i="2"/>
  <c r="IF9" i="2" s="1"/>
  <c r="DD10" i="2"/>
  <c r="EX10" i="2" s="1"/>
  <c r="EB10" i="2"/>
  <c r="HP10" i="2" s="1"/>
  <c r="CM11" i="2"/>
  <c r="DM11" i="2"/>
  <c r="FG11" i="2" s="1"/>
  <c r="DI12" i="2"/>
  <c r="FC12" i="2" s="1"/>
  <c r="DC13" i="2"/>
  <c r="EW13" i="2" s="1"/>
  <c r="DA14" i="2"/>
  <c r="EU14" i="2" s="1"/>
  <c r="HI15" i="2"/>
  <c r="GL15" i="2"/>
  <c r="DC16" i="2"/>
  <c r="EW16" i="2" s="1"/>
  <c r="CG16" i="2"/>
  <c r="GT16" i="2"/>
  <c r="FW16" i="2"/>
  <c r="EA16" i="2"/>
  <c r="HO16" i="2" s="1"/>
  <c r="EJ17" i="2"/>
  <c r="HX17" i="2" s="1"/>
  <c r="CP17" i="2"/>
  <c r="DD17" i="2"/>
  <c r="EX17" i="2" s="1"/>
  <c r="EH18" i="2"/>
  <c r="HV18" i="2" s="1"/>
  <c r="DK18" i="2"/>
  <c r="FE18" i="2" s="1"/>
  <c r="CO18" i="2"/>
  <c r="ED22" i="2"/>
  <c r="HR22" i="2" s="1"/>
  <c r="DG22" i="2"/>
  <c r="FA22" i="2" s="1"/>
  <c r="CK22" i="2"/>
  <c r="GB25" i="2"/>
  <c r="GY25" i="2"/>
  <c r="HD27" i="2"/>
  <c r="GG27" i="2"/>
  <c r="GG28" i="2"/>
  <c r="HD28" i="2"/>
  <c r="GY30" i="2"/>
  <c r="GB30" i="2"/>
  <c r="Q114" i="1"/>
  <c r="Q119" i="1" s="1"/>
  <c r="G142" i="1"/>
  <c r="G145" i="1" s="1"/>
  <c r="BV109" i="2"/>
  <c r="GS6" i="2"/>
  <c r="DA7" i="2"/>
  <c r="EU7" i="2" s="1"/>
  <c r="DX7" i="2"/>
  <c r="HL7" i="2" s="1"/>
  <c r="FR7" i="2"/>
  <c r="CX8" i="2"/>
  <c r="CX109" i="2" s="1"/>
  <c r="DW9" i="2"/>
  <c r="HK9" i="2" s="1"/>
  <c r="FQ9" i="2"/>
  <c r="EC10" i="2"/>
  <c r="HQ10" i="2" s="1"/>
  <c r="DN11" i="2"/>
  <c r="FH11" i="2" s="1"/>
  <c r="EP11" i="2"/>
  <c r="ID11" i="2" s="1"/>
  <c r="GP11" i="2"/>
  <c r="DJ12" i="2"/>
  <c r="FD12" i="2" s="1"/>
  <c r="DD13" i="2"/>
  <c r="EX13" i="2" s="1"/>
  <c r="GU14" i="2"/>
  <c r="EL15" i="2"/>
  <c r="HZ15" i="2" s="1"/>
  <c r="DD16" i="2"/>
  <c r="EX16" i="2" s="1"/>
  <c r="GU16" i="2"/>
  <c r="FX16" i="2"/>
  <c r="EK17" i="2"/>
  <c r="HY17" i="2" s="1"/>
  <c r="EI18" i="2"/>
  <c r="HW18" i="2" s="1"/>
  <c r="DL18" i="2"/>
  <c r="FF18" i="2" s="1"/>
  <c r="CP18" i="2"/>
  <c r="DD19" i="2"/>
  <c r="EX19" i="2" s="1"/>
  <c r="DH22" i="2"/>
  <c r="FB22" i="2" s="1"/>
  <c r="HB22" i="2"/>
  <c r="GE22" i="2"/>
  <c r="DX23" i="2"/>
  <c r="HL23" i="2" s="1"/>
  <c r="DA23" i="2"/>
  <c r="EU23" i="2" s="1"/>
  <c r="CE23" i="2"/>
  <c r="ER23" i="2"/>
  <c r="IF23" i="2" s="1"/>
  <c r="DU23" i="2"/>
  <c r="FO23" i="2" s="1"/>
  <c r="EJ23" i="2"/>
  <c r="HX23" i="2" s="1"/>
  <c r="GN24" i="2"/>
  <c r="FQ24" i="2"/>
  <c r="GA25" i="2"/>
  <c r="GX25" i="2"/>
  <c r="GW25" i="2"/>
  <c r="HE27" i="2"/>
  <c r="GH27" i="2"/>
  <c r="R114" i="1"/>
  <c r="R118" i="1" s="1"/>
  <c r="H142" i="1"/>
  <c r="H144" i="1" s="1"/>
  <c r="DY8" i="2"/>
  <c r="HM8" i="2" s="1"/>
  <c r="DB8" i="2"/>
  <c r="EV8" i="2" s="1"/>
  <c r="CF8" i="2"/>
  <c r="DZ8" i="2"/>
  <c r="HN8" i="2" s="1"/>
  <c r="DF10" i="2"/>
  <c r="EZ10" i="2" s="1"/>
  <c r="ED10" i="2"/>
  <c r="HR10" i="2" s="1"/>
  <c r="CO11" i="2"/>
  <c r="FQ11" i="2"/>
  <c r="GO13" i="2"/>
  <c r="FR13" i="2"/>
  <c r="GV14" i="2"/>
  <c r="EL19" i="2"/>
  <c r="HZ19" i="2" s="1"/>
  <c r="DO19" i="2"/>
  <c r="FI19" i="2" s="1"/>
  <c r="CS19" i="2"/>
  <c r="HC22" i="2"/>
  <c r="GF22" i="2"/>
  <c r="DY23" i="2"/>
  <c r="HM23" i="2" s="1"/>
  <c r="DB23" i="2"/>
  <c r="EV23" i="2" s="1"/>
  <c r="CF23" i="2"/>
  <c r="GF25" i="2"/>
  <c r="HC25" i="2"/>
  <c r="GI28" i="2"/>
  <c r="HF28" i="2"/>
  <c r="S114" i="1"/>
  <c r="S118" i="1" s="1"/>
  <c r="I142" i="1"/>
  <c r="I144" i="1" s="1"/>
  <c r="BX109" i="2"/>
  <c r="BA110" i="2" s="1"/>
  <c r="CS6" i="2"/>
  <c r="DO6" i="2"/>
  <c r="DC7" i="2"/>
  <c r="EW7" i="2" s="1"/>
  <c r="DZ7" i="2"/>
  <c r="HN7" i="2" s="1"/>
  <c r="FT7" i="2"/>
  <c r="CD8" i="2"/>
  <c r="DC8" i="2"/>
  <c r="EW8" i="2" s="1"/>
  <c r="DB9" i="2"/>
  <c r="EV9" i="2" s="1"/>
  <c r="DY9" i="2"/>
  <c r="HM9" i="2" s="1"/>
  <c r="DG10" i="2"/>
  <c r="FA10" i="2" s="1"/>
  <c r="EE10" i="2"/>
  <c r="HS10" i="2" s="1"/>
  <c r="EL12" i="2"/>
  <c r="HZ12" i="2" s="1"/>
  <c r="DF13" i="2"/>
  <c r="EZ13" i="2" s="1"/>
  <c r="HA13" i="2"/>
  <c r="EN15" i="2"/>
  <c r="IB15" i="2" s="1"/>
  <c r="DQ15" i="2"/>
  <c r="FK15" i="2" s="1"/>
  <c r="CU15" i="2"/>
  <c r="DC15" i="2"/>
  <c r="EW15" i="2" s="1"/>
  <c r="EM17" i="2"/>
  <c r="IA17" i="2" s="1"/>
  <c r="DP17" i="2"/>
  <c r="FJ17" i="2" s="1"/>
  <c r="CT17" i="2"/>
  <c r="EM19" i="2"/>
  <c r="IA19" i="2" s="1"/>
  <c r="DP19" i="2"/>
  <c r="FJ19" i="2" s="1"/>
  <c r="CT19" i="2"/>
  <c r="DZ23" i="2"/>
  <c r="HN23" i="2" s="1"/>
  <c r="FR24" i="2"/>
  <c r="GO24" i="2"/>
  <c r="T114" i="1"/>
  <c r="T118" i="1" s="1"/>
  <c r="CT6" i="2"/>
  <c r="DP6" i="2"/>
  <c r="FF6" i="2"/>
  <c r="DD7" i="2"/>
  <c r="EX7" i="2" s="1"/>
  <c r="EA7" i="2"/>
  <c r="HO7" i="2" s="1"/>
  <c r="DD8" i="2"/>
  <c r="EX8" i="2" s="1"/>
  <c r="CH8" i="2"/>
  <c r="CE8" i="2"/>
  <c r="CE109" i="2" s="1"/>
  <c r="DE8" i="2"/>
  <c r="EY8" i="2" s="1"/>
  <c r="EB8" i="2"/>
  <c r="HP8" i="2" s="1"/>
  <c r="CE9" i="2"/>
  <c r="DC9" i="2"/>
  <c r="EW9" i="2" s="1"/>
  <c r="DZ9" i="2"/>
  <c r="HN9" i="2" s="1"/>
  <c r="CI10" i="2"/>
  <c r="DH10" i="2"/>
  <c r="FB10" i="2" s="1"/>
  <c r="EF10" i="2"/>
  <c r="HT10" i="2" s="1"/>
  <c r="CQ11" i="2"/>
  <c r="EM12" i="2"/>
  <c r="IA12" i="2" s="1"/>
  <c r="CF13" i="2"/>
  <c r="DT14" i="2"/>
  <c r="FN14" i="2" s="1"/>
  <c r="CX14" i="2"/>
  <c r="DR15" i="2"/>
  <c r="FL15" i="2" s="1"/>
  <c r="CV15" i="2"/>
  <c r="EO15" i="2"/>
  <c r="IC15" i="2" s="1"/>
  <c r="EK16" i="2"/>
  <c r="HY16" i="2" s="1"/>
  <c r="EN17" i="2"/>
  <c r="IB17" i="2" s="1"/>
  <c r="DQ17" i="2"/>
  <c r="FK17" i="2" s="1"/>
  <c r="CU17" i="2"/>
  <c r="DM17" i="2"/>
  <c r="FG17" i="2" s="1"/>
  <c r="EN19" i="2"/>
  <c r="IB19" i="2" s="1"/>
  <c r="DQ19" i="2"/>
  <c r="FK19" i="2" s="1"/>
  <c r="CU19" i="2"/>
  <c r="CF24" i="2"/>
  <c r="DZ24" i="2"/>
  <c r="HN24" i="2" s="1"/>
  <c r="DC24" i="2"/>
  <c r="EW24" i="2" s="1"/>
  <c r="EC34" i="2"/>
  <c r="HQ34" i="2" s="1"/>
  <c r="DF34" i="2"/>
  <c r="EZ34" i="2" s="1"/>
  <c r="CJ34" i="2"/>
  <c r="U114" i="1"/>
  <c r="U117" i="1" s="1"/>
  <c r="K142" i="1"/>
  <c r="BF109" i="2"/>
  <c r="L110" i="2" s="1"/>
  <c r="BZ109" i="2"/>
  <c r="BC110" i="2" s="1"/>
  <c r="CU6" i="2"/>
  <c r="DQ6" i="2"/>
  <c r="EL6" i="2"/>
  <c r="FG6" i="2"/>
  <c r="GB6" i="2"/>
  <c r="DE7" i="2"/>
  <c r="EY7" i="2" s="1"/>
  <c r="EB7" i="2"/>
  <c r="HP7" i="2" s="1"/>
  <c r="DF8" i="2"/>
  <c r="EZ8" i="2" s="1"/>
  <c r="EC8" i="2"/>
  <c r="HQ8" i="2" s="1"/>
  <c r="EB9" i="2"/>
  <c r="HP9" i="2" s="1"/>
  <c r="DD9" i="2"/>
  <c r="EX9" i="2" s="1"/>
  <c r="EA9" i="2"/>
  <c r="HO9" i="2" s="1"/>
  <c r="GU9" i="2"/>
  <c r="EJ10" i="2"/>
  <c r="HX10" i="2" s="1"/>
  <c r="HD10" i="2"/>
  <c r="EL11" i="2"/>
  <c r="HZ11" i="2" s="1"/>
  <c r="GT11" i="2"/>
  <c r="DO12" i="2"/>
  <c r="FI12" i="2" s="1"/>
  <c r="EN12" i="2"/>
  <c r="IB12" i="2" s="1"/>
  <c r="GO12" i="2"/>
  <c r="EC13" i="2"/>
  <c r="HQ13" i="2" s="1"/>
  <c r="EQ13" i="2"/>
  <c r="IE13" i="2" s="1"/>
  <c r="DX14" i="2"/>
  <c r="HL14" i="2" s="1"/>
  <c r="ER14" i="2"/>
  <c r="IF14" i="2" s="1"/>
  <c r="DS15" i="2"/>
  <c r="FM15" i="2" s="1"/>
  <c r="CW15" i="2"/>
  <c r="DF15" i="2"/>
  <c r="EZ15" i="2" s="1"/>
  <c r="EP15" i="2"/>
  <c r="ID15" i="2" s="1"/>
  <c r="EE16" i="2"/>
  <c r="HS16" i="2" s="1"/>
  <c r="CK16" i="2"/>
  <c r="EL16" i="2"/>
  <c r="HZ16" i="2" s="1"/>
  <c r="EO17" i="2"/>
  <c r="IC17" i="2" s="1"/>
  <c r="DN17" i="2"/>
  <c r="FH17" i="2" s="1"/>
  <c r="DR19" i="2"/>
  <c r="FL19" i="2" s="1"/>
  <c r="DY21" i="2"/>
  <c r="HM21" i="2" s="1"/>
  <c r="DB21" i="2"/>
  <c r="EV21" i="2" s="1"/>
  <c r="CF21" i="2"/>
  <c r="EA24" i="2"/>
  <c r="HO24" i="2" s="1"/>
  <c r="CG24" i="2"/>
  <c r="EJ25" i="2"/>
  <c r="HX25" i="2" s="1"/>
  <c r="DM25" i="2"/>
  <c r="FG25" i="2" s="1"/>
  <c r="CQ25" i="2"/>
  <c r="CP25" i="2"/>
  <c r="BG109" i="2"/>
  <c r="AJ110" i="2" s="1"/>
  <c r="CA109" i="2"/>
  <c r="CV6" i="2"/>
  <c r="DR6" i="2"/>
  <c r="EM6" i="2"/>
  <c r="FH6" i="2"/>
  <c r="GX6" i="2"/>
  <c r="DF7" i="2"/>
  <c r="EZ7" i="2" s="1"/>
  <c r="CI8" i="2"/>
  <c r="DG8" i="2"/>
  <c r="FA8" i="2" s="1"/>
  <c r="ED8" i="2"/>
  <c r="HR8" i="2" s="1"/>
  <c r="DE9" i="2"/>
  <c r="EY9" i="2" s="1"/>
  <c r="EC9" i="2"/>
  <c r="HQ9" i="2" s="1"/>
  <c r="DJ10" i="2"/>
  <c r="FD10" i="2" s="1"/>
  <c r="EK10" i="2"/>
  <c r="HY10" i="2" s="1"/>
  <c r="HE10" i="2"/>
  <c r="CS11" i="2"/>
  <c r="CO12" i="2"/>
  <c r="ED13" i="2"/>
  <c r="HR13" i="2" s="1"/>
  <c r="DG13" i="2"/>
  <c r="FA13" i="2" s="1"/>
  <c r="CK13" i="2"/>
  <c r="ER13" i="2"/>
  <c r="IF13" i="2" s="1"/>
  <c r="CC14" i="2"/>
  <c r="DJ14" i="2"/>
  <c r="FD14" i="2" s="1"/>
  <c r="DC21" i="2"/>
  <c r="EW21" i="2" s="1"/>
  <c r="GT21" i="2"/>
  <c r="FW21" i="2"/>
  <c r="EK22" i="2"/>
  <c r="HY22" i="2" s="1"/>
  <c r="EJ22" i="2"/>
  <c r="HX22" i="2" s="1"/>
  <c r="CP22" i="2"/>
  <c r="DN25" i="2"/>
  <c r="FH25" i="2" s="1"/>
  <c r="C42" i="1"/>
  <c r="BH109" i="2"/>
  <c r="N110" i="2" s="1"/>
  <c r="CC6" i="2"/>
  <c r="CW6" i="2"/>
  <c r="DS6" i="2"/>
  <c r="EN6" i="2"/>
  <c r="GD6" i="2"/>
  <c r="GY6" i="2"/>
  <c r="DG7" i="2"/>
  <c r="FA7" i="2" s="1"/>
  <c r="ED9" i="2"/>
  <c r="HR9" i="2" s="1"/>
  <c r="DG9" i="2"/>
  <c r="FA9" i="2" s="1"/>
  <c r="CK9" i="2"/>
  <c r="EH10" i="2"/>
  <c r="HV10" i="2" s="1"/>
  <c r="DK10" i="2"/>
  <c r="FE10" i="2" s="1"/>
  <c r="EL10" i="2"/>
  <c r="HZ10" i="2" s="1"/>
  <c r="EN11" i="2"/>
  <c r="IB11" i="2" s="1"/>
  <c r="DQ11" i="2"/>
  <c r="FK11" i="2" s="1"/>
  <c r="CU11" i="2"/>
  <c r="CT11" i="2"/>
  <c r="DH13" i="2"/>
  <c r="FB13" i="2" s="1"/>
  <c r="CL13" i="2"/>
  <c r="CI13" i="2"/>
  <c r="DM13" i="2"/>
  <c r="FG13" i="2" s="1"/>
  <c r="DZ14" i="2"/>
  <c r="HN14" i="2" s="1"/>
  <c r="CE14" i="2"/>
  <c r="DK14" i="2"/>
  <c r="FE14" i="2" s="1"/>
  <c r="EQ14" i="2"/>
  <c r="IE14" i="2" s="1"/>
  <c r="EG16" i="2"/>
  <c r="HU16" i="2" s="1"/>
  <c r="CV16" i="2"/>
  <c r="GO17" i="2"/>
  <c r="FR17" i="2"/>
  <c r="EO18" i="2"/>
  <c r="IC18" i="2" s="1"/>
  <c r="CU18" i="2"/>
  <c r="DR18" i="2"/>
  <c r="FL18" i="2" s="1"/>
  <c r="GN19" i="2"/>
  <c r="FQ19" i="2"/>
  <c r="HH21" i="2"/>
  <c r="HD23" i="2"/>
  <c r="GG23" i="2"/>
  <c r="CJ24" i="2"/>
  <c r="EC24" i="2"/>
  <c r="HQ24" i="2" s="1"/>
  <c r="DF24" i="2"/>
  <c r="EZ24" i="2" s="1"/>
  <c r="GZ24" i="2"/>
  <c r="GO28" i="2"/>
  <c r="FR28" i="2"/>
  <c r="GH30" i="2"/>
  <c r="HE30" i="2"/>
  <c r="HF21" i="2"/>
  <c r="GQ22" i="2"/>
  <c r="GV23" i="2"/>
  <c r="GP24" i="2"/>
  <c r="FS24" i="2"/>
  <c r="DR25" i="2"/>
  <c r="FL25" i="2" s="1"/>
  <c r="FU25" i="2"/>
  <c r="DO26" i="2"/>
  <c r="FI26" i="2" s="1"/>
  <c r="FT26" i="2"/>
  <c r="CV27" i="2"/>
  <c r="GP28" i="2"/>
  <c r="FS28" i="2"/>
  <c r="EL28" i="2"/>
  <c r="HZ28" i="2" s="1"/>
  <c r="GG34" i="2"/>
  <c r="HD34" i="2"/>
  <c r="EB16" i="2"/>
  <c r="HP16" i="2" s="1"/>
  <c r="EG17" i="2"/>
  <c r="HU17" i="2" s="1"/>
  <c r="EL18" i="2"/>
  <c r="HZ18" i="2" s="1"/>
  <c r="EQ19" i="2"/>
  <c r="IE19" i="2" s="1"/>
  <c r="DD24" i="2"/>
  <c r="EX24" i="2" s="1"/>
  <c r="DO25" i="2"/>
  <c r="FI25" i="2" s="1"/>
  <c r="CS25" i="2"/>
  <c r="CP26" i="2"/>
  <c r="DP26" i="2"/>
  <c r="FJ26" i="2" s="1"/>
  <c r="CW27" i="2"/>
  <c r="DH30" i="2"/>
  <c r="FB30" i="2" s="1"/>
  <c r="CL30" i="2"/>
  <c r="CO30" i="2"/>
  <c r="DM31" i="2"/>
  <c r="FG31" i="2" s="1"/>
  <c r="CQ31" i="2"/>
  <c r="EJ31" i="2"/>
  <c r="HX31" i="2" s="1"/>
  <c r="HE34" i="2"/>
  <c r="GH34" i="2"/>
  <c r="DE35" i="2"/>
  <c r="EY35" i="2" s="1"/>
  <c r="CI35" i="2"/>
  <c r="DF35" i="2"/>
  <c r="EZ35" i="2" s="1"/>
  <c r="EB35" i="2"/>
  <c r="HP35" i="2" s="1"/>
  <c r="HG40" i="2"/>
  <c r="GJ40" i="2"/>
  <c r="CQ26" i="2"/>
  <c r="DX29" i="2"/>
  <c r="HL29" i="2" s="1"/>
  <c r="DA29" i="2"/>
  <c r="EU29" i="2" s="1"/>
  <c r="EL31" i="2"/>
  <c r="HZ31" i="2" s="1"/>
  <c r="EK31" i="2"/>
  <c r="HY31" i="2" s="1"/>
  <c r="CR31" i="2"/>
  <c r="HD35" i="2"/>
  <c r="GG35" i="2"/>
  <c r="HA37" i="2"/>
  <c r="GD37" i="2"/>
  <c r="HH40" i="2"/>
  <c r="GK40" i="2"/>
  <c r="CE41" i="2"/>
  <c r="DA41" i="2"/>
  <c r="EU41" i="2" s="1"/>
  <c r="DX41" i="2"/>
  <c r="HL41" i="2" s="1"/>
  <c r="CD41" i="2"/>
  <c r="DU41" i="2"/>
  <c r="FO41" i="2" s="1"/>
  <c r="ER41" i="2"/>
  <c r="IF41" i="2" s="1"/>
  <c r="GF42" i="2"/>
  <c r="HC42" i="2"/>
  <c r="FY45" i="2"/>
  <c r="GV45" i="2"/>
  <c r="CT25" i="2"/>
  <c r="CR26" i="2"/>
  <c r="ED28" i="2"/>
  <c r="HR28" i="2" s="1"/>
  <c r="DK30" i="2"/>
  <c r="FE30" i="2" s="1"/>
  <c r="DJ30" i="2"/>
  <c r="FD30" i="2" s="1"/>
  <c r="EH30" i="2"/>
  <c r="HV30" i="2" s="1"/>
  <c r="EG30" i="2"/>
  <c r="HU30" i="2" s="1"/>
  <c r="GF32" i="2"/>
  <c r="HC32" i="2"/>
  <c r="HE35" i="2"/>
  <c r="GH35" i="2"/>
  <c r="DI36" i="2"/>
  <c r="FC36" i="2" s="1"/>
  <c r="CM36" i="2"/>
  <c r="EF36" i="2"/>
  <c r="HT36" i="2" s="1"/>
  <c r="DY41" i="2"/>
  <c r="HM41" i="2" s="1"/>
  <c r="HE42" i="2"/>
  <c r="GH42" i="2"/>
  <c r="FU57" i="2"/>
  <c r="GR57" i="2"/>
  <c r="CN16" i="2"/>
  <c r="DJ16" i="2"/>
  <c r="FD16" i="2" s="1"/>
  <c r="CS17" i="2"/>
  <c r="DO17" i="2"/>
  <c r="FI17" i="2" s="1"/>
  <c r="CD18" i="2"/>
  <c r="CX18" i="2"/>
  <c r="DT18" i="2"/>
  <c r="FN18" i="2" s="1"/>
  <c r="CI19" i="2"/>
  <c r="DE19" i="2"/>
  <c r="EY19" i="2" s="1"/>
  <c r="CN21" i="2"/>
  <c r="DJ21" i="2"/>
  <c r="FD21" i="2" s="1"/>
  <c r="CS22" i="2"/>
  <c r="DO22" i="2"/>
  <c r="FI22" i="2" s="1"/>
  <c r="CD23" i="2"/>
  <c r="CX23" i="2"/>
  <c r="DT23" i="2"/>
  <c r="FN23" i="2" s="1"/>
  <c r="EE24" i="2"/>
  <c r="HS24" i="2" s="1"/>
  <c r="DG24" i="2"/>
  <c r="FA24" i="2" s="1"/>
  <c r="ED24" i="2"/>
  <c r="HR24" i="2" s="1"/>
  <c r="HB24" i="2"/>
  <c r="CU25" i="2"/>
  <c r="DZ25" i="2"/>
  <c r="HN25" i="2" s="1"/>
  <c r="EM26" i="2"/>
  <c r="IA26" i="2" s="1"/>
  <c r="CS26" i="2"/>
  <c r="EE28" i="2"/>
  <c r="HS28" i="2" s="1"/>
  <c r="DH28" i="2"/>
  <c r="FB28" i="2" s="1"/>
  <c r="CL28" i="2"/>
  <c r="CI28" i="2"/>
  <c r="DN28" i="2"/>
  <c r="FH28" i="2" s="1"/>
  <c r="EQ28" i="2"/>
  <c r="IE28" i="2" s="1"/>
  <c r="DC29" i="2"/>
  <c r="EW29" i="2" s="1"/>
  <c r="CG29" i="2"/>
  <c r="CD29" i="2"/>
  <c r="EF30" i="2"/>
  <c r="HT30" i="2" s="1"/>
  <c r="DN31" i="2"/>
  <c r="FH31" i="2" s="1"/>
  <c r="GA35" i="2"/>
  <c r="EE42" i="2"/>
  <c r="HS42" i="2" s="1"/>
  <c r="CL42" i="2"/>
  <c r="DI42" i="2"/>
  <c r="FC42" i="2" s="1"/>
  <c r="DH42" i="2"/>
  <c r="FB42" i="2" s="1"/>
  <c r="DH24" i="2"/>
  <c r="FB24" i="2" s="1"/>
  <c r="EF24" i="2"/>
  <c r="HT24" i="2" s="1"/>
  <c r="CT26" i="2"/>
  <c r="DI28" i="2"/>
  <c r="FC28" i="2" s="1"/>
  <c r="CM28" i="2"/>
  <c r="CJ28" i="2"/>
  <c r="DO28" i="2"/>
  <c r="FI28" i="2" s="1"/>
  <c r="CH29" i="2"/>
  <c r="EA29" i="2"/>
  <c r="HO29" i="2" s="1"/>
  <c r="CE29" i="2"/>
  <c r="CU31" i="2"/>
  <c r="DR31" i="2"/>
  <c r="FL31" i="2" s="1"/>
  <c r="DO31" i="2"/>
  <c r="FI31" i="2" s="1"/>
  <c r="CW33" i="2"/>
  <c r="CV33" i="2"/>
  <c r="DS33" i="2"/>
  <c r="FM33" i="2" s="1"/>
  <c r="EP33" i="2"/>
  <c r="ID33" i="2" s="1"/>
  <c r="GJ35" i="2"/>
  <c r="HG35" i="2"/>
  <c r="GH43" i="2"/>
  <c r="HE43" i="2"/>
  <c r="DJ24" i="2"/>
  <c r="FD24" i="2" s="1"/>
  <c r="CN24" i="2"/>
  <c r="DI24" i="2"/>
  <c r="FC24" i="2" s="1"/>
  <c r="EG24" i="2"/>
  <c r="HU24" i="2" s="1"/>
  <c r="GL25" i="2"/>
  <c r="HI25" i="2"/>
  <c r="EB25" i="2"/>
  <c r="HP25" i="2" s="1"/>
  <c r="EO26" i="2"/>
  <c r="IC26" i="2" s="1"/>
  <c r="DR26" i="2"/>
  <c r="FL26" i="2" s="1"/>
  <c r="CV26" i="2"/>
  <c r="CU26" i="2"/>
  <c r="DX27" i="2"/>
  <c r="HL27" i="2" s="1"/>
  <c r="ER27" i="2"/>
  <c r="IF27" i="2" s="1"/>
  <c r="DJ28" i="2"/>
  <c r="FD28" i="2" s="1"/>
  <c r="CN28" i="2"/>
  <c r="CK28" i="2"/>
  <c r="DP28" i="2"/>
  <c r="FJ28" i="2" s="1"/>
  <c r="CF29" i="2"/>
  <c r="EJ30" i="2"/>
  <c r="HX30" i="2" s="1"/>
  <c r="CQ34" i="2"/>
  <c r="CP34" i="2"/>
  <c r="DM34" i="2"/>
  <c r="FG34" i="2" s="1"/>
  <c r="EJ34" i="2"/>
  <c r="HX34" i="2" s="1"/>
  <c r="GZ45" i="2"/>
  <c r="GC45" i="2"/>
  <c r="CV13" i="2"/>
  <c r="DR13" i="2"/>
  <c r="FL13" i="2" s="1"/>
  <c r="CG14" i="2"/>
  <c r="DC14" i="2"/>
  <c r="EW14" i="2" s="1"/>
  <c r="CL15" i="2"/>
  <c r="DH15" i="2"/>
  <c r="FB15" i="2" s="1"/>
  <c r="CQ16" i="2"/>
  <c r="DM16" i="2"/>
  <c r="FG16" i="2" s="1"/>
  <c r="CV17" i="2"/>
  <c r="DR17" i="2"/>
  <c r="FL17" i="2" s="1"/>
  <c r="CG18" i="2"/>
  <c r="DC18" i="2"/>
  <c r="EW18" i="2" s="1"/>
  <c r="GH18" i="2"/>
  <c r="CL19" i="2"/>
  <c r="DH19" i="2"/>
  <c r="FB19" i="2" s="1"/>
  <c r="FS19" i="2"/>
  <c r="CQ21" i="2"/>
  <c r="DM21" i="2"/>
  <c r="FG21" i="2" s="1"/>
  <c r="FX21" i="2"/>
  <c r="CV22" i="2"/>
  <c r="DR22" i="2"/>
  <c r="FL22" i="2" s="1"/>
  <c r="GC22" i="2"/>
  <c r="CG23" i="2"/>
  <c r="DC23" i="2"/>
  <c r="EW23" i="2" s="1"/>
  <c r="GH23" i="2"/>
  <c r="CL24" i="2"/>
  <c r="DK24" i="2"/>
  <c r="FE24" i="2" s="1"/>
  <c r="EC25" i="2"/>
  <c r="HQ25" i="2" s="1"/>
  <c r="DS26" i="2"/>
  <c r="FM26" i="2" s="1"/>
  <c r="CW26" i="2"/>
  <c r="DY27" i="2"/>
  <c r="HM27" i="2" s="1"/>
  <c r="CC27" i="2"/>
  <c r="EL27" i="2"/>
  <c r="HZ27" i="2" s="1"/>
  <c r="GU29" i="2"/>
  <c r="FX29" i="2"/>
  <c r="DT29" i="2"/>
  <c r="FN29" i="2" s="1"/>
  <c r="CR30" i="2"/>
  <c r="EP30" i="2"/>
  <c r="ID30" i="2" s="1"/>
  <c r="DQ31" i="2"/>
  <c r="FK31" i="2" s="1"/>
  <c r="DR32" i="2"/>
  <c r="FL32" i="2" s="1"/>
  <c r="CV32" i="2"/>
  <c r="EO32" i="2"/>
  <c r="IC32" i="2" s="1"/>
  <c r="DX33" i="2"/>
  <c r="HL33" i="2" s="1"/>
  <c r="CE33" i="2"/>
  <c r="ER33" i="2"/>
  <c r="IF33" i="2" s="1"/>
  <c r="DU33" i="2"/>
  <c r="FO33" i="2" s="1"/>
  <c r="CR34" i="2"/>
  <c r="EH35" i="2"/>
  <c r="HV35" i="2" s="1"/>
  <c r="CO35" i="2"/>
  <c r="DK35" i="2"/>
  <c r="FE35" i="2" s="1"/>
  <c r="GJ39" i="2"/>
  <c r="HG39" i="2"/>
  <c r="DQ44" i="2"/>
  <c r="FK44" i="2" s="1"/>
  <c r="CU44" i="2"/>
  <c r="EN44" i="2"/>
  <c r="IB44" i="2" s="1"/>
  <c r="EO44" i="2"/>
  <c r="IC44" i="2" s="1"/>
  <c r="CC17" i="2"/>
  <c r="CW17" i="2"/>
  <c r="CH18" i="2"/>
  <c r="CM19" i="2"/>
  <c r="CR21" i="2"/>
  <c r="DN21" i="2"/>
  <c r="FH21" i="2" s="1"/>
  <c r="CC22" i="2"/>
  <c r="CW22" i="2"/>
  <c r="DS22" i="2"/>
  <c r="FM22" i="2" s="1"/>
  <c r="CH23" i="2"/>
  <c r="DD23" i="2"/>
  <c r="EX23" i="2" s="1"/>
  <c r="DL24" i="2"/>
  <c r="FF24" i="2" s="1"/>
  <c r="EI24" i="2"/>
  <c r="HW24" i="2" s="1"/>
  <c r="GN25" i="2"/>
  <c r="FQ25" i="2"/>
  <c r="DZ27" i="2"/>
  <c r="HN27" i="2" s="1"/>
  <c r="DC27" i="2"/>
  <c r="EW27" i="2" s="1"/>
  <c r="CG27" i="2"/>
  <c r="CD27" i="2"/>
  <c r="EM27" i="2"/>
  <c r="IA27" i="2" s="1"/>
  <c r="CK29" i="2"/>
  <c r="DU29" i="2"/>
  <c r="FO29" i="2" s="1"/>
  <c r="GN29" i="2"/>
  <c r="GG30" i="2"/>
  <c r="CD31" i="2"/>
  <c r="CC31" i="2"/>
  <c r="DW31" i="2"/>
  <c r="HK31" i="2" s="1"/>
  <c r="DT31" i="2"/>
  <c r="FN31" i="2" s="1"/>
  <c r="DS32" i="2"/>
  <c r="FM32" i="2" s="1"/>
  <c r="CW32" i="2"/>
  <c r="EQ32" i="2"/>
  <c r="IE32" i="2" s="1"/>
  <c r="EP32" i="2"/>
  <c r="ID32" i="2" s="1"/>
  <c r="DO34" i="2"/>
  <c r="FI34" i="2" s="1"/>
  <c r="EL34" i="2"/>
  <c r="HZ34" i="2" s="1"/>
  <c r="EI35" i="2"/>
  <c r="HW35" i="2" s="1"/>
  <c r="DL35" i="2"/>
  <c r="FF35" i="2" s="1"/>
  <c r="CP35" i="2"/>
  <c r="EJ35" i="2"/>
  <c r="HX35" i="2" s="1"/>
  <c r="FY36" i="2"/>
  <c r="HI39" i="2"/>
  <c r="GL39" i="2"/>
  <c r="EF51" i="2"/>
  <c r="HT51" i="2" s="1"/>
  <c r="DI51" i="2"/>
  <c r="FC51" i="2" s="1"/>
  <c r="CM51" i="2"/>
  <c r="CL51" i="2"/>
  <c r="DJ51" i="2"/>
  <c r="FD51" i="2" s="1"/>
  <c r="CN15" i="2"/>
  <c r="CN109" i="2" s="1"/>
  <c r="CS16" i="2"/>
  <c r="CX17" i="2"/>
  <c r="CI18" i="2"/>
  <c r="CN19" i="2"/>
  <c r="CS21" i="2"/>
  <c r="CD22" i="2"/>
  <c r="CX22" i="2"/>
  <c r="DT22" i="2"/>
  <c r="FN22" i="2" s="1"/>
  <c r="CI23" i="2"/>
  <c r="DE23" i="2"/>
  <c r="EY23" i="2" s="1"/>
  <c r="DM24" i="2"/>
  <c r="FG24" i="2" s="1"/>
  <c r="DE25" i="2"/>
  <c r="EY25" i="2" s="1"/>
  <c r="EE25" i="2"/>
  <c r="HS25" i="2" s="1"/>
  <c r="ED26" i="2"/>
  <c r="HR26" i="2" s="1"/>
  <c r="DD27" i="2"/>
  <c r="EX27" i="2" s="1"/>
  <c r="CH27" i="2"/>
  <c r="CE27" i="2"/>
  <c r="CQ28" i="2"/>
  <c r="CL29" i="2"/>
  <c r="DA31" i="2"/>
  <c r="EU31" i="2" s="1"/>
  <c r="EL36" i="2"/>
  <c r="HZ36" i="2" s="1"/>
  <c r="DO36" i="2"/>
  <c r="FI36" i="2" s="1"/>
  <c r="CS36" i="2"/>
  <c r="DN37" i="2"/>
  <c r="FH37" i="2" s="1"/>
  <c r="CR37" i="2"/>
  <c r="FQ23" i="2"/>
  <c r="GK23" i="2"/>
  <c r="DN24" i="2"/>
  <c r="FH24" i="2" s="1"/>
  <c r="DF25" i="2"/>
  <c r="EZ25" i="2" s="1"/>
  <c r="DE27" i="2"/>
  <c r="EY27" i="2" s="1"/>
  <c r="CI27" i="2"/>
  <c r="EO27" i="2"/>
  <c r="IC27" i="2" s="1"/>
  <c r="CM29" i="2"/>
  <c r="DI29" i="2"/>
  <c r="FC29" i="2" s="1"/>
  <c r="DY29" i="2"/>
  <c r="HM29" i="2" s="1"/>
  <c r="EN30" i="2"/>
  <c r="IB30" i="2" s="1"/>
  <c r="DQ30" i="2"/>
  <c r="FK30" i="2" s="1"/>
  <c r="GA33" i="2"/>
  <c r="GX33" i="2"/>
  <c r="DN35" i="2"/>
  <c r="FH35" i="2" s="1"/>
  <c r="CR35" i="2"/>
  <c r="DO35" i="2"/>
  <c r="FI35" i="2" s="1"/>
  <c r="EL35" i="2"/>
  <c r="HZ35" i="2" s="1"/>
  <c r="EK35" i="2"/>
  <c r="HY35" i="2" s="1"/>
  <c r="EM36" i="2"/>
  <c r="IA36" i="2" s="1"/>
  <c r="DP36" i="2"/>
  <c r="FJ36" i="2" s="1"/>
  <c r="CT36" i="2"/>
  <c r="DO37" i="2"/>
  <c r="FI37" i="2" s="1"/>
  <c r="CS37" i="2"/>
  <c r="EM37" i="2"/>
  <c r="IA37" i="2" s="1"/>
  <c r="EL37" i="2"/>
  <c r="HZ37" i="2" s="1"/>
  <c r="DP37" i="2"/>
  <c r="FJ37" i="2" s="1"/>
  <c r="DO24" i="2"/>
  <c r="FI24" i="2" s="1"/>
  <c r="EL24" i="2"/>
  <c r="HZ24" i="2" s="1"/>
  <c r="EP27" i="2"/>
  <c r="ID27" i="2" s="1"/>
  <c r="GU27" i="2"/>
  <c r="CN29" i="2"/>
  <c r="EG29" i="2"/>
  <c r="HU29" i="2" s="1"/>
  <c r="DZ29" i="2"/>
  <c r="HN29" i="2" s="1"/>
  <c r="EO30" i="2"/>
  <c r="IC30" i="2" s="1"/>
  <c r="DR30" i="2"/>
  <c r="FL30" i="2" s="1"/>
  <c r="CV30" i="2"/>
  <c r="FY31" i="2"/>
  <c r="GD33" i="2"/>
  <c r="HA33" i="2"/>
  <c r="DP24" i="2"/>
  <c r="FJ24" i="2" s="1"/>
  <c r="EM24" i="2"/>
  <c r="IA24" i="2" s="1"/>
  <c r="DD26" i="2"/>
  <c r="EX26" i="2" s="1"/>
  <c r="EA26" i="2"/>
  <c r="HO26" i="2" s="1"/>
  <c r="CG26" i="2"/>
  <c r="GV27" i="2"/>
  <c r="DS30" i="2"/>
  <c r="FM30" i="2" s="1"/>
  <c r="CW30" i="2"/>
  <c r="FZ31" i="2"/>
  <c r="CL39" i="2"/>
  <c r="EE39" i="2"/>
  <c r="HS39" i="2" s="1"/>
  <c r="DH39" i="2"/>
  <c r="FB39" i="2" s="1"/>
  <c r="CK39" i="2"/>
  <c r="EF39" i="2"/>
  <c r="HT39" i="2" s="1"/>
  <c r="DI39" i="2"/>
  <c r="FC39" i="2" s="1"/>
  <c r="GB41" i="2"/>
  <c r="GY41" i="2"/>
  <c r="GA31" i="2"/>
  <c r="GX31" i="2"/>
  <c r="FV32" i="2"/>
  <c r="GS32" i="2"/>
  <c r="CD21" i="2"/>
  <c r="CX21" i="2"/>
  <c r="DT21" i="2"/>
  <c r="FN21" i="2" s="1"/>
  <c r="CI22" i="2"/>
  <c r="DE22" i="2"/>
  <c r="EY22" i="2" s="1"/>
  <c r="CN23" i="2"/>
  <c r="DJ23" i="2"/>
  <c r="FD23" i="2" s="1"/>
  <c r="DR24" i="2"/>
  <c r="FL24" i="2" s="1"/>
  <c r="EO24" i="2"/>
  <c r="IC24" i="2" s="1"/>
  <c r="DJ25" i="2"/>
  <c r="FD25" i="2" s="1"/>
  <c r="EL25" i="2"/>
  <c r="HZ25" i="2" s="1"/>
  <c r="GO25" i="2"/>
  <c r="EI26" i="2"/>
  <c r="HW26" i="2" s="1"/>
  <c r="GX27" i="2"/>
  <c r="EF28" i="2"/>
  <c r="HT28" i="2" s="1"/>
  <c r="GK28" i="2"/>
  <c r="CW29" i="2"/>
  <c r="EE33" i="2"/>
  <c r="HS33" i="2" s="1"/>
  <c r="CL33" i="2"/>
  <c r="CK33" i="2"/>
  <c r="DH33" i="2"/>
  <c r="FB33" i="2" s="1"/>
  <c r="DA33" i="2"/>
  <c r="EU33" i="2" s="1"/>
  <c r="EK48" i="2"/>
  <c r="HY48" i="2" s="1"/>
  <c r="DN48" i="2"/>
  <c r="FH48" i="2" s="1"/>
  <c r="CR48" i="2"/>
  <c r="CQ48" i="2"/>
  <c r="DO48" i="2"/>
  <c r="FI48" i="2" s="1"/>
  <c r="CE21" i="2"/>
  <c r="DA21" i="2"/>
  <c r="EU21" i="2" s="1"/>
  <c r="DU21" i="2"/>
  <c r="FO21" i="2" s="1"/>
  <c r="CJ22" i="2"/>
  <c r="DF22" i="2"/>
  <c r="EZ22" i="2" s="1"/>
  <c r="CO23" i="2"/>
  <c r="DK23" i="2"/>
  <c r="FE23" i="2" s="1"/>
  <c r="EP24" i="2"/>
  <c r="ID24" i="2" s="1"/>
  <c r="CW24" i="2"/>
  <c r="DS24" i="2"/>
  <c r="FM24" i="2" s="1"/>
  <c r="EQ24" i="2"/>
  <c r="IE24" i="2" s="1"/>
  <c r="GS24" i="2"/>
  <c r="EM25" i="2"/>
  <c r="IA25" i="2" s="1"/>
  <c r="GP25" i="2"/>
  <c r="CJ26" i="2"/>
  <c r="EJ26" i="2"/>
  <c r="HX26" i="2" s="1"/>
  <c r="EG28" i="2"/>
  <c r="HU28" i="2" s="1"/>
  <c r="DN29" i="2"/>
  <c r="FH29" i="2" s="1"/>
  <c r="CR29" i="2"/>
  <c r="EK29" i="2"/>
  <c r="HY29" i="2" s="1"/>
  <c r="CX29" i="2"/>
  <c r="EE29" i="2"/>
  <c r="HS29" i="2" s="1"/>
  <c r="HD31" i="2"/>
  <c r="GG31" i="2"/>
  <c r="GR32" i="2"/>
  <c r="DT24" i="2"/>
  <c r="FN24" i="2" s="1"/>
  <c r="DU24" i="2"/>
  <c r="FO24" i="2" s="1"/>
  <c r="ER24" i="2"/>
  <c r="IF24" i="2" s="1"/>
  <c r="DL25" i="2"/>
  <c r="FF25" i="2" s="1"/>
  <c r="EN25" i="2"/>
  <c r="IB25" i="2" s="1"/>
  <c r="DT28" i="2"/>
  <c r="FN28" i="2" s="1"/>
  <c r="EH28" i="2"/>
  <c r="HV28" i="2" s="1"/>
  <c r="DO29" i="2"/>
  <c r="FI29" i="2" s="1"/>
  <c r="CS29" i="2"/>
  <c r="DP29" i="2"/>
  <c r="FJ29" i="2" s="1"/>
  <c r="EF29" i="2"/>
  <c r="HT29" i="2" s="1"/>
  <c r="DP30" i="2"/>
  <c r="FJ30" i="2" s="1"/>
  <c r="HA30" i="2"/>
  <c r="CT31" i="2"/>
  <c r="EN31" i="2"/>
  <c r="IB31" i="2" s="1"/>
  <c r="FR35" i="2"/>
  <c r="GO35" i="2"/>
  <c r="FW46" i="2"/>
  <c r="GT46" i="2"/>
  <c r="GW47" i="2"/>
  <c r="FZ47" i="2"/>
  <c r="CL17" i="2"/>
  <c r="CQ18" i="2"/>
  <c r="CV19" i="2"/>
  <c r="CG21" i="2"/>
  <c r="CL22" i="2"/>
  <c r="CQ23" i="2"/>
  <c r="GL24" i="2"/>
  <c r="HI24" i="2"/>
  <c r="CL26" i="2"/>
  <c r="DL27" i="2"/>
  <c r="FF27" i="2" s="1"/>
  <c r="EI27" i="2"/>
  <c r="HW27" i="2" s="1"/>
  <c r="DU27" i="2"/>
  <c r="FO27" i="2" s="1"/>
  <c r="HA27" i="2"/>
  <c r="GS28" i="2"/>
  <c r="DD29" i="2"/>
  <c r="EX29" i="2" s="1"/>
  <c r="EL29" i="2"/>
  <c r="HZ29" i="2" s="1"/>
  <c r="HE29" i="2"/>
  <c r="CH30" i="2"/>
  <c r="DD30" i="2"/>
  <c r="EX30" i="2" s="1"/>
  <c r="EB30" i="2"/>
  <c r="HP30" i="2" s="1"/>
  <c r="CG30" i="2"/>
  <c r="DI31" i="2"/>
  <c r="FC31" i="2" s="1"/>
  <c r="EF31" i="2"/>
  <c r="HT31" i="2" s="1"/>
  <c r="GJ31" i="2"/>
  <c r="HG31" i="2"/>
  <c r="EO31" i="2"/>
  <c r="IC31" i="2" s="1"/>
  <c r="EE32" i="2"/>
  <c r="HS32" i="2" s="1"/>
  <c r="DH32" i="2"/>
  <c r="FB32" i="2" s="1"/>
  <c r="CL32" i="2"/>
  <c r="GC32" i="2"/>
  <c r="GZ32" i="2"/>
  <c r="FV34" i="2"/>
  <c r="GS34" i="2"/>
  <c r="EK37" i="2"/>
  <c r="HY37" i="2" s="1"/>
  <c r="ED38" i="2"/>
  <c r="HR38" i="2" s="1"/>
  <c r="DG38" i="2"/>
  <c r="FA38" i="2" s="1"/>
  <c r="CK38" i="2"/>
  <c r="HB38" i="2"/>
  <c r="GE38" i="2"/>
  <c r="CH16" i="2"/>
  <c r="CM17" i="2"/>
  <c r="CR18" i="2"/>
  <c r="CW19" i="2"/>
  <c r="CH21" i="2"/>
  <c r="CM22" i="2"/>
  <c r="CR23" i="2"/>
  <c r="DA24" i="2"/>
  <c r="EU24" i="2" s="1"/>
  <c r="DP25" i="2"/>
  <c r="FJ25" i="2" s="1"/>
  <c r="EP26" i="2"/>
  <c r="ID26" i="2" s="1"/>
  <c r="DM27" i="2"/>
  <c r="FG27" i="2" s="1"/>
  <c r="EJ27" i="2"/>
  <c r="HX27" i="2" s="1"/>
  <c r="CC28" i="2"/>
  <c r="DE29" i="2"/>
  <c r="EY29" i="2" s="1"/>
  <c r="EM29" i="2"/>
  <c r="IA29" i="2" s="1"/>
  <c r="HF29" i="2"/>
  <c r="CK30" i="2"/>
  <c r="EG31" i="2"/>
  <c r="HU31" i="2" s="1"/>
  <c r="DJ31" i="2"/>
  <c r="FD31" i="2" s="1"/>
  <c r="CW31" i="2"/>
  <c r="DI32" i="2"/>
  <c r="FC32" i="2" s="1"/>
  <c r="CM32" i="2"/>
  <c r="EF32" i="2"/>
  <c r="HT32" i="2" s="1"/>
  <c r="EI33" i="2"/>
  <c r="HW33" i="2" s="1"/>
  <c r="DL33" i="2"/>
  <c r="FF33" i="2" s="1"/>
  <c r="GB33" i="2"/>
  <c r="EE38" i="2"/>
  <c r="HS38" i="2" s="1"/>
  <c r="EQ33" i="2"/>
  <c r="IE33" i="2" s="1"/>
  <c r="DT33" i="2"/>
  <c r="FN33" i="2" s="1"/>
  <c r="GQ34" i="2"/>
  <c r="DM35" i="2"/>
  <c r="FG35" i="2" s="1"/>
  <c r="GN35" i="2"/>
  <c r="EO36" i="2"/>
  <c r="IC36" i="2" s="1"/>
  <c r="EN36" i="2"/>
  <c r="IB36" i="2" s="1"/>
  <c r="DQ36" i="2"/>
  <c r="FK36" i="2" s="1"/>
  <c r="CU36" i="2"/>
  <c r="HE38" i="2"/>
  <c r="GH38" i="2"/>
  <c r="CN39" i="2"/>
  <c r="EG39" i="2"/>
  <c r="HU39" i="2" s="1"/>
  <c r="DJ39" i="2"/>
  <c r="FD39" i="2" s="1"/>
  <c r="DW40" i="2"/>
  <c r="HK40" i="2" s="1"/>
  <c r="CC40" i="2"/>
  <c r="DY40" i="2"/>
  <c r="HM40" i="2" s="1"/>
  <c r="CG41" i="2"/>
  <c r="DD41" i="2"/>
  <c r="EX41" i="2" s="1"/>
  <c r="EA41" i="2"/>
  <c r="HO41" i="2" s="1"/>
  <c r="DZ41" i="2"/>
  <c r="HN41" i="2" s="1"/>
  <c r="GT50" i="2"/>
  <c r="FW50" i="2"/>
  <c r="EG51" i="2"/>
  <c r="HU51" i="2" s="1"/>
  <c r="GX54" i="2"/>
  <c r="GA54" i="2"/>
  <c r="HF38" i="2"/>
  <c r="GI38" i="2"/>
  <c r="GZ39" i="2"/>
  <c r="GC39" i="2"/>
  <c r="DU40" i="2"/>
  <c r="FO40" i="2" s="1"/>
  <c r="ER40" i="2"/>
  <c r="IF40" i="2" s="1"/>
  <c r="GS41" i="2"/>
  <c r="FV41" i="2"/>
  <c r="GC42" i="2"/>
  <c r="GZ42" i="2"/>
  <c r="DY33" i="2"/>
  <c r="HM33" i="2" s="1"/>
  <c r="DB33" i="2"/>
  <c r="EV33" i="2" s="1"/>
  <c r="CF33" i="2"/>
  <c r="CC33" i="2"/>
  <c r="EM34" i="2"/>
  <c r="IA34" i="2" s="1"/>
  <c r="CW35" i="2"/>
  <c r="DF36" i="2"/>
  <c r="EZ36" i="2" s="1"/>
  <c r="CD40" i="2"/>
  <c r="GG40" i="2"/>
  <c r="GT41" i="2"/>
  <c r="FW41" i="2"/>
  <c r="DL43" i="2"/>
  <c r="FF43" i="2" s="1"/>
  <c r="CP43" i="2"/>
  <c r="EO47" i="2"/>
  <c r="IC47" i="2" s="1"/>
  <c r="CV47" i="2"/>
  <c r="DR47" i="2"/>
  <c r="FL47" i="2" s="1"/>
  <c r="DS48" i="2"/>
  <c r="FM48" i="2" s="1"/>
  <c r="DR48" i="2"/>
  <c r="FL48" i="2" s="1"/>
  <c r="CV48" i="2"/>
  <c r="EP48" i="2"/>
  <c r="ID48" i="2" s="1"/>
  <c r="EC50" i="2"/>
  <c r="HQ50" i="2" s="1"/>
  <c r="DF50" i="2"/>
  <c r="EZ50" i="2" s="1"/>
  <c r="CJ50" i="2"/>
  <c r="FW55" i="2"/>
  <c r="GT55" i="2"/>
  <c r="GX62" i="2"/>
  <c r="GA62" i="2"/>
  <c r="CQ30" i="2"/>
  <c r="EH31" i="2"/>
  <c r="HV31" i="2" s="1"/>
  <c r="CO31" i="2"/>
  <c r="DC33" i="2"/>
  <c r="EW33" i="2" s="1"/>
  <c r="CG33" i="2"/>
  <c r="CD33" i="2"/>
  <c r="EN34" i="2"/>
  <c r="IB34" i="2" s="1"/>
  <c r="CX35" i="2"/>
  <c r="DG36" i="2"/>
  <c r="FA36" i="2" s="1"/>
  <c r="EJ39" i="2"/>
  <c r="HX39" i="2" s="1"/>
  <c r="DM39" i="2"/>
  <c r="FG39" i="2" s="1"/>
  <c r="CG40" i="2"/>
  <c r="DZ40" i="2"/>
  <c r="HN40" i="2" s="1"/>
  <c r="CJ41" i="2"/>
  <c r="DF41" i="2"/>
  <c r="EZ41" i="2" s="1"/>
  <c r="EC41" i="2"/>
  <c r="HQ41" i="2" s="1"/>
  <c r="GA41" i="2"/>
  <c r="GX41" i="2"/>
  <c r="GD42" i="2"/>
  <c r="HA42" i="2"/>
  <c r="FU44" i="2"/>
  <c r="EP47" i="2"/>
  <c r="ID47" i="2" s="1"/>
  <c r="CW47" i="2"/>
  <c r="DS47" i="2"/>
  <c r="FM47" i="2" s="1"/>
  <c r="FV55" i="2"/>
  <c r="GS55" i="2"/>
  <c r="DL31" i="2"/>
  <c r="FF31" i="2" s="1"/>
  <c r="CP31" i="2"/>
  <c r="DD33" i="2"/>
  <c r="EX33" i="2" s="1"/>
  <c r="CH33" i="2"/>
  <c r="DJ33" i="2"/>
  <c r="FD33" i="2" s="1"/>
  <c r="EO34" i="2"/>
  <c r="IC34" i="2" s="1"/>
  <c r="DR34" i="2"/>
  <c r="FL34" i="2" s="1"/>
  <c r="CV34" i="2"/>
  <c r="DD34" i="2"/>
  <c r="EX34" i="2" s="1"/>
  <c r="DA35" i="2"/>
  <c r="EU35" i="2" s="1"/>
  <c r="DW37" i="2"/>
  <c r="HK37" i="2" s="1"/>
  <c r="CD37" i="2"/>
  <c r="EQ37" i="2"/>
  <c r="IE37" i="2" s="1"/>
  <c r="DT37" i="2"/>
  <c r="FN37" i="2" s="1"/>
  <c r="CX37" i="2"/>
  <c r="HC39" i="2"/>
  <c r="GF39" i="2"/>
  <c r="DS39" i="2"/>
  <c r="FM39" i="2" s="1"/>
  <c r="FV40" i="2"/>
  <c r="GS40" i="2"/>
  <c r="GP40" i="2"/>
  <c r="CK41" i="2"/>
  <c r="DG41" i="2"/>
  <c r="FA41" i="2" s="1"/>
  <c r="EE41" i="2"/>
  <c r="HS41" i="2" s="1"/>
  <c r="GE42" i="2"/>
  <c r="HB42" i="2"/>
  <c r="DO43" i="2"/>
  <c r="FI43" i="2" s="1"/>
  <c r="DN43" i="2"/>
  <c r="FH43" i="2" s="1"/>
  <c r="EK43" i="2"/>
  <c r="HY43" i="2" s="1"/>
  <c r="FS44" i="2"/>
  <c r="GP44" i="2"/>
  <c r="GO46" i="2"/>
  <c r="FR46" i="2"/>
  <c r="DX49" i="2"/>
  <c r="HL49" i="2" s="1"/>
  <c r="DA49" i="2"/>
  <c r="EU49" i="2" s="1"/>
  <c r="CE49" i="2"/>
  <c r="ER49" i="2"/>
  <c r="IF49" i="2" s="1"/>
  <c r="DU49" i="2"/>
  <c r="FO49" i="2" s="1"/>
  <c r="CX49" i="2"/>
  <c r="HD59" i="2"/>
  <c r="GG59" i="2"/>
  <c r="CS32" i="2"/>
  <c r="DS34" i="2"/>
  <c r="FM34" i="2" s="1"/>
  <c r="CW34" i="2"/>
  <c r="DB35" i="2"/>
  <c r="EV35" i="2" s="1"/>
  <c r="GQ36" i="2"/>
  <c r="DX37" i="2"/>
  <c r="HL37" i="2" s="1"/>
  <c r="DA37" i="2"/>
  <c r="EU37" i="2" s="1"/>
  <c r="CE37" i="2"/>
  <c r="ER37" i="2"/>
  <c r="IF37" i="2" s="1"/>
  <c r="DU37" i="2"/>
  <c r="FO37" i="2" s="1"/>
  <c r="EK38" i="2"/>
  <c r="HY38" i="2" s="1"/>
  <c r="DN38" i="2"/>
  <c r="FH38" i="2" s="1"/>
  <c r="CR38" i="2"/>
  <c r="HD39" i="2"/>
  <c r="GG39" i="2"/>
  <c r="DT39" i="2"/>
  <c r="FN39" i="2" s="1"/>
  <c r="GQ40" i="2"/>
  <c r="FZ41" i="2"/>
  <c r="GW41" i="2"/>
  <c r="GG41" i="2"/>
  <c r="HD41" i="2"/>
  <c r="EL42" i="2"/>
  <c r="HZ42" i="2" s="1"/>
  <c r="CS42" i="2"/>
  <c r="DO42" i="2"/>
  <c r="FI42" i="2" s="1"/>
  <c r="CJ45" i="2"/>
  <c r="DG45" i="2"/>
  <c r="FA45" i="2" s="1"/>
  <c r="EE45" i="2"/>
  <c r="HS45" i="2" s="1"/>
  <c r="ED45" i="2"/>
  <c r="HR45" i="2" s="1"/>
  <c r="GR46" i="2"/>
  <c r="FU46" i="2"/>
  <c r="GO49" i="2"/>
  <c r="FR49" i="2"/>
  <c r="EM52" i="2"/>
  <c r="IA52" i="2" s="1"/>
  <c r="DP52" i="2"/>
  <c r="FJ52" i="2" s="1"/>
  <c r="CT52" i="2"/>
  <c r="CS52" i="2"/>
  <c r="EM32" i="2"/>
  <c r="IA32" i="2" s="1"/>
  <c r="CT32" i="2"/>
  <c r="GU33" i="2"/>
  <c r="FX33" i="2"/>
  <c r="CD34" i="2"/>
  <c r="CC34" i="2"/>
  <c r="DT34" i="2"/>
  <c r="FN34" i="2" s="1"/>
  <c r="CX34" i="2"/>
  <c r="EK34" i="2"/>
  <c r="HY34" i="2" s="1"/>
  <c r="GR36" i="2"/>
  <c r="DZ37" i="2"/>
  <c r="HN37" i="2" s="1"/>
  <c r="DY37" i="2"/>
  <c r="HM37" i="2" s="1"/>
  <c r="DB37" i="2"/>
  <c r="EV37" i="2" s="1"/>
  <c r="CF37" i="2"/>
  <c r="FQ37" i="2"/>
  <c r="GK39" i="2"/>
  <c r="GD40" i="2"/>
  <c r="HA40" i="2"/>
  <c r="DP42" i="2"/>
  <c r="FJ42" i="2" s="1"/>
  <c r="GQ44" i="2"/>
  <c r="FZ45" i="2"/>
  <c r="GW45" i="2"/>
  <c r="EN32" i="2"/>
  <c r="IB32" i="2" s="1"/>
  <c r="DQ32" i="2"/>
  <c r="FK32" i="2" s="1"/>
  <c r="CU32" i="2"/>
  <c r="EA32" i="2"/>
  <c r="HO32" i="2" s="1"/>
  <c r="FW33" i="2"/>
  <c r="GP36" i="2"/>
  <c r="FS36" i="2"/>
  <c r="DC37" i="2"/>
  <c r="EW37" i="2" s="1"/>
  <c r="EN42" i="2"/>
  <c r="IB42" i="2" s="1"/>
  <c r="DQ42" i="2"/>
  <c r="FK42" i="2" s="1"/>
  <c r="CU42" i="2"/>
  <c r="EO42" i="2"/>
  <c r="IC42" i="2" s="1"/>
  <c r="CU43" i="2"/>
  <c r="EB44" i="2"/>
  <c r="HP44" i="2" s="1"/>
  <c r="DE44" i="2"/>
  <c r="EY44" i="2" s="1"/>
  <c r="CH44" i="2"/>
  <c r="GA45" i="2"/>
  <c r="GX45" i="2"/>
  <c r="EO48" i="2"/>
  <c r="IC48" i="2" s="1"/>
  <c r="DS53" i="2"/>
  <c r="FM53" i="2" s="1"/>
  <c r="CW53" i="2"/>
  <c r="EP53" i="2"/>
  <c r="ID53" i="2" s="1"/>
  <c r="DE36" i="2"/>
  <c r="EY36" i="2" s="1"/>
  <c r="CI36" i="2"/>
  <c r="GU37" i="2"/>
  <c r="FX37" i="2"/>
  <c r="EO39" i="2"/>
  <c r="IC39" i="2" s="1"/>
  <c r="DR39" i="2"/>
  <c r="FL39" i="2" s="1"/>
  <c r="EH39" i="2"/>
  <c r="HV39" i="2" s="1"/>
  <c r="GH40" i="2"/>
  <c r="HE40" i="2"/>
  <c r="EH41" i="2"/>
  <c r="HV41" i="2" s="1"/>
  <c r="DK41" i="2"/>
  <c r="FE41" i="2" s="1"/>
  <c r="CO41" i="2"/>
  <c r="DC41" i="2"/>
  <c r="EW41" i="2" s="1"/>
  <c r="CV43" i="2"/>
  <c r="DR43" i="2"/>
  <c r="FL43" i="2" s="1"/>
  <c r="EP43" i="2"/>
  <c r="ID43" i="2" s="1"/>
  <c r="EO43" i="2"/>
  <c r="IC43" i="2" s="1"/>
  <c r="DS43" i="2"/>
  <c r="FM43" i="2" s="1"/>
  <c r="EC44" i="2"/>
  <c r="HQ44" i="2" s="1"/>
  <c r="DF44" i="2"/>
  <c r="EZ44" i="2" s="1"/>
  <c r="CJ44" i="2"/>
  <c r="CI44" i="2"/>
  <c r="EC46" i="2"/>
  <c r="HQ46" i="2" s="1"/>
  <c r="DF46" i="2"/>
  <c r="EZ46" i="2" s="1"/>
  <c r="CJ46" i="2"/>
  <c r="FQ53" i="2"/>
  <c r="GN53" i="2"/>
  <c r="HB57" i="2"/>
  <c r="GE57" i="2"/>
  <c r="FX64" i="2"/>
  <c r="GU64" i="2"/>
  <c r="CX40" i="2"/>
  <c r="EI41" i="2"/>
  <c r="HW41" i="2" s="1"/>
  <c r="DL41" i="2"/>
  <c r="FF41" i="2" s="1"/>
  <c r="CP41" i="2"/>
  <c r="EH45" i="2"/>
  <c r="HV45" i="2" s="1"/>
  <c r="DK45" i="2"/>
  <c r="FE45" i="2" s="1"/>
  <c r="ED46" i="2"/>
  <c r="HR46" i="2" s="1"/>
  <c r="DG46" i="2"/>
  <c r="FA46" i="2" s="1"/>
  <c r="CK46" i="2"/>
  <c r="CD30" i="2"/>
  <c r="CC30" i="2"/>
  <c r="DT30" i="2"/>
  <c r="FN30" i="2" s="1"/>
  <c r="CX30" i="2"/>
  <c r="DC32" i="2"/>
  <c r="EW32" i="2" s="1"/>
  <c r="GL32" i="2"/>
  <c r="CG34" i="2"/>
  <c r="DN34" i="2"/>
  <c r="FH34" i="2" s="1"/>
  <c r="ER34" i="2"/>
  <c r="IF34" i="2" s="1"/>
  <c r="DZ35" i="2"/>
  <c r="HN35" i="2" s="1"/>
  <c r="DC35" i="2"/>
  <c r="EW35" i="2" s="1"/>
  <c r="CG35" i="2"/>
  <c r="EO35" i="2"/>
  <c r="IC35" i="2" s="1"/>
  <c r="ED36" i="2"/>
  <c r="HR36" i="2" s="1"/>
  <c r="CH36" i="2"/>
  <c r="CL37" i="2"/>
  <c r="DS38" i="2"/>
  <c r="FM38" i="2" s="1"/>
  <c r="EP38" i="2"/>
  <c r="ID38" i="2" s="1"/>
  <c r="CW38" i="2"/>
  <c r="EL39" i="2"/>
  <c r="HZ39" i="2" s="1"/>
  <c r="DA40" i="2"/>
  <c r="EU40" i="2" s="1"/>
  <c r="EQ40" i="2"/>
  <c r="IE40" i="2" s="1"/>
  <c r="DH41" i="2"/>
  <c r="FB41" i="2" s="1"/>
  <c r="FQ42" i="2"/>
  <c r="GN42" i="2"/>
  <c r="DH44" i="2"/>
  <c r="FB44" i="2" s="1"/>
  <c r="CL44" i="2"/>
  <c r="EE44" i="2"/>
  <c r="HS44" i="2" s="1"/>
  <c r="HE58" i="2"/>
  <c r="GH58" i="2"/>
  <c r="DD32" i="2"/>
  <c r="EX32" i="2" s="1"/>
  <c r="EH33" i="2"/>
  <c r="HV33" i="2" s="1"/>
  <c r="CO33" i="2"/>
  <c r="EB34" i="2"/>
  <c r="HP34" i="2" s="1"/>
  <c r="DE34" i="2"/>
  <c r="EY34" i="2" s="1"/>
  <c r="CI34" i="2"/>
  <c r="HF34" i="2"/>
  <c r="DD35" i="2"/>
  <c r="EX35" i="2" s="1"/>
  <c r="CH35" i="2"/>
  <c r="CE35" i="2"/>
  <c r="EP35" i="2"/>
  <c r="ID35" i="2" s="1"/>
  <c r="EE36" i="2"/>
  <c r="HS36" i="2" s="1"/>
  <c r="CJ36" i="2"/>
  <c r="CD38" i="2"/>
  <c r="CC38" i="2"/>
  <c r="EQ38" i="2"/>
  <c r="IE38" i="2" s="1"/>
  <c r="CX38" i="2"/>
  <c r="DT38" i="2"/>
  <c r="FN38" i="2" s="1"/>
  <c r="DW38" i="2"/>
  <c r="HK38" i="2" s="1"/>
  <c r="CE39" i="2"/>
  <c r="DA39" i="2"/>
  <c r="EU39" i="2" s="1"/>
  <c r="EP39" i="2"/>
  <c r="ID39" i="2" s="1"/>
  <c r="DC40" i="2"/>
  <c r="EW40" i="2" s="1"/>
  <c r="DN41" i="2"/>
  <c r="FH41" i="2" s="1"/>
  <c r="CR41" i="2"/>
  <c r="DO41" i="2"/>
  <c r="FI41" i="2" s="1"/>
  <c r="EL41" i="2"/>
  <c r="HZ41" i="2" s="1"/>
  <c r="GL43" i="2"/>
  <c r="GG44" i="2"/>
  <c r="HD44" i="2"/>
  <c r="FX48" i="2"/>
  <c r="GU48" i="2"/>
  <c r="GL54" i="2"/>
  <c r="HI54" i="2"/>
  <c r="DX31" i="2"/>
  <c r="HL31" i="2" s="1"/>
  <c r="ER31" i="2"/>
  <c r="IF31" i="2" s="1"/>
  <c r="EJ33" i="2"/>
  <c r="HX33" i="2" s="1"/>
  <c r="DM33" i="2"/>
  <c r="FG33" i="2" s="1"/>
  <c r="CQ33" i="2"/>
  <c r="EA33" i="2"/>
  <c r="HO33" i="2" s="1"/>
  <c r="ED34" i="2"/>
  <c r="HR34" i="2" s="1"/>
  <c r="DG34" i="2"/>
  <c r="FA34" i="2" s="1"/>
  <c r="CK34" i="2"/>
  <c r="DQ34" i="2"/>
  <c r="FK34" i="2" s="1"/>
  <c r="GB34" i="2"/>
  <c r="DJ36" i="2"/>
  <c r="FD36" i="2" s="1"/>
  <c r="CN36" i="2"/>
  <c r="GZ36" i="2"/>
  <c r="GC36" i="2"/>
  <c r="DI37" i="2"/>
  <c r="FC37" i="2" s="1"/>
  <c r="CM37" i="2"/>
  <c r="HE37" i="2"/>
  <c r="GH37" i="2"/>
  <c r="GP38" i="2"/>
  <c r="FS38" i="2"/>
  <c r="GR39" i="2"/>
  <c r="FU39" i="2"/>
  <c r="GE40" i="2"/>
  <c r="HB40" i="2"/>
  <c r="FT42" i="2"/>
  <c r="GQ42" i="2"/>
  <c r="DC43" i="2"/>
  <c r="EW43" i="2" s="1"/>
  <c r="CG43" i="2"/>
  <c r="DZ43" i="2"/>
  <c r="HN43" i="2" s="1"/>
  <c r="HI44" i="2"/>
  <c r="GL44" i="2"/>
  <c r="GK45" i="2"/>
  <c r="DY31" i="2"/>
  <c r="HM31" i="2" s="1"/>
  <c r="EI31" i="2"/>
  <c r="HW31" i="2" s="1"/>
  <c r="GP32" i="2"/>
  <c r="FS32" i="2"/>
  <c r="DN33" i="2"/>
  <c r="FH33" i="2" s="1"/>
  <c r="CR33" i="2"/>
  <c r="EB33" i="2"/>
  <c r="HP33" i="2" s="1"/>
  <c r="DH34" i="2"/>
  <c r="FB34" i="2" s="1"/>
  <c r="GZ34" i="2"/>
  <c r="GC34" i="2"/>
  <c r="DU34" i="2"/>
  <c r="FO34" i="2" s="1"/>
  <c r="EB36" i="2"/>
  <c r="HP36" i="2" s="1"/>
  <c r="DJ37" i="2"/>
  <c r="FD37" i="2" s="1"/>
  <c r="CN37" i="2"/>
  <c r="GQ38" i="2"/>
  <c r="FT38" i="2"/>
  <c r="CM39" i="2"/>
  <c r="GF40" i="2"/>
  <c r="HC40" i="2"/>
  <c r="FW43" i="2"/>
  <c r="GT43" i="2"/>
  <c r="EI43" i="2"/>
  <c r="HW43" i="2" s="1"/>
  <c r="DT25" i="2"/>
  <c r="FN25" i="2" s="1"/>
  <c r="EQ25" i="2"/>
  <c r="IE25" i="2" s="1"/>
  <c r="CD26" i="2"/>
  <c r="CC26" i="2"/>
  <c r="DT26" i="2"/>
  <c r="FN26" i="2" s="1"/>
  <c r="CX26" i="2"/>
  <c r="CL27" i="2"/>
  <c r="EM28" i="2"/>
  <c r="IA28" i="2" s="1"/>
  <c r="CT28" i="2"/>
  <c r="EH29" i="2"/>
  <c r="HV29" i="2" s="1"/>
  <c r="DZ31" i="2"/>
  <c r="HN31" i="2" s="1"/>
  <c r="DC31" i="2"/>
  <c r="EW31" i="2" s="1"/>
  <c r="CG31" i="2"/>
  <c r="CF32" i="2"/>
  <c r="DO33" i="2"/>
  <c r="FI33" i="2" s="1"/>
  <c r="CS33" i="2"/>
  <c r="DI34" i="2"/>
  <c r="FC34" i="2" s="1"/>
  <c r="CM34" i="2"/>
  <c r="DW34" i="2"/>
  <c r="HK34" i="2" s="1"/>
  <c r="CL35" i="2"/>
  <c r="CQ36" i="2"/>
  <c r="EH37" i="2"/>
  <c r="HV37" i="2" s="1"/>
  <c r="CV37" i="2"/>
  <c r="EA38" i="2"/>
  <c r="HO38" i="2" s="1"/>
  <c r="CG38" i="2"/>
  <c r="CH38" i="2"/>
  <c r="CP39" i="2"/>
  <c r="EB42" i="2"/>
  <c r="HP42" i="2" s="1"/>
  <c r="DE42" i="2"/>
  <c r="EY42" i="2" s="1"/>
  <c r="CI42" i="2"/>
  <c r="CH42" i="2"/>
  <c r="EJ43" i="2"/>
  <c r="HX43" i="2" s="1"/>
  <c r="DD54" i="2"/>
  <c r="EX54" i="2" s="1"/>
  <c r="CH54" i="2"/>
  <c r="EA54" i="2"/>
  <c r="HO54" i="2" s="1"/>
  <c r="CW25" i="2"/>
  <c r="DU25" i="2"/>
  <c r="FO25" i="2" s="1"/>
  <c r="DD31" i="2"/>
  <c r="EX31" i="2" s="1"/>
  <c r="CH31" i="2"/>
  <c r="CE31" i="2"/>
  <c r="FR32" i="2"/>
  <c r="DX34" i="2"/>
  <c r="HL34" i="2" s="1"/>
  <c r="CR36" i="2"/>
  <c r="EG36" i="2"/>
  <c r="HU36" i="2" s="1"/>
  <c r="EI37" i="2"/>
  <c r="HW37" i="2" s="1"/>
  <c r="CW37" i="2"/>
  <c r="EB38" i="2"/>
  <c r="HP38" i="2" s="1"/>
  <c r="DE38" i="2"/>
  <c r="EY38" i="2" s="1"/>
  <c r="CI38" i="2"/>
  <c r="CQ39" i="2"/>
  <c r="DQ40" i="2"/>
  <c r="FK40" i="2" s="1"/>
  <c r="EN40" i="2"/>
  <c r="IB40" i="2" s="1"/>
  <c r="DP40" i="2"/>
  <c r="FJ40" i="2" s="1"/>
  <c r="CJ42" i="2"/>
  <c r="EL43" i="2"/>
  <c r="HZ43" i="2" s="1"/>
  <c r="CU45" i="2"/>
  <c r="DS45" i="2"/>
  <c r="FM45" i="2" s="1"/>
  <c r="DR45" i="2"/>
  <c r="FL45" i="2" s="1"/>
  <c r="EO45" i="2"/>
  <c r="IC45" i="2" s="1"/>
  <c r="DE54" i="2"/>
  <c r="EY54" i="2" s="1"/>
  <c r="CI54" i="2"/>
  <c r="DF54" i="2"/>
  <c r="EZ54" i="2" s="1"/>
  <c r="EC54" i="2"/>
  <c r="HQ54" i="2" s="1"/>
  <c r="EB54" i="2"/>
  <c r="HP54" i="2" s="1"/>
  <c r="DR28" i="2"/>
  <c r="FL28" i="2" s="1"/>
  <c r="CV28" i="2"/>
  <c r="EJ29" i="2"/>
  <c r="HX29" i="2" s="1"/>
  <c r="DM29" i="2"/>
  <c r="FG29" i="2" s="1"/>
  <c r="CQ29" i="2"/>
  <c r="CO29" i="2"/>
  <c r="CJ30" i="2"/>
  <c r="DE31" i="2"/>
  <c r="EY31" i="2" s="1"/>
  <c r="CI31" i="2"/>
  <c r="CF31" i="2"/>
  <c r="CX33" i="2"/>
  <c r="EG35" i="2"/>
  <c r="HU35" i="2" s="1"/>
  <c r="DJ35" i="2"/>
  <c r="FD35" i="2" s="1"/>
  <c r="CN35" i="2"/>
  <c r="DU35" i="2"/>
  <c r="FO35" i="2" s="1"/>
  <c r="EH36" i="2"/>
  <c r="HV36" i="2" s="1"/>
  <c r="EC38" i="2"/>
  <c r="HQ38" i="2" s="1"/>
  <c r="CU39" i="2"/>
  <c r="ED41" i="2"/>
  <c r="HR41" i="2" s="1"/>
  <c r="EC42" i="2"/>
  <c r="HQ42" i="2" s="1"/>
  <c r="CR43" i="2"/>
  <c r="EL44" i="2"/>
  <c r="HZ44" i="2" s="1"/>
  <c r="DO44" i="2"/>
  <c r="FI44" i="2" s="1"/>
  <c r="EQ39" i="2"/>
  <c r="IE39" i="2" s="1"/>
  <c r="DB40" i="2"/>
  <c r="EV40" i="2" s="1"/>
  <c r="DM41" i="2"/>
  <c r="FG41" i="2" s="1"/>
  <c r="CQ41" i="2"/>
  <c r="DG42" i="2"/>
  <c r="FA42" i="2" s="1"/>
  <c r="CK42" i="2"/>
  <c r="DD43" i="2"/>
  <c r="EX43" i="2" s="1"/>
  <c r="CH43" i="2"/>
  <c r="ED44" i="2"/>
  <c r="HR44" i="2" s="1"/>
  <c r="DG44" i="2"/>
  <c r="FA44" i="2" s="1"/>
  <c r="CK44" i="2"/>
  <c r="GL45" i="2"/>
  <c r="DI46" i="2"/>
  <c r="FC46" i="2" s="1"/>
  <c r="DH46" i="2"/>
  <c r="FB46" i="2" s="1"/>
  <c r="CL46" i="2"/>
  <c r="EQ47" i="2"/>
  <c r="IE47" i="2" s="1"/>
  <c r="DM48" i="2"/>
  <c r="FG48" i="2" s="1"/>
  <c r="EA49" i="2"/>
  <c r="HO49" i="2" s="1"/>
  <c r="DD49" i="2"/>
  <c r="EX49" i="2" s="1"/>
  <c r="DC49" i="2"/>
  <c r="EW49" i="2" s="1"/>
  <c r="CG49" i="2"/>
  <c r="ED50" i="2"/>
  <c r="HR50" i="2" s="1"/>
  <c r="GY50" i="2"/>
  <c r="GB50" i="2"/>
  <c r="EH51" i="2"/>
  <c r="HV51" i="2" s="1"/>
  <c r="DK51" i="2"/>
  <c r="FE51" i="2" s="1"/>
  <c r="CO51" i="2"/>
  <c r="EN52" i="2"/>
  <c r="IB52" i="2" s="1"/>
  <c r="FR53" i="2"/>
  <c r="GD55" i="2"/>
  <c r="HA55" i="2"/>
  <c r="DA56" i="2"/>
  <c r="EU56" i="2" s="1"/>
  <c r="DX56" i="2"/>
  <c r="HL56" i="2" s="1"/>
  <c r="CE56" i="2"/>
  <c r="CD56" i="2"/>
  <c r="CX56" i="2"/>
  <c r="DU56" i="2"/>
  <c r="FO56" i="2" s="1"/>
  <c r="ER56" i="2"/>
  <c r="IF56" i="2" s="1"/>
  <c r="FV60" i="2"/>
  <c r="GS60" i="2"/>
  <c r="GQ60" i="2"/>
  <c r="FT60" i="2"/>
  <c r="GY46" i="2"/>
  <c r="GB46" i="2"/>
  <c r="DX47" i="2"/>
  <c r="HL47" i="2" s="1"/>
  <c r="CD47" i="2"/>
  <c r="ER47" i="2"/>
  <c r="IF47" i="2" s="1"/>
  <c r="CX47" i="2"/>
  <c r="GT49" i="2"/>
  <c r="FW49" i="2"/>
  <c r="EF50" i="2"/>
  <c r="HT50" i="2" s="1"/>
  <c r="DI50" i="2"/>
  <c r="FC50" i="2" s="1"/>
  <c r="DH50" i="2"/>
  <c r="FB50" i="2" s="1"/>
  <c r="CL50" i="2"/>
  <c r="EP52" i="2"/>
  <c r="ID52" i="2" s="1"/>
  <c r="EO52" i="2"/>
  <c r="IC52" i="2" s="1"/>
  <c r="DS52" i="2"/>
  <c r="FM52" i="2" s="1"/>
  <c r="DR52" i="2"/>
  <c r="FL52" i="2" s="1"/>
  <c r="CV52" i="2"/>
  <c r="DY56" i="2"/>
  <c r="HM56" i="2" s="1"/>
  <c r="CF56" i="2"/>
  <c r="FQ56" i="2"/>
  <c r="GN56" i="2"/>
  <c r="FZ58" i="2"/>
  <c r="GW58" i="2"/>
  <c r="GF75" i="2"/>
  <c r="HC75" i="2"/>
  <c r="DY39" i="2"/>
  <c r="HM39" i="2" s="1"/>
  <c r="DB39" i="2"/>
  <c r="EV39" i="2" s="1"/>
  <c r="CF39" i="2"/>
  <c r="CC39" i="2"/>
  <c r="DZ39" i="2"/>
  <c r="HN39" i="2" s="1"/>
  <c r="DD40" i="2"/>
  <c r="EX40" i="2" s="1"/>
  <c r="GZ40" i="2"/>
  <c r="DT41" i="2"/>
  <c r="FN41" i="2" s="1"/>
  <c r="EK42" i="2"/>
  <c r="HY42" i="2" s="1"/>
  <c r="DK43" i="2"/>
  <c r="FE43" i="2" s="1"/>
  <c r="DI44" i="2"/>
  <c r="FC44" i="2" s="1"/>
  <c r="CM44" i="2"/>
  <c r="EP45" i="2"/>
  <c r="ID45" i="2" s="1"/>
  <c r="GZ46" i="2"/>
  <c r="DY47" i="2"/>
  <c r="HM47" i="2" s="1"/>
  <c r="DB47" i="2"/>
  <c r="EV47" i="2" s="1"/>
  <c r="CF47" i="2"/>
  <c r="GZ48" i="2"/>
  <c r="HE50" i="2"/>
  <c r="EK51" i="2"/>
  <c r="HY51" i="2" s="1"/>
  <c r="EJ51" i="2"/>
  <c r="HX51" i="2" s="1"/>
  <c r="DN51" i="2"/>
  <c r="FH51" i="2" s="1"/>
  <c r="DM51" i="2"/>
  <c r="FG51" i="2" s="1"/>
  <c r="CQ51" i="2"/>
  <c r="CG53" i="2"/>
  <c r="DZ53" i="2"/>
  <c r="HN53" i="2" s="1"/>
  <c r="EE55" i="2"/>
  <c r="HS55" i="2" s="1"/>
  <c r="DH55" i="2"/>
  <c r="FB55" i="2" s="1"/>
  <c r="CL55" i="2"/>
  <c r="EF55" i="2"/>
  <c r="HT55" i="2" s="1"/>
  <c r="FU56" i="2"/>
  <c r="GR56" i="2"/>
  <c r="GJ57" i="2"/>
  <c r="HG57" i="2"/>
  <c r="CS58" i="2"/>
  <c r="CJ38" i="2"/>
  <c r="DF38" i="2"/>
  <c r="EZ38" i="2" s="1"/>
  <c r="CD39" i="2"/>
  <c r="DC39" i="2"/>
  <c r="EW39" i="2" s="1"/>
  <c r="EA39" i="2"/>
  <c r="HO39" i="2" s="1"/>
  <c r="DE40" i="2"/>
  <c r="EY40" i="2" s="1"/>
  <c r="EF40" i="2"/>
  <c r="HT40" i="2" s="1"/>
  <c r="EN43" i="2"/>
  <c r="IB43" i="2" s="1"/>
  <c r="EE46" i="2"/>
  <c r="HS46" i="2" s="1"/>
  <c r="CE47" i="2"/>
  <c r="DZ48" i="2"/>
  <c r="HN48" i="2" s="1"/>
  <c r="DC48" i="2"/>
  <c r="EW48" i="2" s="1"/>
  <c r="CG48" i="2"/>
  <c r="GO48" i="2"/>
  <c r="FR48" i="2"/>
  <c r="HI50" i="2"/>
  <c r="GL50" i="2"/>
  <c r="FX52" i="2"/>
  <c r="CL54" i="2"/>
  <c r="DJ54" i="2"/>
  <c r="FD54" i="2" s="1"/>
  <c r="EG54" i="2"/>
  <c r="HU54" i="2" s="1"/>
  <c r="DI54" i="2"/>
  <c r="FC54" i="2" s="1"/>
  <c r="GE59" i="2"/>
  <c r="HB59" i="2"/>
  <c r="GD60" i="2"/>
  <c r="HA60" i="2"/>
  <c r="DD39" i="2"/>
  <c r="EX39" i="2" s="1"/>
  <c r="CH39" i="2"/>
  <c r="DE39" i="2"/>
  <c r="EY39" i="2" s="1"/>
  <c r="EB39" i="2"/>
  <c r="HP39" i="2" s="1"/>
  <c r="EC40" i="2"/>
  <c r="HQ40" i="2" s="1"/>
  <c r="DF40" i="2"/>
  <c r="EZ40" i="2" s="1"/>
  <c r="EG40" i="2"/>
  <c r="HU40" i="2" s="1"/>
  <c r="CV41" i="2"/>
  <c r="CN42" i="2"/>
  <c r="DN42" i="2"/>
  <c r="FH42" i="2" s="1"/>
  <c r="EP42" i="2"/>
  <c r="ID42" i="2" s="1"/>
  <c r="CL43" i="2"/>
  <c r="DX45" i="2"/>
  <c r="HL45" i="2" s="1"/>
  <c r="DA45" i="2"/>
  <c r="EU45" i="2" s="1"/>
  <c r="CE45" i="2"/>
  <c r="ER45" i="2"/>
  <c r="IF45" i="2" s="1"/>
  <c r="DU45" i="2"/>
  <c r="FO45" i="2" s="1"/>
  <c r="CR46" i="2"/>
  <c r="EF46" i="2"/>
  <c r="HT46" i="2" s="1"/>
  <c r="HB46" i="2"/>
  <c r="DD47" i="2"/>
  <c r="EX47" i="2" s="1"/>
  <c r="CH47" i="2"/>
  <c r="GT47" i="2"/>
  <c r="FW47" i="2"/>
  <c r="DU47" i="2"/>
  <c r="FO47" i="2" s="1"/>
  <c r="HD48" i="2"/>
  <c r="HD49" i="2"/>
  <c r="GG49" i="2"/>
  <c r="GZ49" i="2"/>
  <c r="GE54" i="2"/>
  <c r="CD57" i="2"/>
  <c r="CC57" i="2"/>
  <c r="DA57" i="2"/>
  <c r="EU57" i="2" s="1"/>
  <c r="DX57" i="2"/>
  <c r="HL57" i="2" s="1"/>
  <c r="DW57" i="2"/>
  <c r="HK57" i="2" s="1"/>
  <c r="CX57" i="2"/>
  <c r="CW57" i="2"/>
  <c r="DU57" i="2"/>
  <c r="FO57" i="2" s="1"/>
  <c r="DT57" i="2"/>
  <c r="FN57" i="2" s="1"/>
  <c r="ER57" i="2"/>
  <c r="IF57" i="2" s="1"/>
  <c r="EQ57" i="2"/>
  <c r="IE57" i="2" s="1"/>
  <c r="FX58" i="2"/>
  <c r="GU58" i="2"/>
  <c r="GE60" i="2"/>
  <c r="HB60" i="2"/>
  <c r="HI70" i="2"/>
  <c r="GL70" i="2"/>
  <c r="CL34" i="2"/>
  <c r="CQ35" i="2"/>
  <c r="CV36" i="2"/>
  <c r="CG37" i="2"/>
  <c r="CL38" i="2"/>
  <c r="DH38" i="2"/>
  <c r="FB38" i="2" s="1"/>
  <c r="DF39" i="2"/>
  <c r="EZ39" i="2" s="1"/>
  <c r="EC39" i="2"/>
  <c r="HQ39" i="2" s="1"/>
  <c r="ED40" i="2"/>
  <c r="HR40" i="2" s="1"/>
  <c r="DG40" i="2"/>
  <c r="FA40" i="2" s="1"/>
  <c r="CK40" i="2"/>
  <c r="CM43" i="2"/>
  <c r="GU43" i="2"/>
  <c r="CP44" i="2"/>
  <c r="DB45" i="2"/>
  <c r="EV45" i="2" s="1"/>
  <c r="CF45" i="2"/>
  <c r="CC45" i="2"/>
  <c r="DH45" i="2"/>
  <c r="FB45" i="2" s="1"/>
  <c r="CT46" i="2"/>
  <c r="DZ47" i="2"/>
  <c r="HN47" i="2" s="1"/>
  <c r="EB48" i="2"/>
  <c r="HP48" i="2" s="1"/>
  <c r="CH48" i="2"/>
  <c r="EE49" i="2"/>
  <c r="HS49" i="2" s="1"/>
  <c r="DH49" i="2"/>
  <c r="FB49" i="2" s="1"/>
  <c r="CL49" i="2"/>
  <c r="HE49" i="2"/>
  <c r="FS51" i="2"/>
  <c r="GZ53" i="2"/>
  <c r="GC53" i="2"/>
  <c r="GC54" i="2"/>
  <c r="GZ54" i="2"/>
  <c r="CJ56" i="2"/>
  <c r="DG56" i="2"/>
  <c r="FA56" i="2" s="1"/>
  <c r="DF56" i="2"/>
  <c r="EZ56" i="2" s="1"/>
  <c r="ED56" i="2"/>
  <c r="HR56" i="2" s="1"/>
  <c r="GP57" i="2"/>
  <c r="FS57" i="2"/>
  <c r="CK58" i="2"/>
  <c r="DH58" i="2"/>
  <c r="FB58" i="2" s="1"/>
  <c r="DG58" i="2"/>
  <c r="FA58" i="2" s="1"/>
  <c r="ED58" i="2"/>
  <c r="HR58" i="2" s="1"/>
  <c r="EF60" i="2"/>
  <c r="HT60" i="2" s="1"/>
  <c r="DI60" i="2"/>
  <c r="FC60" i="2" s="1"/>
  <c r="CM60" i="2"/>
  <c r="CL60" i="2"/>
  <c r="GJ62" i="2"/>
  <c r="HG62" i="2"/>
  <c r="CW36" i="2"/>
  <c r="CH37" i="2"/>
  <c r="DD37" i="2"/>
  <c r="EX37" i="2" s="1"/>
  <c r="CM38" i="2"/>
  <c r="DI38" i="2"/>
  <c r="FC38" i="2" s="1"/>
  <c r="CI39" i="2"/>
  <c r="DG39" i="2"/>
  <c r="FA39" i="2" s="1"/>
  <c r="DH40" i="2"/>
  <c r="FB40" i="2" s="1"/>
  <c r="CL40" i="2"/>
  <c r="CI40" i="2"/>
  <c r="CX41" i="2"/>
  <c r="CN43" i="2"/>
  <c r="DQ43" i="2"/>
  <c r="FK43" i="2" s="1"/>
  <c r="GV43" i="2"/>
  <c r="CQ44" i="2"/>
  <c r="DC45" i="2"/>
  <c r="EW45" i="2" s="1"/>
  <c r="CG45" i="2"/>
  <c r="CD45" i="2"/>
  <c r="DI45" i="2"/>
  <c r="FC45" i="2" s="1"/>
  <c r="HI46" i="2"/>
  <c r="GL46" i="2"/>
  <c r="CK47" i="2"/>
  <c r="HE47" i="2"/>
  <c r="DJ49" i="2"/>
  <c r="FD49" i="2" s="1"/>
  <c r="DI49" i="2"/>
  <c r="FC49" i="2" s="1"/>
  <c r="CM49" i="2"/>
  <c r="HF49" i="2"/>
  <c r="GI49" i="2"/>
  <c r="EJ50" i="2"/>
  <c r="HX50" i="2" s="1"/>
  <c r="DM50" i="2"/>
  <c r="FG50" i="2" s="1"/>
  <c r="CQ50" i="2"/>
  <c r="FY53" i="2"/>
  <c r="GV53" i="2"/>
  <c r="GG53" i="2"/>
  <c r="HD53" i="2"/>
  <c r="GQ53" i="2"/>
  <c r="GD54" i="2"/>
  <c r="HA54" i="2"/>
  <c r="FY56" i="2"/>
  <c r="GV56" i="2"/>
  <c r="GQ57" i="2"/>
  <c r="FT57" i="2"/>
  <c r="EG61" i="2"/>
  <c r="HU61" i="2" s="1"/>
  <c r="CM61" i="2"/>
  <c r="CL61" i="2"/>
  <c r="DI61" i="2"/>
  <c r="FC61" i="2" s="1"/>
  <c r="GY38" i="2"/>
  <c r="GB38" i="2"/>
  <c r="DJ38" i="2"/>
  <c r="FD38" i="2" s="1"/>
  <c r="FX39" i="2"/>
  <c r="DI40" i="2"/>
  <c r="FC40" i="2" s="1"/>
  <c r="CM40" i="2"/>
  <c r="CO43" i="2"/>
  <c r="CR44" i="2"/>
  <c r="DJ45" i="2"/>
  <c r="FD45" i="2" s="1"/>
  <c r="ED48" i="2"/>
  <c r="HR48" i="2" s="1"/>
  <c r="DG48" i="2"/>
  <c r="FA48" i="2" s="1"/>
  <c r="CK48" i="2"/>
  <c r="GY48" i="2"/>
  <c r="GB48" i="2"/>
  <c r="EA48" i="2"/>
  <c r="HO48" i="2" s="1"/>
  <c r="FZ53" i="2"/>
  <c r="GW53" i="2"/>
  <c r="GH53" i="2"/>
  <c r="HE53" i="2"/>
  <c r="GE55" i="2"/>
  <c r="HG56" i="2"/>
  <c r="GJ56" i="2"/>
  <c r="EN59" i="2"/>
  <c r="IB59" i="2" s="1"/>
  <c r="CU59" i="2"/>
  <c r="DR59" i="2"/>
  <c r="FL59" i="2" s="1"/>
  <c r="DQ59" i="2"/>
  <c r="FK59" i="2" s="1"/>
  <c r="EO59" i="2"/>
  <c r="IC59" i="2" s="1"/>
  <c r="HD63" i="2"/>
  <c r="GG63" i="2"/>
  <c r="GT45" i="2"/>
  <c r="FW45" i="2"/>
  <c r="CN47" i="2"/>
  <c r="GX53" i="2"/>
  <c r="GA53" i="2"/>
  <c r="HC54" i="2"/>
  <c r="GF54" i="2"/>
  <c r="DB56" i="2"/>
  <c r="EV56" i="2" s="1"/>
  <c r="EA57" i="2"/>
  <c r="HO57" i="2" s="1"/>
  <c r="CH57" i="2"/>
  <c r="GV57" i="2"/>
  <c r="FY57" i="2"/>
  <c r="GJ59" i="2"/>
  <c r="HG59" i="2"/>
  <c r="EG62" i="2"/>
  <c r="HU62" i="2" s="1"/>
  <c r="EF62" i="2"/>
  <c r="HT62" i="2" s="1"/>
  <c r="DJ62" i="2"/>
  <c r="FD62" i="2" s="1"/>
  <c r="DI62" i="2"/>
  <c r="FC62" i="2" s="1"/>
  <c r="GC69" i="2"/>
  <c r="GZ69" i="2"/>
  <c r="DB41" i="2"/>
  <c r="EV41" i="2" s="1"/>
  <c r="CF41" i="2"/>
  <c r="EM42" i="2"/>
  <c r="IA42" i="2" s="1"/>
  <c r="DM43" i="2"/>
  <c r="FG43" i="2" s="1"/>
  <c r="CQ43" i="2"/>
  <c r="HD43" i="2"/>
  <c r="GG43" i="2"/>
  <c r="EM44" i="2"/>
  <c r="IA44" i="2" s="1"/>
  <c r="DP44" i="2"/>
  <c r="FJ44" i="2" s="1"/>
  <c r="CT44" i="2"/>
  <c r="EN46" i="2"/>
  <c r="IB46" i="2" s="1"/>
  <c r="DQ46" i="2"/>
  <c r="FK46" i="2" s="1"/>
  <c r="CU46" i="2"/>
  <c r="EF47" i="2"/>
  <c r="HT47" i="2" s="1"/>
  <c r="DI47" i="2"/>
  <c r="FC47" i="2" s="1"/>
  <c r="CM47" i="2"/>
  <c r="DI48" i="2"/>
  <c r="FC48" i="2" s="1"/>
  <c r="CM48" i="2"/>
  <c r="CP48" i="2"/>
  <c r="EF48" i="2"/>
  <c r="HT48" i="2" s="1"/>
  <c r="GY52" i="2"/>
  <c r="GB52" i="2"/>
  <c r="DC53" i="2"/>
  <c r="EW53" i="2" s="1"/>
  <c r="HD54" i="2"/>
  <c r="GG54" i="2"/>
  <c r="DC56" i="2"/>
  <c r="EW56" i="2" s="1"/>
  <c r="DE57" i="2"/>
  <c r="EY57" i="2" s="1"/>
  <c r="EB57" i="2"/>
  <c r="HP57" i="2" s="1"/>
  <c r="CI57" i="2"/>
  <c r="GZ58" i="2"/>
  <c r="GC58" i="2"/>
  <c r="DR46" i="2"/>
  <c r="FL46" i="2" s="1"/>
  <c r="CV46" i="2"/>
  <c r="EP46" i="2"/>
  <c r="ID46" i="2" s="1"/>
  <c r="HD47" i="2"/>
  <c r="GG47" i="2"/>
  <c r="GZ52" i="2"/>
  <c r="GC52" i="2"/>
  <c r="GY53" i="2"/>
  <c r="GB53" i="2"/>
  <c r="HE54" i="2"/>
  <c r="GH54" i="2"/>
  <c r="GH55" i="2"/>
  <c r="HE55" i="2"/>
  <c r="GZ56" i="2"/>
  <c r="GC56" i="2"/>
  <c r="GV83" i="2"/>
  <c r="FY83" i="2"/>
  <c r="HB83" i="2"/>
  <c r="GE83" i="2"/>
  <c r="EN38" i="2"/>
  <c r="IB38" i="2" s="1"/>
  <c r="HA38" i="2"/>
  <c r="DL39" i="2"/>
  <c r="FF39" i="2" s="1"/>
  <c r="DR42" i="2"/>
  <c r="FL42" i="2" s="1"/>
  <c r="CV42" i="2"/>
  <c r="DR44" i="2"/>
  <c r="FL44" i="2" s="1"/>
  <c r="CV44" i="2"/>
  <c r="DS46" i="2"/>
  <c r="FM46" i="2" s="1"/>
  <c r="CW46" i="2"/>
  <c r="EQ46" i="2"/>
  <c r="IE46" i="2" s="1"/>
  <c r="EH47" i="2"/>
  <c r="HV47" i="2" s="1"/>
  <c r="DK47" i="2"/>
  <c r="FE47" i="2" s="1"/>
  <c r="CO47" i="2"/>
  <c r="EJ47" i="2"/>
  <c r="HX47" i="2" s="1"/>
  <c r="DN49" i="2"/>
  <c r="FH49" i="2" s="1"/>
  <c r="CR49" i="2"/>
  <c r="EL49" i="2"/>
  <c r="HZ49" i="2" s="1"/>
  <c r="HB52" i="2"/>
  <c r="GE52" i="2"/>
  <c r="GD53" i="2"/>
  <c r="HA53" i="2"/>
  <c r="DR55" i="2"/>
  <c r="FL55" i="2" s="1"/>
  <c r="EO55" i="2"/>
  <c r="IC55" i="2" s="1"/>
  <c r="DQ55" i="2"/>
  <c r="FK55" i="2" s="1"/>
  <c r="EK61" i="2"/>
  <c r="HY61" i="2" s="1"/>
  <c r="DN61" i="2"/>
  <c r="FH61" i="2" s="1"/>
  <c r="CR61" i="2"/>
  <c r="EL61" i="2"/>
  <c r="HZ61" i="2" s="1"/>
  <c r="GD63" i="2"/>
  <c r="HA63" i="2"/>
  <c r="CS38" i="2"/>
  <c r="DS42" i="2"/>
  <c r="FM42" i="2" s="1"/>
  <c r="CW42" i="2"/>
  <c r="EA43" i="2"/>
  <c r="HO43" i="2" s="1"/>
  <c r="EF44" i="2"/>
  <c r="HT44" i="2" s="1"/>
  <c r="GK44" i="2"/>
  <c r="GN46" i="2"/>
  <c r="FQ46" i="2"/>
  <c r="EI47" i="2"/>
  <c r="HW47" i="2" s="1"/>
  <c r="DO49" i="2"/>
  <c r="FI49" i="2" s="1"/>
  <c r="DS50" i="2"/>
  <c r="FM50" i="2" s="1"/>
  <c r="CW50" i="2"/>
  <c r="EQ50" i="2"/>
  <c r="IE50" i="2" s="1"/>
  <c r="DI52" i="2"/>
  <c r="FC52" i="2" s="1"/>
  <c r="CM52" i="2"/>
  <c r="EG52" i="2"/>
  <c r="HU52" i="2" s="1"/>
  <c r="CQ53" i="2"/>
  <c r="GJ54" i="2"/>
  <c r="HG54" i="2"/>
  <c r="DY59" i="2"/>
  <c r="HM59" i="2" s="1"/>
  <c r="DB59" i="2"/>
  <c r="EV59" i="2" s="1"/>
  <c r="CF59" i="2"/>
  <c r="FQ59" i="2"/>
  <c r="GN59" i="2"/>
  <c r="CQ62" i="2"/>
  <c r="GE63" i="2"/>
  <c r="HB63" i="2"/>
  <c r="GY73" i="2"/>
  <c r="GB73" i="2"/>
  <c r="DK81" i="2"/>
  <c r="FE81" i="2" s="1"/>
  <c r="EI81" i="2"/>
  <c r="HW81" i="2" s="1"/>
  <c r="EH81" i="2"/>
  <c r="HV81" i="2" s="1"/>
  <c r="CN81" i="2"/>
  <c r="DL81" i="2"/>
  <c r="FF81" i="2" s="1"/>
  <c r="CO81" i="2"/>
  <c r="CN45" i="2"/>
  <c r="DN47" i="2"/>
  <c r="FH47" i="2" s="1"/>
  <c r="DM47" i="2"/>
  <c r="FG47" i="2" s="1"/>
  <c r="CQ47" i="2"/>
  <c r="HI48" i="2"/>
  <c r="GL48" i="2"/>
  <c r="GN50" i="2"/>
  <c r="FQ50" i="2"/>
  <c r="DD51" i="2"/>
  <c r="EX51" i="2" s="1"/>
  <c r="CH51" i="2"/>
  <c r="EB51" i="2"/>
  <c r="HP51" i="2" s="1"/>
  <c r="GT51" i="2"/>
  <c r="FW51" i="2"/>
  <c r="CR53" i="2"/>
  <c r="EK53" i="2"/>
  <c r="HY53" i="2" s="1"/>
  <c r="CW54" i="2"/>
  <c r="HH55" i="2"/>
  <c r="GK55" i="2"/>
  <c r="CM57" i="2"/>
  <c r="EF57" i="2"/>
  <c r="HT57" i="2" s="1"/>
  <c r="DD57" i="2"/>
  <c r="EX57" i="2" s="1"/>
  <c r="DN62" i="2"/>
  <c r="FH62" i="2" s="1"/>
  <c r="EK62" i="2"/>
  <c r="HY62" i="2" s="1"/>
  <c r="CR62" i="2"/>
  <c r="GG71" i="2"/>
  <c r="HD71" i="2"/>
  <c r="GU51" i="2"/>
  <c r="FX51" i="2"/>
  <c r="CD54" i="2"/>
  <c r="CC54" i="2"/>
  <c r="DW54" i="2"/>
  <c r="HK54" i="2" s="1"/>
  <c r="DU54" i="2"/>
  <c r="FO54" i="2" s="1"/>
  <c r="DT54" i="2"/>
  <c r="FN54" i="2" s="1"/>
  <c r="EQ54" i="2"/>
  <c r="IE54" i="2" s="1"/>
  <c r="HI55" i="2"/>
  <c r="GL55" i="2"/>
  <c r="DQ58" i="2"/>
  <c r="FK58" i="2" s="1"/>
  <c r="DP58" i="2"/>
  <c r="FJ58" i="2" s="1"/>
  <c r="EM58" i="2"/>
  <c r="IA58" i="2" s="1"/>
  <c r="HC78" i="2"/>
  <c r="GF78" i="2"/>
  <c r="CL36" i="2"/>
  <c r="DH36" i="2"/>
  <c r="FB36" i="2" s="1"/>
  <c r="CQ37" i="2"/>
  <c r="DM37" i="2"/>
  <c r="FG37" i="2" s="1"/>
  <c r="CV38" i="2"/>
  <c r="DR38" i="2"/>
  <c r="FL38" i="2" s="1"/>
  <c r="DP39" i="2"/>
  <c r="FJ39" i="2" s="1"/>
  <c r="EM39" i="2"/>
  <c r="IA39" i="2" s="1"/>
  <c r="DD42" i="2"/>
  <c r="EX42" i="2" s="1"/>
  <c r="ED42" i="2"/>
  <c r="HR42" i="2" s="1"/>
  <c r="DA43" i="2"/>
  <c r="EU43" i="2" s="1"/>
  <c r="EI45" i="2"/>
  <c r="HW45" i="2" s="1"/>
  <c r="DL45" i="2"/>
  <c r="FF45" i="2" s="1"/>
  <c r="CP45" i="2"/>
  <c r="DY45" i="2"/>
  <c r="HM45" i="2" s="1"/>
  <c r="DE47" i="2"/>
  <c r="EY47" i="2" s="1"/>
  <c r="EL48" i="2"/>
  <c r="HZ48" i="2" s="1"/>
  <c r="DD48" i="2"/>
  <c r="EX48" i="2" s="1"/>
  <c r="GO50" i="2"/>
  <c r="FR50" i="2"/>
  <c r="EL53" i="2"/>
  <c r="HZ53" i="2" s="1"/>
  <c r="GP55" i="2"/>
  <c r="FS55" i="2"/>
  <c r="EN55" i="2"/>
  <c r="IB55" i="2" s="1"/>
  <c r="DI57" i="2"/>
  <c r="FC57" i="2" s="1"/>
  <c r="DQ39" i="2"/>
  <c r="FK39" i="2" s="1"/>
  <c r="EN39" i="2"/>
  <c r="IB39" i="2" s="1"/>
  <c r="EQ43" i="2"/>
  <c r="IE43" i="2" s="1"/>
  <c r="DE43" i="2"/>
  <c r="EY43" i="2" s="1"/>
  <c r="GO44" i="2"/>
  <c r="FR44" i="2"/>
  <c r="DM45" i="2"/>
  <c r="FG45" i="2" s="1"/>
  <c r="CQ45" i="2"/>
  <c r="DZ45" i="2"/>
  <c r="HN45" i="2" s="1"/>
  <c r="EA46" i="2"/>
  <c r="HO46" i="2" s="1"/>
  <c r="CF46" i="2"/>
  <c r="DP46" i="2"/>
  <c r="FJ46" i="2" s="1"/>
  <c r="EM48" i="2"/>
  <c r="IA48" i="2" s="1"/>
  <c r="DP48" i="2"/>
  <c r="FJ48" i="2" s="1"/>
  <c r="CT48" i="2"/>
  <c r="EP49" i="2"/>
  <c r="ID49" i="2" s="1"/>
  <c r="DS49" i="2"/>
  <c r="FM49" i="2" s="1"/>
  <c r="CW49" i="2"/>
  <c r="DT49" i="2"/>
  <c r="FN49" i="2" s="1"/>
  <c r="GQ50" i="2"/>
  <c r="FT50" i="2"/>
  <c r="GP50" i="2"/>
  <c r="FS50" i="2"/>
  <c r="DZ50" i="2"/>
  <c r="HN50" i="2" s="1"/>
  <c r="CN51" i="2"/>
  <c r="HA52" i="2"/>
  <c r="GD52" i="2"/>
  <c r="FS54" i="2"/>
  <c r="GP54" i="2"/>
  <c r="FT55" i="2"/>
  <c r="GQ55" i="2"/>
  <c r="EG41" i="2"/>
  <c r="HU41" i="2" s="1"/>
  <c r="DX43" i="2"/>
  <c r="HL43" i="2" s="1"/>
  <c r="ER43" i="2"/>
  <c r="IF43" i="2" s="1"/>
  <c r="DJ44" i="2"/>
  <c r="FD44" i="2" s="1"/>
  <c r="DN45" i="2"/>
  <c r="FH45" i="2" s="1"/>
  <c r="CR45" i="2"/>
  <c r="EA45" i="2"/>
  <c r="HO45" i="2" s="1"/>
  <c r="DT46" i="2"/>
  <c r="FN46" i="2" s="1"/>
  <c r="GP46" i="2"/>
  <c r="EN48" i="2"/>
  <c r="IB48" i="2" s="1"/>
  <c r="DJ48" i="2"/>
  <c r="FD48" i="2" s="1"/>
  <c r="GP48" i="2"/>
  <c r="DW49" i="2"/>
  <c r="HK49" i="2" s="1"/>
  <c r="CC49" i="2"/>
  <c r="EQ49" i="2"/>
  <c r="IE49" i="2" s="1"/>
  <c r="DZ49" i="2"/>
  <c r="HN49" i="2" s="1"/>
  <c r="EA50" i="2"/>
  <c r="HO50" i="2" s="1"/>
  <c r="DD50" i="2"/>
  <c r="EX50" i="2" s="1"/>
  <c r="CH50" i="2"/>
  <c r="CG50" i="2"/>
  <c r="EE50" i="2"/>
  <c r="HS50" i="2" s="1"/>
  <c r="GV51" i="2"/>
  <c r="FY51" i="2"/>
  <c r="EK52" i="2"/>
  <c r="HY52" i="2" s="1"/>
  <c r="DN52" i="2"/>
  <c r="FH52" i="2" s="1"/>
  <c r="CR52" i="2"/>
  <c r="DJ52" i="2"/>
  <c r="FD52" i="2" s="1"/>
  <c r="EO53" i="2"/>
  <c r="IC53" i="2" s="1"/>
  <c r="DR53" i="2"/>
  <c r="FL53" i="2" s="1"/>
  <c r="CV53" i="2"/>
  <c r="CU53" i="2"/>
  <c r="FT54" i="2"/>
  <c r="GQ54" i="2"/>
  <c r="EF61" i="2"/>
  <c r="HT61" i="2" s="1"/>
  <c r="GU77" i="2"/>
  <c r="FX77" i="2"/>
  <c r="F6" i="5"/>
  <c r="F23" i="5"/>
  <c r="F22" i="5" s="1"/>
  <c r="Z6" i="5"/>
  <c r="DT53" i="2"/>
  <c r="FN53" i="2" s="1"/>
  <c r="CX53" i="2"/>
  <c r="DX53" i="2"/>
  <c r="HL53" i="2" s="1"/>
  <c r="CR55" i="2"/>
  <c r="DZ56" i="2"/>
  <c r="HN56" i="2" s="1"/>
  <c r="DD56" i="2"/>
  <c r="EX56" i="2" s="1"/>
  <c r="DM58" i="2"/>
  <c r="FG58" i="2" s="1"/>
  <c r="EJ58" i="2"/>
  <c r="HX58" i="2" s="1"/>
  <c r="DJ60" i="2"/>
  <c r="FD60" i="2" s="1"/>
  <c r="CN60" i="2"/>
  <c r="EG60" i="2"/>
  <c r="HU60" i="2" s="1"/>
  <c r="EM62" i="2"/>
  <c r="IA62" i="2" s="1"/>
  <c r="DO62" i="2"/>
  <c r="FI62" i="2" s="1"/>
  <c r="EL62" i="2"/>
  <c r="HZ62" i="2" s="1"/>
  <c r="FS68" i="2"/>
  <c r="GP68" i="2"/>
  <c r="CS55" i="2"/>
  <c r="DN58" i="2"/>
  <c r="FH58" i="2" s="1"/>
  <c r="EK58" i="2"/>
  <c r="HY58" i="2" s="1"/>
  <c r="GJ58" i="2"/>
  <c r="HG58" i="2"/>
  <c r="DK60" i="2"/>
  <c r="FE60" i="2" s="1"/>
  <c r="CO60" i="2"/>
  <c r="EI60" i="2"/>
  <c r="HW60" i="2" s="1"/>
  <c r="EH60" i="2"/>
  <c r="HV60" i="2" s="1"/>
  <c r="DP64" i="2"/>
  <c r="FJ64" i="2" s="1"/>
  <c r="EM64" i="2"/>
  <c r="IA64" i="2" s="1"/>
  <c r="EA68" i="2"/>
  <c r="HO68" i="2" s="1"/>
  <c r="DZ68" i="2"/>
  <c r="HN68" i="2" s="1"/>
  <c r="CG68" i="2"/>
  <c r="CF68" i="2"/>
  <c r="DB53" i="2"/>
  <c r="EV53" i="2" s="1"/>
  <c r="DE56" i="2"/>
  <c r="EY56" i="2" s="1"/>
  <c r="CI56" i="2"/>
  <c r="CL57" i="2"/>
  <c r="CJ57" i="2"/>
  <c r="EL58" i="2"/>
  <c r="HZ58" i="2" s="1"/>
  <c r="HI60" i="2"/>
  <c r="GL60" i="2"/>
  <c r="DG62" i="2"/>
  <c r="FA62" i="2" s="1"/>
  <c r="GH62" i="2"/>
  <c r="DP63" i="2"/>
  <c r="FJ63" i="2" s="1"/>
  <c r="CT63" i="2"/>
  <c r="DQ64" i="2"/>
  <c r="FK64" i="2" s="1"/>
  <c r="CD74" i="2"/>
  <c r="CC74" i="2"/>
  <c r="DW74" i="2"/>
  <c r="HK74" i="2" s="1"/>
  <c r="CX74" i="2"/>
  <c r="EQ74" i="2"/>
  <c r="IE74" i="2" s="1"/>
  <c r="DT74" i="2"/>
  <c r="FN74" i="2" s="1"/>
  <c r="CT66" i="2"/>
  <c r="CS66" i="2"/>
  <c r="DP66" i="2"/>
  <c r="FJ66" i="2" s="1"/>
  <c r="EM66" i="2"/>
  <c r="IA66" i="2" s="1"/>
  <c r="HD69" i="2"/>
  <c r="GG69" i="2"/>
  <c r="EM73" i="2"/>
  <c r="IA73" i="2" s="1"/>
  <c r="CT73" i="2"/>
  <c r="DP73" i="2"/>
  <c r="FJ73" i="2" s="1"/>
  <c r="CG79" i="2"/>
  <c r="DC79" i="2"/>
  <c r="EW79" i="2" s="1"/>
  <c r="EA79" i="2"/>
  <c r="HO79" i="2" s="1"/>
  <c r="DZ79" i="2"/>
  <c r="HN79" i="2" s="1"/>
  <c r="DD79" i="2"/>
  <c r="EX79" i="2" s="1"/>
  <c r="GO79" i="2"/>
  <c r="FR79" i="2"/>
  <c r="HE81" i="2"/>
  <c r="GH81" i="2"/>
  <c r="CE53" i="2"/>
  <c r="DD53" i="2"/>
  <c r="EX53" i="2" s="1"/>
  <c r="DM54" i="2"/>
  <c r="FG54" i="2" s="1"/>
  <c r="EK54" i="2"/>
  <c r="HY54" i="2" s="1"/>
  <c r="FR55" i="2"/>
  <c r="CH56" i="2"/>
  <c r="EL56" i="2"/>
  <c r="HZ56" i="2" s="1"/>
  <c r="CN57" i="2"/>
  <c r="EH57" i="2"/>
  <c r="HV57" i="2" s="1"/>
  <c r="DK57" i="2"/>
  <c r="FE57" i="2" s="1"/>
  <c r="EG57" i="2"/>
  <c r="HU57" i="2" s="1"/>
  <c r="DJ57" i="2"/>
  <c r="FD57" i="2" s="1"/>
  <c r="GZ57" i="2"/>
  <c r="GC57" i="2"/>
  <c r="DS57" i="2"/>
  <c r="FM57" i="2" s="1"/>
  <c r="EN58" i="2"/>
  <c r="IB58" i="2" s="1"/>
  <c r="DE58" i="2"/>
  <c r="EY58" i="2" s="1"/>
  <c r="FT58" i="2"/>
  <c r="DZ59" i="2"/>
  <c r="HN59" i="2" s="1"/>
  <c r="CD59" i="2"/>
  <c r="ER59" i="2"/>
  <c r="IF59" i="2" s="1"/>
  <c r="DC60" i="2"/>
  <c r="EW60" i="2" s="1"/>
  <c r="DS63" i="2"/>
  <c r="FM63" i="2" s="1"/>
  <c r="DR63" i="2"/>
  <c r="FL63" i="2" s="1"/>
  <c r="EP63" i="2"/>
  <c r="ID63" i="2" s="1"/>
  <c r="CV63" i="2"/>
  <c r="DP65" i="2"/>
  <c r="FJ65" i="2" s="1"/>
  <c r="CT65" i="2"/>
  <c r="DQ65" i="2"/>
  <c r="FK65" i="2" s="1"/>
  <c r="EN65" i="2"/>
  <c r="IB65" i="2" s="1"/>
  <c r="EN66" i="2"/>
  <c r="IB66" i="2" s="1"/>
  <c r="DQ66" i="2"/>
  <c r="FK66" i="2" s="1"/>
  <c r="CD67" i="2"/>
  <c r="CC67" i="2"/>
  <c r="DA67" i="2"/>
  <c r="EU67" i="2" s="1"/>
  <c r="DX67" i="2"/>
  <c r="HL67" i="2" s="1"/>
  <c r="DW67" i="2"/>
  <c r="HK67" i="2" s="1"/>
  <c r="EQ67" i="2"/>
  <c r="IE67" i="2" s="1"/>
  <c r="DT67" i="2"/>
  <c r="FN67" i="2" s="1"/>
  <c r="ER67" i="2"/>
  <c r="IF67" i="2" s="1"/>
  <c r="CX67" i="2"/>
  <c r="CW67" i="2"/>
  <c r="DC68" i="2"/>
  <c r="EW68" i="2" s="1"/>
  <c r="DP69" i="2"/>
  <c r="FJ69" i="2" s="1"/>
  <c r="CT69" i="2"/>
  <c r="DN70" i="2"/>
  <c r="FH70" i="2" s="1"/>
  <c r="EK70" i="2"/>
  <c r="HY70" i="2" s="1"/>
  <c r="CR70" i="2"/>
  <c r="GJ78" i="2"/>
  <c r="HG78" i="2"/>
  <c r="FV79" i="2"/>
  <c r="GS79" i="2"/>
  <c r="CD98" i="2"/>
  <c r="CC98" i="2"/>
  <c r="DW98" i="2"/>
  <c r="HK98" i="2" s="1"/>
  <c r="EQ98" i="2"/>
  <c r="IE98" i="2" s="1"/>
  <c r="CX98" i="2"/>
  <c r="DT98" i="2"/>
  <c r="FN98" i="2" s="1"/>
  <c r="CP47" i="2"/>
  <c r="DL47" i="2"/>
  <c r="FF47" i="2" s="1"/>
  <c r="CU48" i="2"/>
  <c r="DQ48" i="2"/>
  <c r="FK48" i="2" s="1"/>
  <c r="CF49" i="2"/>
  <c r="DB49" i="2"/>
  <c r="EV49" i="2" s="1"/>
  <c r="CK50" i="2"/>
  <c r="DG50" i="2"/>
  <c r="FA50" i="2" s="1"/>
  <c r="CP51" i="2"/>
  <c r="DL51" i="2"/>
  <c r="FF51" i="2" s="1"/>
  <c r="CU52" i="2"/>
  <c r="DQ52" i="2"/>
  <c r="FK52" i="2" s="1"/>
  <c r="EC53" i="2"/>
  <c r="HQ53" i="2" s="1"/>
  <c r="DN54" i="2"/>
  <c r="FH54" i="2" s="1"/>
  <c r="EL54" i="2"/>
  <c r="HZ54" i="2" s="1"/>
  <c r="HA57" i="2"/>
  <c r="GD57" i="2"/>
  <c r="EO58" i="2"/>
  <c r="IC58" i="2" s="1"/>
  <c r="DF58" i="2"/>
  <c r="EZ58" i="2" s="1"/>
  <c r="EA59" i="2"/>
  <c r="HO59" i="2" s="1"/>
  <c r="DD59" i="2"/>
  <c r="EX59" i="2" s="1"/>
  <c r="CH59" i="2"/>
  <c r="CE59" i="2"/>
  <c r="GJ60" i="2"/>
  <c r="DT61" i="2"/>
  <c r="FN61" i="2" s="1"/>
  <c r="EQ61" i="2"/>
  <c r="IE61" i="2" s="1"/>
  <c r="CD62" i="2"/>
  <c r="CC62" i="2"/>
  <c r="DW62" i="2"/>
  <c r="HK62" i="2" s="1"/>
  <c r="DT62" i="2"/>
  <c r="FN62" i="2" s="1"/>
  <c r="CX62" i="2"/>
  <c r="EQ62" i="2"/>
  <c r="IE62" i="2" s="1"/>
  <c r="DO63" i="2"/>
  <c r="FI63" i="2" s="1"/>
  <c r="ED53" i="2"/>
  <c r="HR53" i="2" s="1"/>
  <c r="DO54" i="2"/>
  <c r="FI54" i="2" s="1"/>
  <c r="EM54" i="2"/>
  <c r="IA54" i="2" s="1"/>
  <c r="DX55" i="2"/>
  <c r="HL55" i="2" s="1"/>
  <c r="DK56" i="2"/>
  <c r="FE56" i="2" s="1"/>
  <c r="EP58" i="2"/>
  <c r="ID58" i="2" s="1"/>
  <c r="DS58" i="2"/>
  <c r="FM58" i="2" s="1"/>
  <c r="CW58" i="2"/>
  <c r="HF58" i="2"/>
  <c r="DE59" i="2"/>
  <c r="EY59" i="2" s="1"/>
  <c r="CI59" i="2"/>
  <c r="DL60" i="2"/>
  <c r="FF60" i="2" s="1"/>
  <c r="GK60" i="2"/>
  <c r="CE61" i="2"/>
  <c r="GR61" i="2"/>
  <c r="CD63" i="2"/>
  <c r="CC63" i="2"/>
  <c r="DW63" i="2"/>
  <c r="HK63" i="2" s="1"/>
  <c r="DT63" i="2"/>
  <c r="FN63" i="2" s="1"/>
  <c r="FQ71" i="2"/>
  <c r="GN71" i="2"/>
  <c r="HI71" i="2"/>
  <c r="GL71" i="2"/>
  <c r="EJ76" i="2"/>
  <c r="HX76" i="2" s="1"/>
  <c r="DM76" i="2"/>
  <c r="FG76" i="2" s="1"/>
  <c r="CQ76" i="2"/>
  <c r="DG53" i="2"/>
  <c r="FA53" i="2" s="1"/>
  <c r="EE53" i="2"/>
  <c r="HS53" i="2" s="1"/>
  <c r="DP54" i="2"/>
  <c r="FJ54" i="2" s="1"/>
  <c r="EN54" i="2"/>
  <c r="IB54" i="2" s="1"/>
  <c r="DA55" i="2"/>
  <c r="EU55" i="2" s="1"/>
  <c r="DY55" i="2"/>
  <c r="HM55" i="2" s="1"/>
  <c r="CS57" i="2"/>
  <c r="HF57" i="2"/>
  <c r="CC58" i="2"/>
  <c r="CD58" i="2"/>
  <c r="DT58" i="2"/>
  <c r="FN58" i="2" s="1"/>
  <c r="CX58" i="2"/>
  <c r="ER58" i="2"/>
  <c r="IF58" i="2" s="1"/>
  <c r="DF59" i="2"/>
  <c r="EZ59" i="2" s="1"/>
  <c r="CJ59" i="2"/>
  <c r="FU59" i="2"/>
  <c r="GR59" i="2"/>
  <c r="CF61" i="2"/>
  <c r="FQ61" i="2"/>
  <c r="GN61" i="2"/>
  <c r="GS61" i="2"/>
  <c r="FU63" i="2"/>
  <c r="GQ64" i="2"/>
  <c r="FT64" i="2"/>
  <c r="CD73" i="2"/>
  <c r="DW73" i="2"/>
  <c r="HK73" i="2" s="1"/>
  <c r="CC73" i="2"/>
  <c r="DA73" i="2"/>
  <c r="EU73" i="2" s="1"/>
  <c r="DX73" i="2"/>
  <c r="HL73" i="2" s="1"/>
  <c r="DT73" i="2"/>
  <c r="FN73" i="2" s="1"/>
  <c r="CX73" i="2"/>
  <c r="ER73" i="2"/>
  <c r="IF73" i="2" s="1"/>
  <c r="EQ73" i="2"/>
  <c r="IE73" i="2" s="1"/>
  <c r="CW73" i="2"/>
  <c r="GH82" i="2"/>
  <c r="HE82" i="2"/>
  <c r="DH53" i="2"/>
  <c r="FB53" i="2" s="1"/>
  <c r="EF53" i="2"/>
  <c r="HT53" i="2" s="1"/>
  <c r="DB55" i="2"/>
  <c r="EV55" i="2" s="1"/>
  <c r="DZ55" i="2"/>
  <c r="HN55" i="2" s="1"/>
  <c r="EK57" i="2"/>
  <c r="HY57" i="2" s="1"/>
  <c r="DN57" i="2"/>
  <c r="FH57" i="2" s="1"/>
  <c r="CR57" i="2"/>
  <c r="DA58" i="2"/>
  <c r="EU58" i="2" s="1"/>
  <c r="CE58" i="2"/>
  <c r="FU64" i="2"/>
  <c r="GR64" i="2"/>
  <c r="DW65" i="2"/>
  <c r="HK65" i="2" s="1"/>
  <c r="CC65" i="2"/>
  <c r="CX65" i="2"/>
  <c r="DT65" i="2"/>
  <c r="FN65" i="2" s="1"/>
  <c r="DA66" i="2"/>
  <c r="EU66" i="2" s="1"/>
  <c r="CE66" i="2"/>
  <c r="DB66" i="2"/>
  <c r="EV66" i="2" s="1"/>
  <c r="DY66" i="2"/>
  <c r="HM66" i="2" s="1"/>
  <c r="DX66" i="2"/>
  <c r="HL66" i="2" s="1"/>
  <c r="DU66" i="2"/>
  <c r="FO66" i="2" s="1"/>
  <c r="ER66" i="2"/>
  <c r="IF66" i="2" s="1"/>
  <c r="CH67" i="2"/>
  <c r="DD67" i="2"/>
  <c r="EX67" i="2" s="1"/>
  <c r="EA67" i="2"/>
  <c r="HO67" i="2" s="1"/>
  <c r="CG67" i="2"/>
  <c r="EO70" i="2"/>
  <c r="IC70" i="2" s="1"/>
  <c r="CV70" i="2"/>
  <c r="CU70" i="2"/>
  <c r="EP70" i="2"/>
  <c r="ID70" i="2" s="1"/>
  <c r="FS73" i="2"/>
  <c r="GP73" i="2"/>
  <c r="GS80" i="2"/>
  <c r="FV80" i="2"/>
  <c r="FZ80" i="2"/>
  <c r="GW80" i="2"/>
  <c r="EG85" i="2"/>
  <c r="HU85" i="2" s="1"/>
  <c r="DJ85" i="2"/>
  <c r="FD85" i="2" s="1"/>
  <c r="CN85" i="2"/>
  <c r="DK85" i="2"/>
  <c r="FE85" i="2" s="1"/>
  <c r="DI53" i="2"/>
  <c r="FC53" i="2" s="1"/>
  <c r="EG53" i="2"/>
  <c r="HU53" i="2" s="1"/>
  <c r="DR54" i="2"/>
  <c r="FL54" i="2" s="1"/>
  <c r="EP54" i="2"/>
  <c r="ID54" i="2" s="1"/>
  <c r="DC55" i="2"/>
  <c r="EW55" i="2" s="1"/>
  <c r="EA55" i="2"/>
  <c r="HO55" i="2" s="1"/>
  <c r="EI56" i="2"/>
  <c r="HW56" i="2" s="1"/>
  <c r="CN56" i="2"/>
  <c r="DS60" i="2"/>
  <c r="FM60" i="2" s="1"/>
  <c r="EP60" i="2"/>
  <c r="ID60" i="2" s="1"/>
  <c r="DQ62" i="2"/>
  <c r="FK62" i="2" s="1"/>
  <c r="EN64" i="2"/>
  <c r="IB64" i="2" s="1"/>
  <c r="DX65" i="2"/>
  <c r="HL65" i="2" s="1"/>
  <c r="DA65" i="2"/>
  <c r="EU65" i="2" s="1"/>
  <c r="CE65" i="2"/>
  <c r="ER65" i="2"/>
  <c r="IF65" i="2" s="1"/>
  <c r="DU65" i="2"/>
  <c r="FO65" i="2" s="1"/>
  <c r="CI67" i="2"/>
  <c r="DE67" i="2"/>
  <c r="EY67" i="2" s="1"/>
  <c r="EB67" i="2"/>
  <c r="HP67" i="2" s="1"/>
  <c r="GC85" i="2"/>
  <c r="GZ85" i="2"/>
  <c r="HC89" i="2"/>
  <c r="GF89" i="2"/>
  <c r="CP46" i="2"/>
  <c r="CU47" i="2"/>
  <c r="CF48" i="2"/>
  <c r="CK49" i="2"/>
  <c r="CP50" i="2"/>
  <c r="CU51" i="2"/>
  <c r="CF52" i="2"/>
  <c r="EH53" i="2"/>
  <c r="HV53" i="2" s="1"/>
  <c r="DS54" i="2"/>
  <c r="FM54" i="2" s="1"/>
  <c r="EB55" i="2"/>
  <c r="HP55" i="2" s="1"/>
  <c r="EJ56" i="2"/>
  <c r="HX56" i="2" s="1"/>
  <c r="DM56" i="2"/>
  <c r="FG56" i="2" s="1"/>
  <c r="CQ56" i="2"/>
  <c r="DP57" i="2"/>
  <c r="FJ57" i="2" s="1"/>
  <c r="CT57" i="2"/>
  <c r="CG58" i="2"/>
  <c r="DO58" i="2"/>
  <c r="FI58" i="2" s="1"/>
  <c r="ER60" i="2"/>
  <c r="IF60" i="2" s="1"/>
  <c r="DT60" i="2"/>
  <c r="FN60" i="2" s="1"/>
  <c r="EQ60" i="2"/>
  <c r="IE60" i="2" s="1"/>
  <c r="GU61" i="2"/>
  <c r="FX61" i="2"/>
  <c r="DX61" i="2"/>
  <c r="HL61" i="2" s="1"/>
  <c r="DE62" i="2"/>
  <c r="EY62" i="2" s="1"/>
  <c r="EB62" i="2"/>
  <c r="HP62" i="2" s="1"/>
  <c r="CI62" i="2"/>
  <c r="DR62" i="2"/>
  <c r="FL62" i="2" s="1"/>
  <c r="FW64" i="2"/>
  <c r="GT64" i="2"/>
  <c r="CD65" i="2"/>
  <c r="GX67" i="2"/>
  <c r="GA67" i="2"/>
  <c r="EA71" i="2"/>
  <c r="HO71" i="2" s="1"/>
  <c r="DD71" i="2"/>
  <c r="EX71" i="2" s="1"/>
  <c r="CG71" i="2"/>
  <c r="DW75" i="2"/>
  <c r="HK75" i="2" s="1"/>
  <c r="CC75" i="2"/>
  <c r="CD75" i="2"/>
  <c r="CX75" i="2"/>
  <c r="EQ75" i="2"/>
  <c r="IE75" i="2" s="1"/>
  <c r="CV51" i="2"/>
  <c r="DR51" i="2"/>
  <c r="FL51" i="2" s="1"/>
  <c r="CG52" i="2"/>
  <c r="DC52" i="2"/>
  <c r="EW52" i="2" s="1"/>
  <c r="DK53" i="2"/>
  <c r="FE53" i="2" s="1"/>
  <c r="EI53" i="2"/>
  <c r="HW53" i="2" s="1"/>
  <c r="DE55" i="2"/>
  <c r="EY55" i="2" s="1"/>
  <c r="EK56" i="2"/>
  <c r="HY56" i="2" s="1"/>
  <c r="DN56" i="2"/>
  <c r="FH56" i="2" s="1"/>
  <c r="CR56" i="2"/>
  <c r="CP56" i="2"/>
  <c r="GX56" i="2"/>
  <c r="CH58" i="2"/>
  <c r="CN59" i="2"/>
  <c r="CO59" i="2"/>
  <c r="CE60" i="2"/>
  <c r="DY61" i="2"/>
  <c r="HM61" i="2" s="1"/>
  <c r="DF62" i="2"/>
  <c r="EZ62" i="2" s="1"/>
  <c r="EC62" i="2"/>
  <c r="HQ62" i="2" s="1"/>
  <c r="CJ62" i="2"/>
  <c r="DE63" i="2"/>
  <c r="EY63" i="2" s="1"/>
  <c r="CI63" i="2"/>
  <c r="FZ63" i="2"/>
  <c r="GE64" i="2"/>
  <c r="HB64" i="2"/>
  <c r="DZ65" i="2"/>
  <c r="HN65" i="2" s="1"/>
  <c r="DC65" i="2"/>
  <c r="EW65" i="2" s="1"/>
  <c r="CG65" i="2"/>
  <c r="CF65" i="2"/>
  <c r="EQ65" i="2"/>
  <c r="IE65" i="2" s="1"/>
  <c r="GT71" i="2"/>
  <c r="FW71" i="2"/>
  <c r="GS71" i="2"/>
  <c r="FV71" i="2"/>
  <c r="GZ72" i="2"/>
  <c r="GC72" i="2"/>
  <c r="GX73" i="2"/>
  <c r="GA73" i="2"/>
  <c r="GT93" i="2"/>
  <c r="FW93" i="2"/>
  <c r="CR50" i="2"/>
  <c r="DN50" i="2"/>
  <c r="FH50" i="2" s="1"/>
  <c r="CW51" i="2"/>
  <c r="DS51" i="2"/>
  <c r="FM51" i="2" s="1"/>
  <c r="CH52" i="2"/>
  <c r="DD52" i="2"/>
  <c r="EX52" i="2" s="1"/>
  <c r="DL53" i="2"/>
  <c r="FF53" i="2" s="1"/>
  <c r="EJ53" i="2"/>
  <c r="HX53" i="2" s="1"/>
  <c r="DF55" i="2"/>
  <c r="EZ55" i="2" s="1"/>
  <c r="DO56" i="2"/>
  <c r="FI56" i="2" s="1"/>
  <c r="CS56" i="2"/>
  <c r="EC57" i="2"/>
  <c r="HQ57" i="2" s="1"/>
  <c r="CI58" i="2"/>
  <c r="EC59" i="2"/>
  <c r="HQ59" i="2" s="1"/>
  <c r="FQ60" i="2"/>
  <c r="GN60" i="2"/>
  <c r="DZ61" i="2"/>
  <c r="HN61" i="2" s="1"/>
  <c r="CK62" i="2"/>
  <c r="DF63" i="2"/>
  <c r="EZ63" i="2" s="1"/>
  <c r="CJ63" i="2"/>
  <c r="DG63" i="2"/>
  <c r="FA63" i="2" s="1"/>
  <c r="ED63" i="2"/>
  <c r="HR63" i="2" s="1"/>
  <c r="ED64" i="2"/>
  <c r="HR64" i="2" s="1"/>
  <c r="CK64" i="2"/>
  <c r="DH64" i="2"/>
  <c r="FB64" i="2" s="1"/>
  <c r="DG64" i="2"/>
  <c r="FA64" i="2" s="1"/>
  <c r="GP67" i="2"/>
  <c r="CR68" i="2"/>
  <c r="DN68" i="2"/>
  <c r="FH68" i="2" s="1"/>
  <c r="EK68" i="2"/>
  <c r="HY68" i="2" s="1"/>
  <c r="DO68" i="2"/>
  <c r="FI68" i="2" s="1"/>
  <c r="EB73" i="2"/>
  <c r="HP73" i="2" s="1"/>
  <c r="CI73" i="2"/>
  <c r="DE73" i="2"/>
  <c r="EY73" i="2" s="1"/>
  <c r="CH73" i="2"/>
  <c r="FY93" i="2"/>
  <c r="GV93" i="2"/>
  <c r="CS46" i="2"/>
  <c r="DO46" i="2"/>
  <c r="FI46" i="2" s="1"/>
  <c r="DT47" i="2"/>
  <c r="FN47" i="2" s="1"/>
  <c r="CI48" i="2"/>
  <c r="CN49" i="2"/>
  <c r="CS50" i="2"/>
  <c r="CD51" i="2"/>
  <c r="CX51" i="2"/>
  <c r="CI52" i="2"/>
  <c r="DM53" i="2"/>
  <c r="FG53" i="2" s="1"/>
  <c r="ED55" i="2"/>
  <c r="HR55" i="2" s="1"/>
  <c r="DG55" i="2"/>
  <c r="FA55" i="2" s="1"/>
  <c r="ED57" i="2"/>
  <c r="HR57" i="2" s="1"/>
  <c r="DR58" i="2"/>
  <c r="FL58" i="2" s="1"/>
  <c r="EJ59" i="2"/>
  <c r="HX59" i="2" s="1"/>
  <c r="DL59" i="2"/>
  <c r="FF59" i="2" s="1"/>
  <c r="GF59" i="2"/>
  <c r="HC59" i="2"/>
  <c r="ED59" i="2"/>
  <c r="HR59" i="2" s="1"/>
  <c r="FU60" i="2"/>
  <c r="GR60" i="2"/>
  <c r="GO60" i="2"/>
  <c r="FR60" i="2"/>
  <c r="CK61" i="2"/>
  <c r="EE61" i="2"/>
  <c r="HS61" i="2" s="1"/>
  <c r="GC61" i="2"/>
  <c r="GZ61" i="2"/>
  <c r="EA61" i="2"/>
  <c r="HO61" i="2" s="1"/>
  <c r="FR61" i="2"/>
  <c r="CL62" i="2"/>
  <c r="CT64" i="2"/>
  <c r="DE65" i="2"/>
  <c r="EY65" i="2" s="1"/>
  <c r="CI65" i="2"/>
  <c r="EC65" i="2"/>
  <c r="HQ65" i="2" s="1"/>
  <c r="EB65" i="2"/>
  <c r="HP65" i="2" s="1"/>
  <c r="GQ67" i="2"/>
  <c r="FT70" i="2"/>
  <c r="GQ70" i="2"/>
  <c r="DI82" i="2"/>
  <c r="FC82" i="2" s="1"/>
  <c r="EF82" i="2"/>
  <c r="HT82" i="2" s="1"/>
  <c r="CM82" i="2"/>
  <c r="DM88" i="2"/>
  <c r="FG88" i="2" s="1"/>
  <c r="CQ88" i="2"/>
  <c r="DN88" i="2"/>
  <c r="FH88" i="2" s="1"/>
  <c r="EK88" i="2"/>
  <c r="HY88" i="2" s="1"/>
  <c r="EJ88" i="2"/>
  <c r="HX88" i="2" s="1"/>
  <c r="CP88" i="2"/>
  <c r="CP49" i="2"/>
  <c r="DL49" i="2"/>
  <c r="FF49" i="2" s="1"/>
  <c r="CU50" i="2"/>
  <c r="DQ50" i="2"/>
  <c r="FK50" i="2" s="1"/>
  <c r="CF51" i="2"/>
  <c r="DB51" i="2"/>
  <c r="EV51" i="2" s="1"/>
  <c r="GG51" i="2"/>
  <c r="CK52" i="2"/>
  <c r="DG52" i="2"/>
  <c r="FA52" i="2" s="1"/>
  <c r="FR52" i="2"/>
  <c r="GL52" i="2"/>
  <c r="DX54" i="2"/>
  <c r="HL54" i="2" s="1"/>
  <c r="ER54" i="2"/>
  <c r="IF54" i="2" s="1"/>
  <c r="DA54" i="2"/>
  <c r="EU54" i="2" s="1"/>
  <c r="GU54" i="2"/>
  <c r="DI55" i="2"/>
  <c r="FC55" i="2" s="1"/>
  <c r="CM55" i="2"/>
  <c r="CJ55" i="2"/>
  <c r="EE58" i="2"/>
  <c r="HS58" i="2" s="1"/>
  <c r="CP58" i="2"/>
  <c r="DX58" i="2"/>
  <c r="HL58" i="2" s="1"/>
  <c r="CI60" i="2"/>
  <c r="EB60" i="2"/>
  <c r="HP60" i="2" s="1"/>
  <c r="DZ60" i="2"/>
  <c r="HN60" i="2" s="1"/>
  <c r="GB61" i="2"/>
  <c r="GY61" i="2"/>
  <c r="CU63" i="2"/>
  <c r="GJ64" i="2"/>
  <c r="HG64" i="2"/>
  <c r="CU66" i="2"/>
  <c r="CM71" i="2"/>
  <c r="EF71" i="2"/>
  <c r="HT71" i="2" s="1"/>
  <c r="DI71" i="2"/>
  <c r="FC71" i="2" s="1"/>
  <c r="CP72" i="2"/>
  <c r="EI72" i="2"/>
  <c r="HW72" i="2" s="1"/>
  <c r="DL72" i="2"/>
  <c r="FF72" i="2" s="1"/>
  <c r="CF76" i="2"/>
  <c r="DC76" i="2"/>
  <c r="EW76" i="2" s="1"/>
  <c r="DB76" i="2"/>
  <c r="EV76" i="2" s="1"/>
  <c r="DZ76" i="2"/>
  <c r="HN76" i="2" s="1"/>
  <c r="DY76" i="2"/>
  <c r="HM76" i="2" s="1"/>
  <c r="FQ76" i="2"/>
  <c r="GN76" i="2"/>
  <c r="FY77" i="2"/>
  <c r="GV77" i="2"/>
  <c r="EF78" i="2"/>
  <c r="HT78" i="2" s="1"/>
  <c r="CM78" i="2"/>
  <c r="DI78" i="2"/>
  <c r="FC78" i="2" s="1"/>
  <c r="CL78" i="2"/>
  <c r="EG78" i="2"/>
  <c r="HU78" i="2" s="1"/>
  <c r="CG47" i="2"/>
  <c r="CL48" i="2"/>
  <c r="CQ49" i="2"/>
  <c r="CV50" i="2"/>
  <c r="CG51" i="2"/>
  <c r="CL52" i="2"/>
  <c r="DP53" i="2"/>
  <c r="FJ53" i="2" s="1"/>
  <c r="EQ53" i="2"/>
  <c r="IE53" i="2" s="1"/>
  <c r="DB54" i="2"/>
  <c r="EV54" i="2" s="1"/>
  <c r="GV54" i="2"/>
  <c r="DJ55" i="2"/>
  <c r="FD55" i="2" s="1"/>
  <c r="CN55" i="2"/>
  <c r="CK55" i="2"/>
  <c r="EK55" i="2"/>
  <c r="HY55" i="2" s="1"/>
  <c r="DY57" i="2"/>
  <c r="HM57" i="2" s="1"/>
  <c r="DB57" i="2"/>
  <c r="EV57" i="2" s="1"/>
  <c r="CM58" i="2"/>
  <c r="DJ58" i="2"/>
  <c r="FD58" i="2" s="1"/>
  <c r="CQ58" i="2"/>
  <c r="DY58" i="2"/>
  <c r="HM58" i="2" s="1"/>
  <c r="DA59" i="2"/>
  <c r="EU59" i="2" s="1"/>
  <c r="HA59" i="2"/>
  <c r="DF60" i="2"/>
  <c r="EZ60" i="2" s="1"/>
  <c r="EA60" i="2"/>
  <c r="HO60" i="2" s="1"/>
  <c r="CW61" i="2"/>
  <c r="CS62" i="2"/>
  <c r="GB63" i="2"/>
  <c r="GY63" i="2"/>
  <c r="CW63" i="2"/>
  <c r="DK64" i="2"/>
  <c r="FE64" i="2" s="1"/>
  <c r="CO64" i="2"/>
  <c r="DL64" i="2"/>
  <c r="FF64" i="2" s="1"/>
  <c r="EI64" i="2"/>
  <c r="HW64" i="2" s="1"/>
  <c r="EH64" i="2"/>
  <c r="HV64" i="2" s="1"/>
  <c r="CW65" i="2"/>
  <c r="DM72" i="2"/>
  <c r="FG72" i="2" s="1"/>
  <c r="EK72" i="2"/>
  <c r="HY72" i="2" s="1"/>
  <c r="EJ72" i="2"/>
  <c r="HX72" i="2" s="1"/>
  <c r="CQ72" i="2"/>
  <c r="EN53" i="2"/>
  <c r="IB53" i="2" s="1"/>
  <c r="DQ53" i="2"/>
  <c r="FK53" i="2" s="1"/>
  <c r="ER53" i="2"/>
  <c r="IF53" i="2" s="1"/>
  <c r="DZ54" i="2"/>
  <c r="HN54" i="2" s="1"/>
  <c r="DC54" i="2"/>
  <c r="EW54" i="2" s="1"/>
  <c r="CG54" i="2"/>
  <c r="EM57" i="2"/>
  <c r="IA57" i="2" s="1"/>
  <c r="CR58" i="2"/>
  <c r="DZ58" i="2"/>
  <c r="HN58" i="2" s="1"/>
  <c r="CT59" i="2"/>
  <c r="HH59" i="2"/>
  <c r="EC60" i="2"/>
  <c r="HQ60" i="2" s="1"/>
  <c r="EI61" i="2"/>
  <c r="HW61" i="2" s="1"/>
  <c r="CP61" i="2"/>
  <c r="CX61" i="2"/>
  <c r="HA62" i="2"/>
  <c r="GD62" i="2"/>
  <c r="CU62" i="2"/>
  <c r="DK63" i="2"/>
  <c r="FE63" i="2" s="1"/>
  <c r="EH63" i="2"/>
  <c r="HV63" i="2" s="1"/>
  <c r="CX63" i="2"/>
  <c r="EM63" i="2"/>
  <c r="IA63" i="2" s="1"/>
  <c r="GX63" i="2"/>
  <c r="DS68" i="2"/>
  <c r="FM68" i="2" s="1"/>
  <c r="CW68" i="2"/>
  <c r="DT68" i="2"/>
  <c r="FN68" i="2" s="1"/>
  <c r="EQ68" i="2"/>
  <c r="IE68" i="2" s="1"/>
  <c r="EP68" i="2"/>
  <c r="ID68" i="2" s="1"/>
  <c r="EL74" i="2"/>
  <c r="HZ74" i="2" s="1"/>
  <c r="DO74" i="2"/>
  <c r="FI74" i="2" s="1"/>
  <c r="CR74" i="2"/>
  <c r="DP74" i="2"/>
  <c r="FJ74" i="2" s="1"/>
  <c r="CS74" i="2"/>
  <c r="EM74" i="2"/>
  <c r="IA74" i="2" s="1"/>
  <c r="GH79" i="2"/>
  <c r="HE79" i="2"/>
  <c r="CS64" i="2"/>
  <c r="DY65" i="2"/>
  <c r="HM65" i="2" s="1"/>
  <c r="EO66" i="2"/>
  <c r="IC66" i="2" s="1"/>
  <c r="DG66" i="2"/>
  <c r="FA66" i="2" s="1"/>
  <c r="CJ67" i="2"/>
  <c r="ED67" i="2"/>
  <c r="HR67" i="2" s="1"/>
  <c r="DG67" i="2"/>
  <c r="FA67" i="2" s="1"/>
  <c r="EC67" i="2"/>
  <c r="HQ67" i="2" s="1"/>
  <c r="DF67" i="2"/>
  <c r="EZ67" i="2" s="1"/>
  <c r="FQ68" i="2"/>
  <c r="GN68" i="2"/>
  <c r="DL68" i="2"/>
  <c r="FF68" i="2" s="1"/>
  <c r="DQ69" i="2"/>
  <c r="FK69" i="2" s="1"/>
  <c r="EN69" i="2"/>
  <c r="IB69" i="2" s="1"/>
  <c r="CD70" i="2"/>
  <c r="CC70" i="2"/>
  <c r="DW70" i="2"/>
  <c r="HK70" i="2" s="1"/>
  <c r="CJ71" i="2"/>
  <c r="EE71" i="2"/>
  <c r="HS71" i="2" s="1"/>
  <c r="CR72" i="2"/>
  <c r="GQ73" i="2"/>
  <c r="FT73" i="2"/>
  <c r="GR73" i="2"/>
  <c r="FU73" i="2"/>
  <c r="DF77" i="2"/>
  <c r="EZ77" i="2" s="1"/>
  <c r="EC77" i="2"/>
  <c r="HQ77" i="2" s="1"/>
  <c r="CI77" i="2"/>
  <c r="HA79" i="2"/>
  <c r="GD79" i="2"/>
  <c r="EI85" i="2"/>
  <c r="HW85" i="2" s="1"/>
  <c r="DL85" i="2"/>
  <c r="FF85" i="2" s="1"/>
  <c r="EP66" i="2"/>
  <c r="ID66" i="2" s="1"/>
  <c r="DS66" i="2"/>
  <c r="FM66" i="2" s="1"/>
  <c r="CW66" i="2"/>
  <c r="EQ66" i="2"/>
  <c r="IE66" i="2" s="1"/>
  <c r="FY67" i="2"/>
  <c r="GV67" i="2"/>
  <c r="DR69" i="2"/>
  <c r="FL69" i="2" s="1"/>
  <c r="EO69" i="2"/>
  <c r="IC69" i="2" s="1"/>
  <c r="FY71" i="2"/>
  <c r="GV71" i="2"/>
  <c r="EL72" i="2"/>
  <c r="HZ72" i="2" s="1"/>
  <c r="CS72" i="2"/>
  <c r="DP72" i="2"/>
  <c r="FJ72" i="2" s="1"/>
  <c r="DZ75" i="2"/>
  <c r="HN75" i="2" s="1"/>
  <c r="CG75" i="2"/>
  <c r="DP78" i="2"/>
  <c r="FJ78" i="2" s="1"/>
  <c r="EM78" i="2"/>
  <c r="IA78" i="2" s="1"/>
  <c r="CS78" i="2"/>
  <c r="EH80" i="2"/>
  <c r="HV80" i="2" s="1"/>
  <c r="CN80" i="2"/>
  <c r="DK80" i="2"/>
  <c r="FE80" i="2" s="1"/>
  <c r="CQ85" i="2"/>
  <c r="EJ85" i="2"/>
  <c r="HX85" i="2" s="1"/>
  <c r="DM85" i="2"/>
  <c r="FG85" i="2" s="1"/>
  <c r="GG93" i="2"/>
  <c r="HD93" i="2"/>
  <c r="DY64" i="2"/>
  <c r="HM64" i="2" s="1"/>
  <c r="EA65" i="2"/>
  <c r="HO65" i="2" s="1"/>
  <c r="DD65" i="2"/>
  <c r="EX65" i="2" s="1"/>
  <c r="CH65" i="2"/>
  <c r="CD66" i="2"/>
  <c r="CC66" i="2"/>
  <c r="DT66" i="2"/>
  <c r="FN66" i="2" s="1"/>
  <c r="CX66" i="2"/>
  <c r="GW67" i="2"/>
  <c r="FZ67" i="2"/>
  <c r="CD68" i="2"/>
  <c r="EP69" i="2"/>
  <c r="ID69" i="2" s="1"/>
  <c r="CL71" i="2"/>
  <c r="CW74" i="2"/>
  <c r="GD74" i="2"/>
  <c r="EA75" i="2"/>
  <c r="HO75" i="2" s="1"/>
  <c r="CE76" i="2"/>
  <c r="EN78" i="2"/>
  <c r="IB78" i="2" s="1"/>
  <c r="CU78" i="2"/>
  <c r="DQ78" i="2"/>
  <c r="FK78" i="2" s="1"/>
  <c r="ED79" i="2"/>
  <c r="HR79" i="2" s="1"/>
  <c r="CK79" i="2"/>
  <c r="DG79" i="2"/>
  <c r="FA79" i="2" s="1"/>
  <c r="EI80" i="2"/>
  <c r="HW80" i="2" s="1"/>
  <c r="CP80" i="2"/>
  <c r="DZ91" i="2"/>
  <c r="HN91" i="2" s="1"/>
  <c r="DY91" i="2"/>
  <c r="HM91" i="2" s="1"/>
  <c r="CF91" i="2"/>
  <c r="DC91" i="2"/>
  <c r="EW91" i="2" s="1"/>
  <c r="DB91" i="2"/>
  <c r="EV91" i="2" s="1"/>
  <c r="GN91" i="2"/>
  <c r="FQ91" i="2"/>
  <c r="EK84" i="2"/>
  <c r="HY84" i="2" s="1"/>
  <c r="DN84" i="2"/>
  <c r="FH84" i="2" s="1"/>
  <c r="CR84" i="2"/>
  <c r="CS85" i="2"/>
  <c r="DP85" i="2"/>
  <c r="FJ85" i="2" s="1"/>
  <c r="DO85" i="2"/>
  <c r="FI85" i="2" s="1"/>
  <c r="EL85" i="2"/>
  <c r="HZ85" i="2" s="1"/>
  <c r="DY95" i="2"/>
  <c r="HM95" i="2" s="1"/>
  <c r="DB95" i="2"/>
  <c r="EV95" i="2" s="1"/>
  <c r="CF95" i="2"/>
  <c r="CE95" i="2"/>
  <c r="GN95" i="2"/>
  <c r="FQ95" i="2"/>
  <c r="DD61" i="2"/>
  <c r="EX61" i="2" s="1"/>
  <c r="EB61" i="2"/>
  <c r="HP61" i="2" s="1"/>
  <c r="DB63" i="2"/>
  <c r="EV63" i="2" s="1"/>
  <c r="DF65" i="2"/>
  <c r="EZ65" i="2" s="1"/>
  <c r="CJ65" i="2"/>
  <c r="DM65" i="2"/>
  <c r="FG65" i="2" s="1"/>
  <c r="GQ66" i="2"/>
  <c r="FT66" i="2"/>
  <c r="CN67" i="2"/>
  <c r="DX69" i="2"/>
  <c r="HL69" i="2" s="1"/>
  <c r="CE69" i="2"/>
  <c r="GU69" i="2"/>
  <c r="CG70" i="2"/>
  <c r="DT70" i="2"/>
  <c r="FN70" i="2" s="1"/>
  <c r="GH71" i="2"/>
  <c r="HE71" i="2"/>
  <c r="EO71" i="2"/>
  <c r="IC71" i="2" s="1"/>
  <c r="DO72" i="2"/>
  <c r="FI72" i="2" s="1"/>
  <c r="EC73" i="2"/>
  <c r="HQ73" i="2" s="1"/>
  <c r="DG73" i="2"/>
  <c r="FA73" i="2" s="1"/>
  <c r="CJ73" i="2"/>
  <c r="DF73" i="2"/>
  <c r="EZ73" i="2" s="1"/>
  <c r="GD73" i="2"/>
  <c r="DX74" i="2"/>
  <c r="HL74" i="2" s="1"/>
  <c r="CE74" i="2"/>
  <c r="DA74" i="2"/>
  <c r="EU74" i="2" s="1"/>
  <c r="ER74" i="2"/>
  <c r="IF74" i="2" s="1"/>
  <c r="DU74" i="2"/>
  <c r="FO74" i="2" s="1"/>
  <c r="GG75" i="2"/>
  <c r="HD75" i="2"/>
  <c r="DK77" i="2"/>
  <c r="FE77" i="2" s="1"/>
  <c r="EH77" i="2"/>
  <c r="HV77" i="2" s="1"/>
  <c r="EG77" i="2"/>
  <c r="HU77" i="2" s="1"/>
  <c r="CN77" i="2"/>
  <c r="CM77" i="2"/>
  <c r="GK78" i="2"/>
  <c r="HH78" i="2"/>
  <c r="DN80" i="2"/>
  <c r="FH80" i="2" s="1"/>
  <c r="CR80" i="2"/>
  <c r="EK80" i="2"/>
  <c r="HY80" i="2" s="1"/>
  <c r="EL80" i="2"/>
  <c r="HZ80" i="2" s="1"/>
  <c r="DL80" i="2"/>
  <c r="FF80" i="2" s="1"/>
  <c r="EL84" i="2"/>
  <c r="HZ84" i="2" s="1"/>
  <c r="DX89" i="2"/>
  <c r="HL89" i="2" s="1"/>
  <c r="CC89" i="2"/>
  <c r="CD89" i="2"/>
  <c r="DA89" i="2"/>
  <c r="EU89" i="2" s="1"/>
  <c r="DU89" i="2"/>
  <c r="FO89" i="2" s="1"/>
  <c r="EQ89" i="2"/>
  <c r="IE89" i="2" s="1"/>
  <c r="CX89" i="2"/>
  <c r="EC61" i="2"/>
  <c r="HQ61" i="2" s="1"/>
  <c r="DY63" i="2"/>
  <c r="HM63" i="2" s="1"/>
  <c r="DC63" i="2"/>
  <c r="EW63" i="2" s="1"/>
  <c r="EO64" i="2"/>
  <c r="IC64" i="2" s="1"/>
  <c r="DB64" i="2"/>
  <c r="EV64" i="2" s="1"/>
  <c r="EB64" i="2"/>
  <c r="HP64" i="2" s="1"/>
  <c r="GV65" i="2"/>
  <c r="FY65" i="2"/>
  <c r="CO67" i="2"/>
  <c r="HB67" i="2"/>
  <c r="DX68" i="2"/>
  <c r="HL68" i="2" s="1"/>
  <c r="GS68" i="2"/>
  <c r="DS69" i="2"/>
  <c r="FM69" i="2" s="1"/>
  <c r="EB70" i="2"/>
  <c r="HP70" i="2" s="1"/>
  <c r="CI70" i="2"/>
  <c r="CH70" i="2"/>
  <c r="DU70" i="2"/>
  <c r="FO70" i="2" s="1"/>
  <c r="CV71" i="2"/>
  <c r="EP71" i="2"/>
  <c r="ID71" i="2" s="1"/>
  <c r="DS72" i="2"/>
  <c r="FM72" i="2" s="1"/>
  <c r="CW72" i="2"/>
  <c r="DT72" i="2"/>
  <c r="FN72" i="2" s="1"/>
  <c r="CF74" i="2"/>
  <c r="DB74" i="2"/>
  <c r="EV74" i="2" s="1"/>
  <c r="GC75" i="2"/>
  <c r="DJ77" i="2"/>
  <c r="FD77" i="2" s="1"/>
  <c r="FX89" i="2"/>
  <c r="EJ93" i="2"/>
  <c r="HX93" i="2" s="1"/>
  <c r="EI93" i="2"/>
  <c r="HW93" i="2" s="1"/>
  <c r="CP93" i="2"/>
  <c r="DL93" i="2"/>
  <c r="FF93" i="2" s="1"/>
  <c r="DM93" i="2"/>
  <c r="FG93" i="2" s="1"/>
  <c r="R110" i="2"/>
  <c r="AN110" i="2"/>
  <c r="DF61" i="2"/>
  <c r="EZ61" i="2" s="1"/>
  <c r="DC64" i="2"/>
  <c r="EW64" i="2" s="1"/>
  <c r="EC64" i="2"/>
  <c r="HQ64" i="2" s="1"/>
  <c r="EI67" i="2"/>
  <c r="HW67" i="2" s="1"/>
  <c r="DL67" i="2"/>
  <c r="FF67" i="2" s="1"/>
  <c r="CP67" i="2"/>
  <c r="DY68" i="2"/>
  <c r="HM68" i="2" s="1"/>
  <c r="GU68" i="2"/>
  <c r="DT69" i="2"/>
  <c r="FN69" i="2" s="1"/>
  <c r="CJ70" i="2"/>
  <c r="DX70" i="2"/>
  <c r="HL70" i="2" s="1"/>
  <c r="GI73" i="2"/>
  <c r="GD75" i="2"/>
  <c r="DM59" i="2"/>
  <c r="FG59" i="2" s="1"/>
  <c r="DP62" i="2"/>
  <c r="FJ62" i="2" s="1"/>
  <c r="EA63" i="2"/>
  <c r="HO63" i="2" s="1"/>
  <c r="DD63" i="2"/>
  <c r="EX63" i="2" s="1"/>
  <c r="CH63" i="2"/>
  <c r="CD64" i="2"/>
  <c r="DT64" i="2"/>
  <c r="FN64" i="2" s="1"/>
  <c r="CX64" i="2"/>
  <c r="CM65" i="2"/>
  <c r="CI66" i="2"/>
  <c r="DR66" i="2"/>
  <c r="FL66" i="2" s="1"/>
  <c r="EH67" i="2"/>
  <c r="HV67" i="2" s="1"/>
  <c r="GV68" i="2"/>
  <c r="FY69" i="2"/>
  <c r="GV69" i="2"/>
  <c r="DU69" i="2"/>
  <c r="FO69" i="2" s="1"/>
  <c r="ED70" i="2"/>
  <c r="HR70" i="2" s="1"/>
  <c r="DG70" i="2"/>
  <c r="FA70" i="2" s="1"/>
  <c r="CK70" i="2"/>
  <c r="EE70" i="2"/>
  <c r="HS70" i="2" s="1"/>
  <c r="DM71" i="2"/>
  <c r="FG71" i="2" s="1"/>
  <c r="CQ71" i="2"/>
  <c r="FX74" i="2"/>
  <c r="GU74" i="2"/>
  <c r="DC75" i="2"/>
  <c r="EW75" i="2" s="1"/>
  <c r="GI75" i="2"/>
  <c r="CN76" i="2"/>
  <c r="GS81" i="2"/>
  <c r="FV81" i="2"/>
  <c r="FY81" i="2"/>
  <c r="GV81" i="2"/>
  <c r="CC83" i="2"/>
  <c r="DW83" i="2"/>
  <c r="HK83" i="2" s="1"/>
  <c r="CX83" i="2"/>
  <c r="EQ83" i="2"/>
  <c r="IE83" i="2" s="1"/>
  <c r="DT83" i="2"/>
  <c r="FN83" i="2" s="1"/>
  <c r="ER83" i="2"/>
  <c r="IF83" i="2" s="1"/>
  <c r="DY88" i="2"/>
  <c r="HM88" i="2" s="1"/>
  <c r="DB88" i="2"/>
  <c r="EV88" i="2" s="1"/>
  <c r="DZ88" i="2"/>
  <c r="HN88" i="2" s="1"/>
  <c r="CF88" i="2"/>
  <c r="CE88" i="2"/>
  <c r="GN88" i="2"/>
  <c r="FQ88" i="2"/>
  <c r="DG91" i="2"/>
  <c r="FA91" i="2" s="1"/>
  <c r="CK91" i="2"/>
  <c r="ED91" i="2"/>
  <c r="HR91" i="2" s="1"/>
  <c r="DA64" i="2"/>
  <c r="EU64" i="2" s="1"/>
  <c r="CE64" i="2"/>
  <c r="DE64" i="2"/>
  <c r="EY64" i="2" s="1"/>
  <c r="CN65" i="2"/>
  <c r="EC66" i="2"/>
  <c r="HQ66" i="2" s="1"/>
  <c r="DF66" i="2"/>
  <c r="EZ66" i="2" s="1"/>
  <c r="CJ66" i="2"/>
  <c r="CK66" i="2"/>
  <c r="DW66" i="2"/>
  <c r="HK66" i="2" s="1"/>
  <c r="GX68" i="2"/>
  <c r="GA68" i="2"/>
  <c r="GA69" i="2"/>
  <c r="GX69" i="2"/>
  <c r="DN71" i="2"/>
  <c r="FH71" i="2" s="1"/>
  <c r="CR71" i="2"/>
  <c r="DO71" i="2"/>
  <c r="FI71" i="2" s="1"/>
  <c r="EL71" i="2"/>
  <c r="HZ71" i="2" s="1"/>
  <c r="EK71" i="2"/>
  <c r="HY71" i="2" s="1"/>
  <c r="DF71" i="2"/>
  <c r="EZ71" i="2" s="1"/>
  <c r="FR72" i="2"/>
  <c r="GO72" i="2"/>
  <c r="GC74" i="2"/>
  <c r="GZ74" i="2"/>
  <c r="DD75" i="2"/>
  <c r="EX75" i="2" s="1"/>
  <c r="GC76" i="2"/>
  <c r="GZ76" i="2"/>
  <c r="FZ81" i="2"/>
  <c r="GW81" i="2"/>
  <c r="CW84" i="2"/>
  <c r="DS84" i="2"/>
  <c r="FM84" i="2" s="1"/>
  <c r="EP84" i="2"/>
  <c r="ID84" i="2" s="1"/>
  <c r="CV84" i="2"/>
  <c r="EJ90" i="2"/>
  <c r="HX90" i="2" s="1"/>
  <c r="DM90" i="2"/>
  <c r="FG90" i="2" s="1"/>
  <c r="CQ90" i="2"/>
  <c r="CP90" i="2"/>
  <c r="DF64" i="2"/>
  <c r="EZ64" i="2" s="1"/>
  <c r="GN64" i="2"/>
  <c r="CO65" i="2"/>
  <c r="HA66" i="2"/>
  <c r="GD66" i="2"/>
  <c r="DI68" i="2"/>
  <c r="FC68" i="2" s="1"/>
  <c r="EF68" i="2"/>
  <c r="HT68" i="2" s="1"/>
  <c r="CN68" i="2"/>
  <c r="DI70" i="2"/>
  <c r="FC70" i="2" s="1"/>
  <c r="CM70" i="2"/>
  <c r="EG70" i="2"/>
  <c r="HU70" i="2" s="1"/>
  <c r="DG71" i="2"/>
  <c r="FA71" i="2" s="1"/>
  <c r="FU72" i="2"/>
  <c r="GR72" i="2"/>
  <c r="CO73" i="2"/>
  <c r="EI73" i="2"/>
  <c r="HW73" i="2" s="1"/>
  <c r="EH73" i="2"/>
  <c r="HV73" i="2" s="1"/>
  <c r="HE76" i="2"/>
  <c r="GH76" i="2"/>
  <c r="EO78" i="2"/>
  <c r="IC78" i="2" s="1"/>
  <c r="HH80" i="2"/>
  <c r="GK80" i="2"/>
  <c r="FR83" i="2"/>
  <c r="GO83" i="2"/>
  <c r="DX86" i="2"/>
  <c r="HL86" i="2" s="1"/>
  <c r="CE86" i="2"/>
  <c r="DA86" i="2"/>
  <c r="EU86" i="2" s="1"/>
  <c r="CD86" i="2"/>
  <c r="ER86" i="2"/>
  <c r="IF86" i="2" s="1"/>
  <c r="CX86" i="2"/>
  <c r="DU86" i="2"/>
  <c r="FO86" i="2" s="1"/>
  <c r="HG87" i="2"/>
  <c r="GJ87" i="2"/>
  <c r="EH92" i="2"/>
  <c r="HV92" i="2" s="1"/>
  <c r="CO92" i="2"/>
  <c r="CN92" i="2"/>
  <c r="HD96" i="2"/>
  <c r="GG96" i="2"/>
  <c r="DA60" i="2"/>
  <c r="EU60" i="2" s="1"/>
  <c r="DJ61" i="2"/>
  <c r="FD61" i="2" s="1"/>
  <c r="EI65" i="2"/>
  <c r="HW65" i="2" s="1"/>
  <c r="CP65" i="2"/>
  <c r="EE66" i="2"/>
  <c r="HS66" i="2" s="1"/>
  <c r="DH66" i="2"/>
  <c r="FB66" i="2" s="1"/>
  <c r="CL66" i="2"/>
  <c r="GR66" i="2"/>
  <c r="HE67" i="2"/>
  <c r="GH67" i="2"/>
  <c r="EG68" i="2"/>
  <c r="HU68" i="2" s="1"/>
  <c r="CP68" i="2"/>
  <c r="EC68" i="2"/>
  <c r="HQ68" i="2" s="1"/>
  <c r="GY71" i="2"/>
  <c r="CH72" i="2"/>
  <c r="DD72" i="2"/>
  <c r="EX72" i="2" s="1"/>
  <c r="FQ72" i="2"/>
  <c r="EM77" i="2"/>
  <c r="IA77" i="2" s="1"/>
  <c r="DP77" i="2"/>
  <c r="FJ77" i="2" s="1"/>
  <c r="CT77" i="2"/>
  <c r="GF77" i="2"/>
  <c r="FX81" i="2"/>
  <c r="GU81" i="2"/>
  <c r="DY86" i="2"/>
  <c r="HM86" i="2" s="1"/>
  <c r="DB86" i="2"/>
  <c r="EV86" i="2" s="1"/>
  <c r="CF86" i="2"/>
  <c r="GN86" i="2"/>
  <c r="FQ86" i="2"/>
  <c r="DO90" i="2"/>
  <c r="FI90" i="2" s="1"/>
  <c r="CS90" i="2"/>
  <c r="EL90" i="2"/>
  <c r="HZ90" i="2" s="1"/>
  <c r="DP90" i="2"/>
  <c r="FJ90" i="2" s="1"/>
  <c r="CQ65" i="2"/>
  <c r="GC68" i="2"/>
  <c r="GZ68" i="2"/>
  <c r="CL69" i="2"/>
  <c r="FW72" i="2"/>
  <c r="GT72" i="2"/>
  <c r="GE73" i="2"/>
  <c r="HB73" i="2"/>
  <c r="HE74" i="2"/>
  <c r="GH74" i="2"/>
  <c r="EP74" i="2"/>
  <c r="ID74" i="2" s="1"/>
  <c r="CU77" i="2"/>
  <c r="GG77" i="2"/>
  <c r="FY78" i="2"/>
  <c r="GV78" i="2"/>
  <c r="CH64" i="2"/>
  <c r="EL64" i="2"/>
  <c r="HZ64" i="2" s="1"/>
  <c r="EK65" i="2"/>
  <c r="HY65" i="2" s="1"/>
  <c r="DN65" i="2"/>
  <c r="FH65" i="2" s="1"/>
  <c r="CR65" i="2"/>
  <c r="HF65" i="2"/>
  <c r="GI65" i="2"/>
  <c r="DJ66" i="2"/>
  <c r="FD66" i="2" s="1"/>
  <c r="CN66" i="2"/>
  <c r="HG67" i="2"/>
  <c r="GJ67" i="2"/>
  <c r="DA68" i="2"/>
  <c r="EU68" i="2" s="1"/>
  <c r="EH68" i="2"/>
  <c r="HV68" i="2" s="1"/>
  <c r="CU69" i="2"/>
  <c r="GI71" i="2"/>
  <c r="HF71" i="2"/>
  <c r="EF74" i="2"/>
  <c r="HT74" i="2" s="1"/>
  <c r="CM74" i="2"/>
  <c r="CL74" i="2"/>
  <c r="EK75" i="2"/>
  <c r="HY75" i="2" s="1"/>
  <c r="CQ75" i="2"/>
  <c r="DO75" i="2"/>
  <c r="FI75" i="2" s="1"/>
  <c r="DN75" i="2"/>
  <c r="FH75" i="2" s="1"/>
  <c r="EH76" i="2"/>
  <c r="HV76" i="2" s="1"/>
  <c r="DK76" i="2"/>
  <c r="FE76" i="2" s="1"/>
  <c r="EO77" i="2"/>
  <c r="IC77" i="2" s="1"/>
  <c r="DR77" i="2"/>
  <c r="FL77" i="2" s="1"/>
  <c r="CV77" i="2"/>
  <c r="DQ79" i="2"/>
  <c r="FK79" i="2" s="1"/>
  <c r="EN79" i="2"/>
  <c r="IB79" i="2" s="1"/>
  <c r="CU79" i="2"/>
  <c r="FV83" i="2"/>
  <c r="GS83" i="2"/>
  <c r="GQ84" i="2"/>
  <c r="FT84" i="2"/>
  <c r="GT85" i="2"/>
  <c r="FW85" i="2"/>
  <c r="CS87" i="2"/>
  <c r="CR87" i="2"/>
  <c r="EM87" i="2"/>
  <c r="IA87" i="2" s="1"/>
  <c r="DO87" i="2"/>
  <c r="FI87" i="2" s="1"/>
  <c r="CK88" i="2"/>
  <c r="ED88" i="2"/>
  <c r="HR88" i="2" s="1"/>
  <c r="GY88" i="2"/>
  <c r="GB88" i="2"/>
  <c r="DD60" i="2"/>
  <c r="EX60" i="2" s="1"/>
  <c r="EJ61" i="2"/>
  <c r="HX61" i="2" s="1"/>
  <c r="DM61" i="2"/>
  <c r="FG61" i="2" s="1"/>
  <c r="EP62" i="2"/>
  <c r="ID62" i="2" s="1"/>
  <c r="DS62" i="2"/>
  <c r="FM62" i="2" s="1"/>
  <c r="CW62" i="2"/>
  <c r="EN63" i="2"/>
  <c r="IB63" i="2" s="1"/>
  <c r="DO65" i="2"/>
  <c r="FI65" i="2" s="1"/>
  <c r="CS65" i="2"/>
  <c r="ED65" i="2"/>
  <c r="HR65" i="2" s="1"/>
  <c r="DK66" i="2"/>
  <c r="FE66" i="2" s="1"/>
  <c r="CQ68" i="2"/>
  <c r="CV69" i="2"/>
  <c r="CQ70" i="2"/>
  <c r="DR71" i="2"/>
  <c r="FL71" i="2" s="1"/>
  <c r="GY72" i="2"/>
  <c r="GB72" i="2"/>
  <c r="FY72" i="2"/>
  <c r="CS73" i="2"/>
  <c r="CR73" i="2"/>
  <c r="EG74" i="2"/>
  <c r="HU74" i="2" s="1"/>
  <c r="CN74" i="2"/>
  <c r="DJ74" i="2"/>
  <c r="FD74" i="2" s="1"/>
  <c r="CV74" i="2"/>
  <c r="DL76" i="2"/>
  <c r="FF76" i="2" s="1"/>
  <c r="DS77" i="2"/>
  <c r="FM77" i="2" s="1"/>
  <c r="CW77" i="2"/>
  <c r="EP77" i="2"/>
  <c r="ID77" i="2" s="1"/>
  <c r="DR79" i="2"/>
  <c r="FL79" i="2" s="1"/>
  <c r="CV79" i="2"/>
  <c r="DC80" i="2"/>
  <c r="EW80" i="2" s="1"/>
  <c r="EA80" i="2"/>
  <c r="HO80" i="2" s="1"/>
  <c r="CG80" i="2"/>
  <c r="FR80" i="2"/>
  <c r="GO80" i="2"/>
  <c r="CH84" i="2"/>
  <c r="EB84" i="2"/>
  <c r="HP84" i="2" s="1"/>
  <c r="EA84" i="2"/>
  <c r="HO84" i="2" s="1"/>
  <c r="FZ94" i="2"/>
  <c r="GW94" i="2"/>
  <c r="DO61" i="2"/>
  <c r="FI61" i="2" s="1"/>
  <c r="CS61" i="2"/>
  <c r="DA62" i="2"/>
  <c r="EU62" i="2" s="1"/>
  <c r="CE62" i="2"/>
  <c r="DU62" i="2"/>
  <c r="FO62" i="2" s="1"/>
  <c r="GQ63" i="2"/>
  <c r="EE64" i="2"/>
  <c r="HS64" i="2" s="1"/>
  <c r="EQ64" i="2"/>
  <c r="IE64" i="2" s="1"/>
  <c r="CV66" i="2"/>
  <c r="EH66" i="2"/>
  <c r="HV66" i="2" s="1"/>
  <c r="DK67" i="2"/>
  <c r="FE67" i="2" s="1"/>
  <c r="DD68" i="2"/>
  <c r="EX68" i="2" s="1"/>
  <c r="DA69" i="2"/>
  <c r="EU69" i="2" s="1"/>
  <c r="EJ69" i="2"/>
  <c r="HX69" i="2" s="1"/>
  <c r="DO70" i="2"/>
  <c r="FI70" i="2" s="1"/>
  <c r="EL70" i="2"/>
  <c r="HZ70" i="2" s="1"/>
  <c r="DD70" i="2"/>
  <c r="EX70" i="2" s="1"/>
  <c r="ER70" i="2"/>
  <c r="IF70" i="2" s="1"/>
  <c r="GP70" i="2"/>
  <c r="CM72" i="2"/>
  <c r="DI72" i="2"/>
  <c r="FC72" i="2" s="1"/>
  <c r="EF72" i="2"/>
  <c r="HT72" i="2" s="1"/>
  <c r="DQ73" i="2"/>
  <c r="FK73" i="2" s="1"/>
  <c r="EN73" i="2"/>
  <c r="IB73" i="2" s="1"/>
  <c r="DL73" i="2"/>
  <c r="FF73" i="2" s="1"/>
  <c r="EH78" i="2"/>
  <c r="HV78" i="2" s="1"/>
  <c r="DK78" i="2"/>
  <c r="FE78" i="2" s="1"/>
  <c r="DJ78" i="2"/>
  <c r="FD78" i="2" s="1"/>
  <c r="CT78" i="2"/>
  <c r="CW83" i="2"/>
  <c r="GG84" i="2"/>
  <c r="HD84" i="2"/>
  <c r="CP85" i="2"/>
  <c r="HB91" i="2"/>
  <c r="CF93" i="2"/>
  <c r="CE93" i="2"/>
  <c r="FQ93" i="2"/>
  <c r="GN93" i="2"/>
  <c r="CN58" i="2"/>
  <c r="DG60" i="2"/>
  <c r="FA60" i="2" s="1"/>
  <c r="DP61" i="2"/>
  <c r="FJ61" i="2" s="1"/>
  <c r="CT61" i="2"/>
  <c r="CQ61" i="2"/>
  <c r="EF64" i="2"/>
  <c r="HT64" i="2" s="1"/>
  <c r="DI64" i="2"/>
  <c r="FC64" i="2" s="1"/>
  <c r="CM64" i="2"/>
  <c r="CL64" i="2"/>
  <c r="ER64" i="2"/>
  <c r="IF64" i="2" s="1"/>
  <c r="DE68" i="2"/>
  <c r="EY68" i="2" s="1"/>
  <c r="FW68" i="2"/>
  <c r="GE69" i="2"/>
  <c r="GH70" i="2"/>
  <c r="HE70" i="2"/>
  <c r="DE70" i="2"/>
  <c r="EY70" i="2" s="1"/>
  <c r="DJ72" i="2"/>
  <c r="FD72" i="2" s="1"/>
  <c r="EG72" i="2"/>
  <c r="HU72" i="2" s="1"/>
  <c r="CQ74" i="2"/>
  <c r="EK74" i="2"/>
  <c r="HY74" i="2" s="1"/>
  <c r="DN74" i="2"/>
  <c r="FH74" i="2" s="1"/>
  <c r="DM74" i="2"/>
  <c r="FG74" i="2" s="1"/>
  <c r="DI74" i="2"/>
  <c r="FC74" i="2" s="1"/>
  <c r="DJ76" i="2"/>
  <c r="FD76" i="2" s="1"/>
  <c r="CO80" i="2"/>
  <c r="CM83" i="2"/>
  <c r="DI83" i="2"/>
  <c r="FC83" i="2" s="1"/>
  <c r="EG83" i="2"/>
  <c r="HU83" i="2" s="1"/>
  <c r="EF83" i="2"/>
  <c r="HT83" i="2" s="1"/>
  <c r="HI85" i="2"/>
  <c r="GL85" i="2"/>
  <c r="EH88" i="2"/>
  <c r="HV88" i="2" s="1"/>
  <c r="CO88" i="2"/>
  <c r="DK88" i="2"/>
  <c r="FE88" i="2" s="1"/>
  <c r="GJ88" i="2"/>
  <c r="HG88" i="2"/>
  <c r="DT89" i="2"/>
  <c r="FN89" i="2" s="1"/>
  <c r="CG93" i="2"/>
  <c r="DC93" i="2"/>
  <c r="EW93" i="2" s="1"/>
  <c r="DZ93" i="2"/>
  <c r="HN93" i="2" s="1"/>
  <c r="EA93" i="2"/>
  <c r="HO93" i="2" s="1"/>
  <c r="DL57" i="2"/>
  <c r="FF57" i="2" s="1"/>
  <c r="EE60" i="2"/>
  <c r="HS60" i="2" s="1"/>
  <c r="DH60" i="2"/>
  <c r="FB60" i="2" s="1"/>
  <c r="EK63" i="2"/>
  <c r="HY63" i="2" s="1"/>
  <c r="CR63" i="2"/>
  <c r="DJ64" i="2"/>
  <c r="FD64" i="2" s="1"/>
  <c r="CN64" i="2"/>
  <c r="HA64" i="2"/>
  <c r="GD64" i="2"/>
  <c r="DB65" i="2"/>
  <c r="EV65" i="2" s="1"/>
  <c r="HB66" i="2"/>
  <c r="DF68" i="2"/>
  <c r="EZ68" i="2" s="1"/>
  <c r="GF69" i="2"/>
  <c r="DF70" i="2"/>
  <c r="EZ70" i="2" s="1"/>
  <c r="CF71" i="2"/>
  <c r="DZ71" i="2"/>
  <c r="HN71" i="2" s="1"/>
  <c r="EH72" i="2"/>
  <c r="HV72" i="2" s="1"/>
  <c r="CW75" i="2"/>
  <c r="HE80" i="2"/>
  <c r="GH80" i="2"/>
  <c r="DH82" i="2"/>
  <c r="FB82" i="2" s="1"/>
  <c r="EE82" i="2"/>
  <c r="HS82" i="2" s="1"/>
  <c r="CL82" i="2"/>
  <c r="GL82" i="2"/>
  <c r="HF86" i="2"/>
  <c r="GI86" i="2"/>
  <c r="GU87" i="2"/>
  <c r="DW89" i="2"/>
  <c r="HK89" i="2" s="1"/>
  <c r="CU91" i="2"/>
  <c r="CT91" i="2"/>
  <c r="DQ91" i="2"/>
  <c r="FK91" i="2" s="1"/>
  <c r="EN91" i="2"/>
  <c r="IB91" i="2" s="1"/>
  <c r="CW76" i="2"/>
  <c r="DG77" i="2"/>
  <c r="FA77" i="2" s="1"/>
  <c r="ED77" i="2"/>
  <c r="HR77" i="2" s="1"/>
  <c r="CL77" i="2"/>
  <c r="EP78" i="2"/>
  <c r="ID78" i="2" s="1"/>
  <c r="CX80" i="2"/>
  <c r="GT84" i="2"/>
  <c r="FW84" i="2"/>
  <c r="GW84" i="2"/>
  <c r="FZ84" i="2"/>
  <c r="DC86" i="2"/>
  <c r="EW86" i="2" s="1"/>
  <c r="CG86" i="2"/>
  <c r="DZ86" i="2"/>
  <c r="HN86" i="2" s="1"/>
  <c r="DD86" i="2"/>
  <c r="EX86" i="2" s="1"/>
  <c r="EB90" i="2"/>
  <c r="HP90" i="2" s="1"/>
  <c r="DD90" i="2"/>
  <c r="EX90" i="2" s="1"/>
  <c r="EA90" i="2"/>
  <c r="HO90" i="2" s="1"/>
  <c r="CH90" i="2"/>
  <c r="ED97" i="2"/>
  <c r="HR97" i="2" s="1"/>
  <c r="HA106" i="2"/>
  <c r="GD106" i="2"/>
  <c r="DU75" i="2"/>
  <c r="FO75" i="2" s="1"/>
  <c r="ER75" i="2"/>
  <c r="IF75" i="2" s="1"/>
  <c r="EQ78" i="2"/>
  <c r="IE78" i="2" s="1"/>
  <c r="GF79" i="2"/>
  <c r="HC79" i="2"/>
  <c r="DU80" i="2"/>
  <c r="FO80" i="2" s="1"/>
  <c r="ER80" i="2"/>
  <c r="IF80" i="2" s="1"/>
  <c r="CV82" i="2"/>
  <c r="EO82" i="2"/>
  <c r="IC82" i="2" s="1"/>
  <c r="DS82" i="2"/>
  <c r="FM82" i="2" s="1"/>
  <c r="GD84" i="2"/>
  <c r="DY87" i="2"/>
  <c r="HM87" i="2" s="1"/>
  <c r="CF87" i="2"/>
  <c r="DB87" i="2"/>
  <c r="EV87" i="2" s="1"/>
  <c r="GN87" i="2"/>
  <c r="FQ87" i="2"/>
  <c r="GL88" i="2"/>
  <c r="HI88" i="2"/>
  <c r="FW90" i="2"/>
  <c r="GT90" i="2"/>
  <c r="DQ97" i="2"/>
  <c r="FK97" i="2" s="1"/>
  <c r="EN97" i="2"/>
  <c r="IB97" i="2" s="1"/>
  <c r="CU97" i="2"/>
  <c r="DR97" i="2"/>
  <c r="FL97" i="2" s="1"/>
  <c r="EO97" i="2"/>
  <c r="IC97" i="2" s="1"/>
  <c r="FU98" i="2"/>
  <c r="GR98" i="2"/>
  <c r="DN67" i="2"/>
  <c r="FH67" i="2" s="1"/>
  <c r="CR67" i="2"/>
  <c r="DO67" i="2"/>
  <c r="FI67" i="2" s="1"/>
  <c r="EL67" i="2"/>
  <c r="HZ67" i="2" s="1"/>
  <c r="EQ69" i="2"/>
  <c r="IE69" i="2" s="1"/>
  <c r="CX69" i="2"/>
  <c r="DH70" i="2"/>
  <c r="FB70" i="2" s="1"/>
  <c r="CL70" i="2"/>
  <c r="DK74" i="2"/>
  <c r="FE74" i="2" s="1"/>
  <c r="DU76" i="2"/>
  <c r="FO76" i="2" s="1"/>
  <c r="ER76" i="2"/>
  <c r="IF76" i="2" s="1"/>
  <c r="EQ76" i="2"/>
  <c r="IE76" i="2" s="1"/>
  <c r="GL78" i="2"/>
  <c r="HI78" i="2"/>
  <c r="GG79" i="2"/>
  <c r="HD79" i="2"/>
  <c r="HD81" i="2"/>
  <c r="GG81" i="2"/>
  <c r="I17" i="4"/>
  <c r="I1" i="4" s="1"/>
  <c r="G1" i="4" s="1"/>
  <c r="Z109" i="2"/>
  <c r="CW82" i="2"/>
  <c r="EP82" i="2"/>
  <c r="ID82" i="2" s="1"/>
  <c r="DT82" i="2"/>
  <c r="FN82" i="2" s="1"/>
  <c r="EA85" i="2"/>
  <c r="HO85" i="2" s="1"/>
  <c r="GV90" i="2"/>
  <c r="FY90" i="2"/>
  <c r="FZ95" i="2"/>
  <c r="GW95" i="2"/>
  <c r="HA98" i="2"/>
  <c r="GD98" i="2"/>
  <c r="CK106" i="2"/>
  <c r="ED106" i="2"/>
  <c r="HR106" i="2" s="1"/>
  <c r="DG106" i="2"/>
  <c r="FA106" i="2" s="1"/>
  <c r="CJ106" i="2"/>
  <c r="DB92" i="2"/>
  <c r="EV92" i="2" s="1"/>
  <c r="DY92" i="2"/>
  <c r="HM92" i="2" s="1"/>
  <c r="DQ93" i="2"/>
  <c r="FK93" i="2" s="1"/>
  <c r="CU93" i="2"/>
  <c r="EB98" i="2"/>
  <c r="HP98" i="2" s="1"/>
  <c r="DE98" i="2"/>
  <c r="EY98" i="2" s="1"/>
  <c r="CI98" i="2"/>
  <c r="CH98" i="2"/>
  <c r="CS67" i="2"/>
  <c r="DQ67" i="2"/>
  <c r="FK67" i="2" s="1"/>
  <c r="EN67" i="2"/>
  <c r="IB67" i="2" s="1"/>
  <c r="EL68" i="2"/>
  <c r="HZ68" i="2" s="1"/>
  <c r="DP68" i="2"/>
  <c r="FJ68" i="2" s="1"/>
  <c r="DY69" i="2"/>
  <c r="HM69" i="2" s="1"/>
  <c r="DB69" i="2"/>
  <c r="EV69" i="2" s="1"/>
  <c r="CF69" i="2"/>
  <c r="CC69" i="2"/>
  <c r="DW71" i="2"/>
  <c r="HK71" i="2" s="1"/>
  <c r="EG73" i="2"/>
  <c r="HU73" i="2" s="1"/>
  <c r="HF74" i="2"/>
  <c r="CE75" i="2"/>
  <c r="CG76" i="2"/>
  <c r="CD76" i="2"/>
  <c r="GZ77" i="2"/>
  <c r="GC77" i="2"/>
  <c r="CE80" i="2"/>
  <c r="DX82" i="2"/>
  <c r="HL82" i="2" s="1"/>
  <c r="DA82" i="2"/>
  <c r="EU82" i="2" s="1"/>
  <c r="CE82" i="2"/>
  <c r="DY82" i="2"/>
  <c r="HM82" i="2" s="1"/>
  <c r="GR85" i="2"/>
  <c r="DL91" i="2"/>
  <c r="FF91" i="2" s="1"/>
  <c r="EI91" i="2"/>
  <c r="HW91" i="2" s="1"/>
  <c r="CO91" i="2"/>
  <c r="CP91" i="2"/>
  <c r="CF92" i="2"/>
  <c r="CM66" i="2"/>
  <c r="DI66" i="2"/>
  <c r="FC66" i="2" s="1"/>
  <c r="EO67" i="2"/>
  <c r="IC67" i="2" s="1"/>
  <c r="EM68" i="2"/>
  <c r="IA68" i="2" s="1"/>
  <c r="DC69" i="2"/>
  <c r="EW69" i="2" s="1"/>
  <c r="CG69" i="2"/>
  <c r="CD69" i="2"/>
  <c r="DX71" i="2"/>
  <c r="HL71" i="2" s="1"/>
  <c r="EC72" i="2"/>
  <c r="HQ72" i="2" s="1"/>
  <c r="CF75" i="2"/>
  <c r="FW75" i="2"/>
  <c r="GD77" i="2"/>
  <c r="HA77" i="2"/>
  <c r="DN79" i="2"/>
  <c r="FH79" i="2" s="1"/>
  <c r="EK79" i="2"/>
  <c r="HY79" i="2" s="1"/>
  <c r="CF80" i="2"/>
  <c r="GN80" i="2"/>
  <c r="EO81" i="2"/>
  <c r="IC81" i="2" s="1"/>
  <c r="DR81" i="2"/>
  <c r="FL81" i="2" s="1"/>
  <c r="CV81" i="2"/>
  <c r="DM81" i="2"/>
  <c r="FG81" i="2" s="1"/>
  <c r="FT82" i="2"/>
  <c r="GQ82" i="2"/>
  <c r="CN84" i="2"/>
  <c r="CM84" i="2"/>
  <c r="CL86" i="2"/>
  <c r="EE86" i="2"/>
  <c r="HS86" i="2" s="1"/>
  <c r="EH89" i="2"/>
  <c r="HV89" i="2" s="1"/>
  <c r="DK89" i="2"/>
  <c r="FE89" i="2" s="1"/>
  <c r="CO89" i="2"/>
  <c r="GH90" i="2"/>
  <c r="HE90" i="2"/>
  <c r="DM91" i="2"/>
  <c r="FG91" i="2" s="1"/>
  <c r="EJ91" i="2"/>
  <c r="HX91" i="2" s="1"/>
  <c r="DN91" i="2"/>
  <c r="FH91" i="2" s="1"/>
  <c r="DD92" i="2"/>
  <c r="EX92" i="2" s="1"/>
  <c r="CH92" i="2"/>
  <c r="CG92" i="2"/>
  <c r="EA92" i="2"/>
  <c r="HO92" i="2" s="1"/>
  <c r="HD92" i="2"/>
  <c r="GG92" i="2"/>
  <c r="EG94" i="2"/>
  <c r="HU94" i="2" s="1"/>
  <c r="CN94" i="2"/>
  <c r="DJ94" i="2"/>
  <c r="FD94" i="2" s="1"/>
  <c r="HD95" i="2"/>
  <c r="GG95" i="2"/>
  <c r="CE97" i="2"/>
  <c r="DA97" i="2"/>
  <c r="EU97" i="2" s="1"/>
  <c r="CD97" i="2"/>
  <c r="DU97" i="2"/>
  <c r="FO97" i="2" s="1"/>
  <c r="ER97" i="2"/>
  <c r="IF97" i="2" s="1"/>
  <c r="CX97" i="2"/>
  <c r="GR101" i="2"/>
  <c r="FU101" i="2"/>
  <c r="CU67" i="2"/>
  <c r="DS67" i="2"/>
  <c r="FM67" i="2" s="1"/>
  <c r="EP67" i="2"/>
  <c r="ID67" i="2" s="1"/>
  <c r="EN68" i="2"/>
  <c r="IB68" i="2" s="1"/>
  <c r="DQ68" i="2"/>
  <c r="FK68" i="2" s="1"/>
  <c r="CU68" i="2"/>
  <c r="CS68" i="2"/>
  <c r="DD69" i="2"/>
  <c r="EX69" i="2" s="1"/>
  <c r="CH69" i="2"/>
  <c r="EE69" i="2"/>
  <c r="HS69" i="2" s="1"/>
  <c r="EM70" i="2"/>
  <c r="IA70" i="2" s="1"/>
  <c r="DA71" i="2"/>
  <c r="EU71" i="2" s="1"/>
  <c r="EC75" i="2"/>
  <c r="HQ75" i="2" s="1"/>
  <c r="CJ75" i="2"/>
  <c r="GE77" i="2"/>
  <c r="HB77" i="2"/>
  <c r="DD78" i="2"/>
  <c r="EX78" i="2" s="1"/>
  <c r="CH78" i="2"/>
  <c r="EA78" i="2"/>
  <c r="HO78" i="2" s="1"/>
  <c r="DR78" i="2"/>
  <c r="FL78" i="2" s="1"/>
  <c r="EL79" i="2"/>
  <c r="HZ79" i="2" s="1"/>
  <c r="DB79" i="2"/>
  <c r="EV79" i="2" s="1"/>
  <c r="GU80" i="2"/>
  <c r="FX80" i="2"/>
  <c r="DS81" i="2"/>
  <c r="FM81" i="2" s="1"/>
  <c r="EP81" i="2"/>
  <c r="ID81" i="2" s="1"/>
  <c r="CW81" i="2"/>
  <c r="DN81" i="2"/>
  <c r="FH81" i="2" s="1"/>
  <c r="CU83" i="2"/>
  <c r="CT83" i="2"/>
  <c r="EH85" i="2"/>
  <c r="HV85" i="2" s="1"/>
  <c r="DG87" i="2"/>
  <c r="FA87" i="2" s="1"/>
  <c r="EE87" i="2"/>
  <c r="HS87" i="2" s="1"/>
  <c r="ED87" i="2"/>
  <c r="HR87" i="2" s="1"/>
  <c r="CK87" i="2"/>
  <c r="GW88" i="2"/>
  <c r="CP89" i="2"/>
  <c r="DM89" i="2"/>
  <c r="FG89" i="2" s="1"/>
  <c r="EJ89" i="2"/>
  <c r="HX89" i="2" s="1"/>
  <c r="EI89" i="2"/>
  <c r="HW89" i="2" s="1"/>
  <c r="DL89" i="2"/>
  <c r="FF89" i="2" s="1"/>
  <c r="DL94" i="2"/>
  <c r="FF94" i="2" s="1"/>
  <c r="DK94" i="2"/>
  <c r="FE94" i="2" s="1"/>
  <c r="HE95" i="2"/>
  <c r="GH95" i="2"/>
  <c r="DB97" i="2"/>
  <c r="EV97" i="2" s="1"/>
  <c r="CF97" i="2"/>
  <c r="DY97" i="2"/>
  <c r="HM97" i="2" s="1"/>
  <c r="FQ97" i="2"/>
  <c r="GN97" i="2"/>
  <c r="EB100" i="2"/>
  <c r="HP100" i="2" s="1"/>
  <c r="DE100" i="2"/>
  <c r="EY100" i="2" s="1"/>
  <c r="CI100" i="2"/>
  <c r="EC100" i="2"/>
  <c r="HQ100" i="2" s="1"/>
  <c r="GH102" i="2"/>
  <c r="HE102" i="2"/>
  <c r="EK105" i="2"/>
  <c r="HY105" i="2" s="1"/>
  <c r="CR105" i="2"/>
  <c r="CQ105" i="2"/>
  <c r="EL105" i="2"/>
  <c r="HZ105" i="2" s="1"/>
  <c r="DO105" i="2"/>
  <c r="FI105" i="2" s="1"/>
  <c r="DN105" i="2"/>
  <c r="FH105" i="2" s="1"/>
  <c r="DH106" i="2"/>
  <c r="FB106" i="2" s="1"/>
  <c r="CO66" i="2"/>
  <c r="DR68" i="2"/>
  <c r="FL68" i="2" s="1"/>
  <c r="CV68" i="2"/>
  <c r="CT68" i="2"/>
  <c r="DH69" i="2"/>
  <c r="FB69" i="2" s="1"/>
  <c r="DP70" i="2"/>
  <c r="FJ70" i="2" s="1"/>
  <c r="DH72" i="2"/>
  <c r="FB72" i="2" s="1"/>
  <c r="CJ72" i="2"/>
  <c r="ED75" i="2"/>
  <c r="HR75" i="2" s="1"/>
  <c r="CK75" i="2"/>
  <c r="CH75" i="2"/>
  <c r="EI77" i="2"/>
  <c r="HW77" i="2" s="1"/>
  <c r="DE78" i="2"/>
  <c r="EY78" i="2" s="1"/>
  <c r="CI78" i="2"/>
  <c r="DF78" i="2"/>
  <c r="EZ78" i="2" s="1"/>
  <c r="EC78" i="2"/>
  <c r="HQ78" i="2" s="1"/>
  <c r="EB78" i="2"/>
  <c r="HP78" i="2" s="1"/>
  <c r="FX78" i="2"/>
  <c r="GU78" i="2"/>
  <c r="DS78" i="2"/>
  <c r="FM78" i="2" s="1"/>
  <c r="GP78" i="2"/>
  <c r="HB79" i="2"/>
  <c r="CD81" i="2"/>
  <c r="CC81" i="2"/>
  <c r="DX81" i="2"/>
  <c r="HL81" i="2" s="1"/>
  <c r="EQ81" i="2"/>
  <c r="IE81" i="2" s="1"/>
  <c r="CX81" i="2"/>
  <c r="DT81" i="2"/>
  <c r="FN81" i="2" s="1"/>
  <c r="DO81" i="2"/>
  <c r="FI81" i="2" s="1"/>
  <c r="EO83" i="2"/>
  <c r="IC83" i="2" s="1"/>
  <c r="CV83" i="2"/>
  <c r="DR83" i="2"/>
  <c r="FL83" i="2" s="1"/>
  <c r="DQ83" i="2"/>
  <c r="FK83" i="2" s="1"/>
  <c r="GL92" i="2"/>
  <c r="HI92" i="2"/>
  <c r="EG95" i="2"/>
  <c r="HU95" i="2" s="1"/>
  <c r="CN95" i="2"/>
  <c r="DJ95" i="2"/>
  <c r="FD95" i="2" s="1"/>
  <c r="CM95" i="2"/>
  <c r="ED101" i="2"/>
  <c r="HR101" i="2" s="1"/>
  <c r="DG101" i="2"/>
  <c r="FA101" i="2" s="1"/>
  <c r="DF101" i="2"/>
  <c r="EZ101" i="2" s="1"/>
  <c r="EC101" i="2"/>
  <c r="HQ101" i="2" s="1"/>
  <c r="CJ101" i="2"/>
  <c r="HD101" i="2"/>
  <c r="GG101" i="2"/>
  <c r="GO93" i="2"/>
  <c r="HB94" i="2"/>
  <c r="GE94" i="2"/>
  <c r="FT96" i="2"/>
  <c r="GQ96" i="2"/>
  <c r="DJ98" i="2"/>
  <c r="FD98" i="2" s="1"/>
  <c r="CN98" i="2"/>
  <c r="GI101" i="2"/>
  <c r="HF101" i="2"/>
  <c r="GY96" i="2"/>
  <c r="GB96" i="2"/>
  <c r="GK101" i="2"/>
  <c r="HH101" i="2"/>
  <c r="DK69" i="2"/>
  <c r="FE69" i="2" s="1"/>
  <c r="DS70" i="2"/>
  <c r="FM70" i="2" s="1"/>
  <c r="DE71" i="2"/>
  <c r="EY71" i="2" s="1"/>
  <c r="ED73" i="2"/>
  <c r="HR73" i="2" s="1"/>
  <c r="DI76" i="2"/>
  <c r="FC76" i="2" s="1"/>
  <c r="EF76" i="2"/>
  <c r="HT76" i="2" s="1"/>
  <c r="CM76" i="2"/>
  <c r="DX76" i="2"/>
  <c r="HL76" i="2" s="1"/>
  <c r="EN77" i="2"/>
  <c r="IB77" i="2" s="1"/>
  <c r="DQ77" i="2"/>
  <c r="FK77" i="2" s="1"/>
  <c r="DH77" i="2"/>
  <c r="FB77" i="2" s="1"/>
  <c r="DX83" i="2"/>
  <c r="HL83" i="2" s="1"/>
  <c r="DP84" i="2"/>
  <c r="FJ84" i="2" s="1"/>
  <c r="DO84" i="2"/>
  <c r="FI84" i="2" s="1"/>
  <c r="EM84" i="2"/>
  <c r="IA84" i="2" s="1"/>
  <c r="HE87" i="2"/>
  <c r="GH87" i="2"/>
  <c r="HC88" i="2"/>
  <c r="GF88" i="2"/>
  <c r="EO91" i="2"/>
  <c r="IC91" i="2" s="1"/>
  <c r="CV91" i="2"/>
  <c r="EP91" i="2"/>
  <c r="ID91" i="2" s="1"/>
  <c r="DS91" i="2"/>
  <c r="FM91" i="2" s="1"/>
  <c r="DR91" i="2"/>
  <c r="FL91" i="2" s="1"/>
  <c r="FQ92" i="2"/>
  <c r="FW96" i="2"/>
  <c r="GT96" i="2"/>
  <c r="GZ96" i="2"/>
  <c r="GC96" i="2"/>
  <c r="CT97" i="2"/>
  <c r="EG98" i="2"/>
  <c r="HU98" i="2" s="1"/>
  <c r="DX99" i="2"/>
  <c r="HL99" i="2" s="1"/>
  <c r="CE99" i="2"/>
  <c r="ER99" i="2"/>
  <c r="IF99" i="2" s="1"/>
  <c r="DU99" i="2"/>
  <c r="FO99" i="2" s="1"/>
  <c r="CK97" i="2"/>
  <c r="DG97" i="2"/>
  <c r="FA97" i="2" s="1"/>
  <c r="EN106" i="2"/>
  <c r="IB106" i="2" s="1"/>
  <c r="CU106" i="2"/>
  <c r="DQ106" i="2"/>
  <c r="FK106" i="2" s="1"/>
  <c r="DH71" i="2"/>
  <c r="FB71" i="2" s="1"/>
  <c r="GW73" i="2"/>
  <c r="DX75" i="2"/>
  <c r="HL75" i="2" s="1"/>
  <c r="GH75" i="2"/>
  <c r="EI76" i="2"/>
  <c r="HW76" i="2" s="1"/>
  <c r="CP76" i="2"/>
  <c r="CD77" i="2"/>
  <c r="CC77" i="2"/>
  <c r="DT77" i="2"/>
  <c r="FN77" i="2" s="1"/>
  <c r="CX77" i="2"/>
  <c r="ER77" i="2"/>
  <c r="IF77" i="2" s="1"/>
  <c r="EQ77" i="2"/>
  <c r="IE77" i="2" s="1"/>
  <c r="EJ80" i="2"/>
  <c r="HX80" i="2" s="1"/>
  <c r="DM80" i="2"/>
  <c r="FG80" i="2" s="1"/>
  <c r="CQ80" i="2"/>
  <c r="CN82" i="2"/>
  <c r="DK82" i="2"/>
  <c r="FE82" i="2" s="1"/>
  <c r="DJ82" i="2"/>
  <c r="FD82" i="2" s="1"/>
  <c r="EG82" i="2"/>
  <c r="HU82" i="2" s="1"/>
  <c r="CR85" i="2"/>
  <c r="EK85" i="2"/>
  <c r="HY85" i="2" s="1"/>
  <c r="DN85" i="2"/>
  <c r="FH85" i="2" s="1"/>
  <c r="HI87" i="2"/>
  <c r="GL87" i="2"/>
  <c r="EI88" i="2"/>
  <c r="HW88" i="2" s="1"/>
  <c r="GI90" i="2"/>
  <c r="DL92" i="2"/>
  <c r="FF92" i="2" s="1"/>
  <c r="CP92" i="2"/>
  <c r="EI92" i="2"/>
  <c r="HW92" i="2" s="1"/>
  <c r="EJ92" i="2"/>
  <c r="HX92" i="2" s="1"/>
  <c r="ED93" i="2"/>
  <c r="HR93" i="2" s="1"/>
  <c r="DG93" i="2"/>
  <c r="FA93" i="2" s="1"/>
  <c r="CJ93" i="2"/>
  <c r="EN93" i="2"/>
  <c r="IB93" i="2" s="1"/>
  <c r="GX94" i="2"/>
  <c r="GW96" i="2"/>
  <c r="FZ96" i="2"/>
  <c r="EM98" i="2"/>
  <c r="IA98" i="2" s="1"/>
  <c r="DP98" i="2"/>
  <c r="FJ98" i="2" s="1"/>
  <c r="EL98" i="2"/>
  <c r="HZ98" i="2" s="1"/>
  <c r="CR98" i="2"/>
  <c r="DO98" i="2"/>
  <c r="FI98" i="2" s="1"/>
  <c r="CS98" i="2"/>
  <c r="DG68" i="2"/>
  <c r="FA68" i="2" s="1"/>
  <c r="EE68" i="2"/>
  <c r="HS68" i="2" s="1"/>
  <c r="DY70" i="2"/>
  <c r="HM70" i="2" s="1"/>
  <c r="EG71" i="2"/>
  <c r="HU71" i="2" s="1"/>
  <c r="DJ71" i="2"/>
  <c r="FD71" i="2" s="1"/>
  <c r="EM72" i="2"/>
  <c r="IA72" i="2" s="1"/>
  <c r="DN76" i="2"/>
  <c r="FH76" i="2" s="1"/>
  <c r="CR76" i="2"/>
  <c r="EC76" i="2"/>
  <c r="HQ76" i="2" s="1"/>
  <c r="CQ78" i="2"/>
  <c r="CE79" i="2"/>
  <c r="DA80" i="2"/>
  <c r="EU80" i="2" s="1"/>
  <c r="EE81" i="2"/>
  <c r="HS81" i="2" s="1"/>
  <c r="DH81" i="2"/>
  <c r="FB81" i="2" s="1"/>
  <c r="CP81" i="2"/>
  <c r="HA82" i="2"/>
  <c r="GD82" i="2"/>
  <c r="EC83" i="2"/>
  <c r="HQ83" i="2" s="1"/>
  <c r="CJ83" i="2"/>
  <c r="CI83" i="2"/>
  <c r="EE83" i="2"/>
  <c r="HS83" i="2" s="1"/>
  <c r="CC84" i="2"/>
  <c r="DW84" i="2"/>
  <c r="HK84" i="2" s="1"/>
  <c r="CX84" i="2"/>
  <c r="ER84" i="2"/>
  <c r="IF84" i="2" s="1"/>
  <c r="EQ84" i="2"/>
  <c r="IE84" i="2" s="1"/>
  <c r="DP87" i="2"/>
  <c r="FJ87" i="2" s="1"/>
  <c r="DL88" i="2"/>
  <c r="FF88" i="2" s="1"/>
  <c r="CR92" i="2"/>
  <c r="DO92" i="2"/>
  <c r="FI92" i="2" s="1"/>
  <c r="DN92" i="2"/>
  <c r="FH92" i="2" s="1"/>
  <c r="EL92" i="2"/>
  <c r="HZ92" i="2" s="1"/>
  <c r="EK92" i="2"/>
  <c r="HY92" i="2" s="1"/>
  <c r="CD94" i="2"/>
  <c r="DW94" i="2"/>
  <c r="HK94" i="2" s="1"/>
  <c r="EQ94" i="2"/>
  <c r="IE94" i="2" s="1"/>
  <c r="CX94" i="2"/>
  <c r="CW94" i="2"/>
  <c r="DT94" i="2"/>
  <c r="FN94" i="2" s="1"/>
  <c r="EI94" i="2"/>
  <c r="HW94" i="2" s="1"/>
  <c r="DA99" i="2"/>
  <c r="EU99" i="2" s="1"/>
  <c r="DO101" i="2"/>
  <c r="FI101" i="2" s="1"/>
  <c r="EL101" i="2"/>
  <c r="HZ101" i="2" s="1"/>
  <c r="DN101" i="2"/>
  <c r="FH101" i="2" s="1"/>
  <c r="CR101" i="2"/>
  <c r="CQ101" i="2"/>
  <c r="EK101" i="2"/>
  <c r="HY101" i="2" s="1"/>
  <c r="DB70" i="2"/>
  <c r="EV70" i="2" s="1"/>
  <c r="DK71" i="2"/>
  <c r="FE71" i="2" s="1"/>
  <c r="EN72" i="2"/>
  <c r="IB72" i="2" s="1"/>
  <c r="DQ72" i="2"/>
  <c r="FK72" i="2" s="1"/>
  <c r="CU72" i="2"/>
  <c r="DO76" i="2"/>
  <c r="FI76" i="2" s="1"/>
  <c r="CS76" i="2"/>
  <c r="EK76" i="2"/>
  <c r="HY76" i="2" s="1"/>
  <c r="FW79" i="2"/>
  <c r="GT79" i="2"/>
  <c r="CF79" i="2"/>
  <c r="FW80" i="2"/>
  <c r="DI81" i="2"/>
  <c r="FC81" i="2" s="1"/>
  <c r="CM81" i="2"/>
  <c r="EF81" i="2"/>
  <c r="HT81" i="2" s="1"/>
  <c r="CQ81" i="2"/>
  <c r="FV89" i="2"/>
  <c r="GS89" i="2"/>
  <c r="DO100" i="2"/>
  <c r="FI100" i="2" s="1"/>
  <c r="DP100" i="2"/>
  <c r="FJ100" i="2" s="1"/>
  <c r="EL100" i="2"/>
  <c r="HZ100" i="2" s="1"/>
  <c r="CS100" i="2"/>
  <c r="EM100" i="2"/>
  <c r="IA100" i="2" s="1"/>
  <c r="DH67" i="2"/>
  <c r="FB67" i="2" s="1"/>
  <c r="EI71" i="2"/>
  <c r="HW71" i="2" s="1"/>
  <c r="DL71" i="2"/>
  <c r="FF71" i="2" s="1"/>
  <c r="CP71" i="2"/>
  <c r="DR72" i="2"/>
  <c r="FL72" i="2" s="1"/>
  <c r="CV72" i="2"/>
  <c r="CT72" i="2"/>
  <c r="GS74" i="2"/>
  <c r="EB75" i="2"/>
  <c r="HP75" i="2" s="1"/>
  <c r="CX76" i="2"/>
  <c r="EL76" i="2"/>
  <c r="HZ76" i="2" s="1"/>
  <c r="DU77" i="2"/>
  <c r="FO77" i="2" s="1"/>
  <c r="DO78" i="2"/>
  <c r="FI78" i="2" s="1"/>
  <c r="EL78" i="2"/>
  <c r="HZ78" i="2" s="1"/>
  <c r="DJ81" i="2"/>
  <c r="FD81" i="2" s="1"/>
  <c r="CR81" i="2"/>
  <c r="EG81" i="2"/>
  <c r="HU81" i="2" s="1"/>
  <c r="BT82" i="2"/>
  <c r="HD82" i="2"/>
  <c r="CD84" i="2"/>
  <c r="DT84" i="2"/>
  <c r="FN84" i="2" s="1"/>
  <c r="DR87" i="2"/>
  <c r="FL87" i="2" s="1"/>
  <c r="DZ89" i="2"/>
  <c r="HN89" i="2" s="1"/>
  <c r="CG89" i="2"/>
  <c r="DD89" i="2"/>
  <c r="EX89" i="2" s="1"/>
  <c r="EA89" i="2"/>
  <c r="HO89" i="2" s="1"/>
  <c r="FT94" i="2"/>
  <c r="GQ94" i="2"/>
  <c r="CC94" i="2"/>
  <c r="GL95" i="2"/>
  <c r="HI95" i="2"/>
  <c r="GI96" i="2"/>
  <c r="HH97" i="2"/>
  <c r="DR104" i="2"/>
  <c r="FL104" i="2" s="1"/>
  <c r="CV104" i="2"/>
  <c r="EO104" i="2"/>
  <c r="IC104" i="2" s="1"/>
  <c r="CU104" i="2"/>
  <c r="DW82" i="2"/>
  <c r="HK82" i="2" s="1"/>
  <c r="CD82" i="2"/>
  <c r="CC82" i="2"/>
  <c r="DH83" i="2"/>
  <c r="FB83" i="2" s="1"/>
  <c r="CL83" i="2"/>
  <c r="DX84" i="2"/>
  <c r="HL84" i="2" s="1"/>
  <c r="CF85" i="2"/>
  <c r="HC86" i="2"/>
  <c r="GF86" i="2"/>
  <c r="GT91" i="2"/>
  <c r="FW91" i="2"/>
  <c r="DU92" i="2"/>
  <c r="FO92" i="2" s="1"/>
  <c r="ER92" i="2"/>
  <c r="IF92" i="2" s="1"/>
  <c r="GD94" i="2"/>
  <c r="HA94" i="2"/>
  <c r="DK95" i="2"/>
  <c r="FE95" i="2" s="1"/>
  <c r="DL95" i="2"/>
  <c r="FF95" i="2" s="1"/>
  <c r="EI95" i="2"/>
  <c r="HW95" i="2" s="1"/>
  <c r="EH95" i="2"/>
  <c r="HV95" i="2" s="1"/>
  <c r="CO95" i="2"/>
  <c r="FY99" i="2"/>
  <c r="GV99" i="2"/>
  <c r="GZ100" i="2"/>
  <c r="GC100" i="2"/>
  <c r="ED105" i="2"/>
  <c r="HR105" i="2" s="1"/>
  <c r="CK105" i="2"/>
  <c r="HA105" i="2"/>
  <c r="GD105" i="2"/>
  <c r="CD107" i="2"/>
  <c r="DX107" i="2"/>
  <c r="HL107" i="2" s="1"/>
  <c r="DW107" i="2"/>
  <c r="HK107" i="2" s="1"/>
  <c r="CC107" i="2"/>
  <c r="DA107" i="2"/>
  <c r="EU107" i="2" s="1"/>
  <c r="EQ107" i="2"/>
  <c r="IE107" i="2" s="1"/>
  <c r="CX107" i="2"/>
  <c r="DT107" i="2"/>
  <c r="FN107" i="2" s="1"/>
  <c r="DU107" i="2"/>
  <c r="FO107" i="2" s="1"/>
  <c r="CW107" i="2"/>
  <c r="EC79" i="2"/>
  <c r="HQ79" i="2" s="1"/>
  <c r="DF79" i="2"/>
  <c r="EZ79" i="2" s="1"/>
  <c r="DO80" i="2"/>
  <c r="FI80" i="2" s="1"/>
  <c r="CS80" i="2"/>
  <c r="CN83" i="2"/>
  <c r="EH83" i="2"/>
  <c r="HV83" i="2" s="1"/>
  <c r="DK83" i="2"/>
  <c r="FE83" i="2" s="1"/>
  <c r="HA83" i="2"/>
  <c r="GD83" i="2"/>
  <c r="FS84" i="2"/>
  <c r="GP84" i="2"/>
  <c r="FV85" i="2"/>
  <c r="GS85" i="2"/>
  <c r="CE85" i="2"/>
  <c r="EK90" i="2"/>
  <c r="HY90" i="2" s="1"/>
  <c r="DN90" i="2"/>
  <c r="FH90" i="2" s="1"/>
  <c r="EC91" i="2"/>
  <c r="HQ91" i="2" s="1"/>
  <c r="CJ91" i="2"/>
  <c r="DC92" i="2"/>
  <c r="EW92" i="2" s="1"/>
  <c r="CE92" i="2"/>
  <c r="EM93" i="2"/>
  <c r="IA93" i="2" s="1"/>
  <c r="DP93" i="2"/>
  <c r="FJ93" i="2" s="1"/>
  <c r="CT93" i="2"/>
  <c r="DJ97" i="2"/>
  <c r="FD97" i="2" s="1"/>
  <c r="CM97" i="2"/>
  <c r="CN97" i="2"/>
  <c r="EH97" i="2"/>
  <c r="HV97" i="2" s="1"/>
  <c r="EG97" i="2"/>
  <c r="HU97" i="2" s="1"/>
  <c r="HF99" i="2"/>
  <c r="GI99" i="2"/>
  <c r="GX104" i="2"/>
  <c r="GA104" i="2"/>
  <c r="DI105" i="2"/>
  <c r="FC105" i="2" s="1"/>
  <c r="EF105" i="2"/>
  <c r="HT105" i="2" s="1"/>
  <c r="EE105" i="2"/>
  <c r="HS105" i="2" s="1"/>
  <c r="GK105" i="2"/>
  <c r="HH105" i="2"/>
  <c r="DF76" i="2"/>
  <c r="EZ76" i="2" s="1"/>
  <c r="EL77" i="2"/>
  <c r="HZ77" i="2" s="1"/>
  <c r="EE79" i="2"/>
  <c r="HS79" i="2" s="1"/>
  <c r="DH79" i="2"/>
  <c r="FB79" i="2" s="1"/>
  <c r="CL79" i="2"/>
  <c r="DT80" i="2"/>
  <c r="FN80" i="2" s="1"/>
  <c r="CG81" i="2"/>
  <c r="DG81" i="2"/>
  <c r="FA81" i="2" s="1"/>
  <c r="GC83" i="2"/>
  <c r="GZ83" i="2"/>
  <c r="CS83" i="2"/>
  <c r="CG84" i="2"/>
  <c r="EK86" i="2"/>
  <c r="HY86" i="2" s="1"/>
  <c r="DH87" i="2"/>
  <c r="FB87" i="2" s="1"/>
  <c r="CL87" i="2"/>
  <c r="CL89" i="2"/>
  <c r="EM90" i="2"/>
  <c r="IA90" i="2" s="1"/>
  <c r="GF91" i="2"/>
  <c r="HC91" i="2"/>
  <c r="DE92" i="2"/>
  <c r="EY92" i="2" s="1"/>
  <c r="CI92" i="2"/>
  <c r="EB92" i="2"/>
  <c r="HP92" i="2" s="1"/>
  <c r="DR93" i="2"/>
  <c r="FL93" i="2" s="1"/>
  <c r="CV93" i="2"/>
  <c r="DS93" i="2"/>
  <c r="FM93" i="2" s="1"/>
  <c r="GC97" i="2"/>
  <c r="GZ97" i="2"/>
  <c r="DK97" i="2"/>
  <c r="FE97" i="2" s="1"/>
  <c r="CJ98" i="2"/>
  <c r="DF98" i="2"/>
  <c r="EZ98" i="2" s="1"/>
  <c r="EC98" i="2"/>
  <c r="HQ98" i="2" s="1"/>
  <c r="DG98" i="2"/>
  <c r="FA98" i="2" s="1"/>
  <c r="ED98" i="2"/>
  <c r="HR98" i="2" s="1"/>
  <c r="GE98" i="2"/>
  <c r="HB98" i="2"/>
  <c r="DH105" i="2"/>
  <c r="FB105" i="2" s="1"/>
  <c r="DG76" i="2"/>
  <c r="FA76" i="2" s="1"/>
  <c r="DO77" i="2"/>
  <c r="FI77" i="2" s="1"/>
  <c r="DX78" i="2"/>
  <c r="HL78" i="2" s="1"/>
  <c r="ER78" i="2"/>
  <c r="IF78" i="2" s="1"/>
  <c r="DA78" i="2"/>
  <c r="EU78" i="2" s="1"/>
  <c r="DI79" i="2"/>
  <c r="FC79" i="2" s="1"/>
  <c r="CM79" i="2"/>
  <c r="CJ79" i="2"/>
  <c r="CI82" i="2"/>
  <c r="EC84" i="2"/>
  <c r="HQ84" i="2" s="1"/>
  <c r="CJ84" i="2"/>
  <c r="DO86" i="2"/>
  <c r="FI86" i="2" s="1"/>
  <c r="EL86" i="2"/>
  <c r="HZ86" i="2" s="1"/>
  <c r="DI87" i="2"/>
  <c r="FC87" i="2" s="1"/>
  <c r="CK89" i="2"/>
  <c r="DG89" i="2"/>
  <c r="FA89" i="2" s="1"/>
  <c r="CM89" i="2"/>
  <c r="ED89" i="2"/>
  <c r="HR89" i="2" s="1"/>
  <c r="EN90" i="2"/>
  <c r="IB90" i="2" s="1"/>
  <c r="DQ90" i="2"/>
  <c r="FK90" i="2" s="1"/>
  <c r="GG91" i="2"/>
  <c r="HD91" i="2"/>
  <c r="EN94" i="2"/>
  <c r="IB94" i="2" s="1"/>
  <c r="CU94" i="2"/>
  <c r="DQ94" i="2"/>
  <c r="FK94" i="2" s="1"/>
  <c r="CD96" i="2"/>
  <c r="CC96" i="2"/>
  <c r="DA96" i="2"/>
  <c r="EU96" i="2" s="1"/>
  <c r="DX96" i="2"/>
  <c r="HL96" i="2" s="1"/>
  <c r="DW96" i="2"/>
  <c r="HK96" i="2" s="1"/>
  <c r="EQ96" i="2"/>
  <c r="IE96" i="2" s="1"/>
  <c r="ER96" i="2"/>
  <c r="IF96" i="2" s="1"/>
  <c r="CX96" i="2"/>
  <c r="DU96" i="2"/>
  <c r="FO96" i="2" s="1"/>
  <c r="CW96" i="2"/>
  <c r="FZ99" i="2"/>
  <c r="GW99" i="2"/>
  <c r="GP106" i="2"/>
  <c r="FS106" i="2"/>
  <c r="EO73" i="2"/>
  <c r="IC73" i="2" s="1"/>
  <c r="DY78" i="2"/>
  <c r="HM78" i="2" s="1"/>
  <c r="DB78" i="2"/>
  <c r="EV78" i="2" s="1"/>
  <c r="DJ79" i="2"/>
  <c r="FD79" i="2" s="1"/>
  <c r="CN79" i="2"/>
  <c r="CJ82" i="2"/>
  <c r="EK83" i="2"/>
  <c r="HY83" i="2" s="1"/>
  <c r="CR83" i="2"/>
  <c r="DG84" i="2"/>
  <c r="FA84" i="2" s="1"/>
  <c r="DH85" i="2"/>
  <c r="FB85" i="2" s="1"/>
  <c r="EE85" i="2"/>
  <c r="HS85" i="2" s="1"/>
  <c r="CL85" i="2"/>
  <c r="DP86" i="2"/>
  <c r="FJ86" i="2" s="1"/>
  <c r="EM86" i="2"/>
  <c r="IA86" i="2" s="1"/>
  <c r="DJ87" i="2"/>
  <c r="FD87" i="2" s="1"/>
  <c r="EH87" i="2"/>
  <c r="HV87" i="2" s="1"/>
  <c r="EG87" i="2"/>
  <c r="HU87" i="2" s="1"/>
  <c r="HA87" i="2"/>
  <c r="EE89" i="2"/>
  <c r="HS89" i="2" s="1"/>
  <c r="DH89" i="2"/>
  <c r="FB89" i="2" s="1"/>
  <c r="EG89" i="2"/>
  <c r="HU89" i="2" s="1"/>
  <c r="CK92" i="2"/>
  <c r="DH92" i="2"/>
  <c r="FB92" i="2" s="1"/>
  <c r="EE92" i="2"/>
  <c r="HS92" i="2" s="1"/>
  <c r="ED92" i="2"/>
  <c r="HR92" i="2" s="1"/>
  <c r="DR94" i="2"/>
  <c r="FL94" i="2" s="1"/>
  <c r="DS94" i="2"/>
  <c r="FM94" i="2" s="1"/>
  <c r="EP94" i="2"/>
  <c r="ID94" i="2" s="1"/>
  <c r="EO94" i="2"/>
  <c r="IC94" i="2" s="1"/>
  <c r="GI98" i="2"/>
  <c r="HF98" i="2"/>
  <c r="GU76" i="2"/>
  <c r="FX76" i="2"/>
  <c r="DZ78" i="2"/>
  <c r="HN78" i="2" s="1"/>
  <c r="DC78" i="2"/>
  <c r="EW78" i="2" s="1"/>
  <c r="CG78" i="2"/>
  <c r="CK82" i="2"/>
  <c r="EQ82" i="2"/>
  <c r="IE82" i="2" s="1"/>
  <c r="CK84" i="2"/>
  <c r="CM85" i="2"/>
  <c r="CJ88" i="2"/>
  <c r="GG89" i="2"/>
  <c r="CV90" i="2"/>
  <c r="DT90" i="2"/>
  <c r="FN90" i="2" s="1"/>
  <c r="DS90" i="2"/>
  <c r="FM90" i="2" s="1"/>
  <c r="GW101" i="2"/>
  <c r="FZ101" i="2"/>
  <c r="U23" i="5"/>
  <c r="U22" i="5" s="1"/>
  <c r="U6" i="5"/>
  <c r="DZ74" i="2"/>
  <c r="HN74" i="2" s="1"/>
  <c r="DC74" i="2"/>
  <c r="EW74" i="2" s="1"/>
  <c r="CG74" i="2"/>
  <c r="EA74" i="2"/>
  <c r="HO74" i="2" s="1"/>
  <c r="EE75" i="2"/>
  <c r="HS75" i="2" s="1"/>
  <c r="DH75" i="2"/>
  <c r="FB75" i="2" s="1"/>
  <c r="CL75" i="2"/>
  <c r="DE77" i="2"/>
  <c r="EY77" i="2" s="1"/>
  <c r="DW79" i="2"/>
  <c r="HK79" i="2" s="1"/>
  <c r="EF80" i="2"/>
  <c r="HT80" i="2" s="1"/>
  <c r="EB82" i="2"/>
  <c r="HP82" i="2" s="1"/>
  <c r="FS83" i="2"/>
  <c r="GP83" i="2"/>
  <c r="ED84" i="2"/>
  <c r="HR84" i="2" s="1"/>
  <c r="DD85" i="2"/>
  <c r="EX85" i="2" s="1"/>
  <c r="CH86" i="2"/>
  <c r="CW87" i="2"/>
  <c r="DS87" i="2"/>
  <c r="FM87" i="2" s="1"/>
  <c r="EP87" i="2"/>
  <c r="ID87" i="2" s="1"/>
  <c r="DK87" i="2"/>
  <c r="FE87" i="2" s="1"/>
  <c r="DI89" i="2"/>
  <c r="FC89" i="2" s="1"/>
  <c r="GU90" i="2"/>
  <c r="FX90" i="2"/>
  <c r="GX93" i="2"/>
  <c r="GA93" i="2"/>
  <c r="DJ96" i="2"/>
  <c r="FD96" i="2" s="1"/>
  <c r="EG96" i="2"/>
  <c r="HU96" i="2" s="1"/>
  <c r="CG97" i="2"/>
  <c r="DC97" i="2"/>
  <c r="EW97" i="2" s="1"/>
  <c r="DZ97" i="2"/>
  <c r="HN97" i="2" s="1"/>
  <c r="EA103" i="2"/>
  <c r="HO103" i="2" s="1"/>
  <c r="DD103" i="2"/>
  <c r="EX103" i="2" s="1"/>
  <c r="CH103" i="2"/>
  <c r="EB103" i="2"/>
  <c r="HP103" i="2" s="1"/>
  <c r="DE103" i="2"/>
  <c r="EY103" i="2" s="1"/>
  <c r="ER107" i="2"/>
  <c r="IF107" i="2" s="1"/>
  <c r="DD74" i="2"/>
  <c r="EX74" i="2" s="1"/>
  <c r="DI75" i="2"/>
  <c r="FC75" i="2" s="1"/>
  <c r="CM75" i="2"/>
  <c r="CG77" i="2"/>
  <c r="DI80" i="2"/>
  <c r="FC80" i="2" s="1"/>
  <c r="DJ83" i="2"/>
  <c r="FD83" i="2" s="1"/>
  <c r="EE84" i="2"/>
  <c r="HS84" i="2" s="1"/>
  <c r="DE85" i="2"/>
  <c r="EY85" i="2" s="1"/>
  <c r="GT86" i="2"/>
  <c r="FW86" i="2"/>
  <c r="GO87" i="2"/>
  <c r="FR87" i="2"/>
  <c r="EM88" i="2"/>
  <c r="IA88" i="2" s="1"/>
  <c r="EL88" i="2"/>
  <c r="HZ88" i="2" s="1"/>
  <c r="DP88" i="2"/>
  <c r="FJ88" i="2" s="1"/>
  <c r="CS88" i="2"/>
  <c r="DO88" i="2"/>
  <c r="FI88" i="2" s="1"/>
  <c r="DC88" i="2"/>
  <c r="EW88" i="2" s="1"/>
  <c r="DR89" i="2"/>
  <c r="FL89" i="2" s="1"/>
  <c r="CV89" i="2"/>
  <c r="EO89" i="2"/>
  <c r="IC89" i="2" s="1"/>
  <c r="CU89" i="2"/>
  <c r="DH90" i="2"/>
  <c r="FB90" i="2" s="1"/>
  <c r="EO90" i="2"/>
  <c r="IC90" i="2" s="1"/>
  <c r="DT91" i="2"/>
  <c r="FN91" i="2" s="1"/>
  <c r="CX91" i="2"/>
  <c r="EQ91" i="2"/>
  <c r="IE91" i="2" s="1"/>
  <c r="GL93" i="2"/>
  <c r="HI93" i="2"/>
  <c r="EE94" i="2"/>
  <c r="HS94" i="2" s="1"/>
  <c r="CK94" i="2"/>
  <c r="DI94" i="2"/>
  <c r="FC94" i="2" s="1"/>
  <c r="CT94" i="2"/>
  <c r="GV95" i="2"/>
  <c r="FY95" i="2"/>
  <c r="GE95" i="2"/>
  <c r="HB95" i="2"/>
  <c r="GT97" i="2"/>
  <c r="FW97" i="2"/>
  <c r="EH102" i="2"/>
  <c r="HV102" i="2" s="1"/>
  <c r="DK102" i="2"/>
  <c r="FE102" i="2" s="1"/>
  <c r="CO102" i="2"/>
  <c r="DL102" i="2"/>
  <c r="FF102" i="2" s="1"/>
  <c r="CK73" i="2"/>
  <c r="DE74" i="2"/>
  <c r="EY74" i="2" s="1"/>
  <c r="CI74" i="2"/>
  <c r="DF74" i="2"/>
  <c r="EZ74" i="2" s="1"/>
  <c r="EC74" i="2"/>
  <c r="HQ74" i="2" s="1"/>
  <c r="DJ75" i="2"/>
  <c r="FD75" i="2" s="1"/>
  <c r="CN75" i="2"/>
  <c r="EN81" i="2"/>
  <c r="IB81" i="2" s="1"/>
  <c r="CU81" i="2"/>
  <c r="DN83" i="2"/>
  <c r="FH83" i="2" s="1"/>
  <c r="DI85" i="2"/>
  <c r="FC85" i="2" s="1"/>
  <c r="FX85" i="2"/>
  <c r="CK86" i="2"/>
  <c r="CJ86" i="2"/>
  <c r="DX87" i="2"/>
  <c r="HL87" i="2" s="1"/>
  <c r="CE87" i="2"/>
  <c r="ER87" i="2"/>
  <c r="IF87" i="2" s="1"/>
  <c r="GO88" i="2"/>
  <c r="EP89" i="2"/>
  <c r="ID89" i="2" s="1"/>
  <c r="CW89" i="2"/>
  <c r="CR90" i="2"/>
  <c r="EP90" i="2"/>
  <c r="ID90" i="2" s="1"/>
  <c r="CO93" i="2"/>
  <c r="CV94" i="2"/>
  <c r="HC95" i="2"/>
  <c r="GF95" i="2"/>
  <c r="EI96" i="2"/>
  <c r="HW96" i="2" s="1"/>
  <c r="CP96" i="2"/>
  <c r="HA97" i="2"/>
  <c r="GD97" i="2"/>
  <c r="DW99" i="2"/>
  <c r="HK99" i="2" s="1"/>
  <c r="CD99" i="2"/>
  <c r="CC99" i="2"/>
  <c r="EQ99" i="2"/>
  <c r="IE99" i="2" s="1"/>
  <c r="DT99" i="2"/>
  <c r="FN99" i="2" s="1"/>
  <c r="CX99" i="2"/>
  <c r="HI102" i="2"/>
  <c r="GL102" i="2"/>
  <c r="CW91" i="2"/>
  <c r="DM92" i="2"/>
  <c r="FG92" i="2" s="1"/>
  <c r="CQ92" i="2"/>
  <c r="DD93" i="2"/>
  <c r="EX93" i="2" s="1"/>
  <c r="DG95" i="2"/>
  <c r="FA95" i="2" s="1"/>
  <c r="EP95" i="2"/>
  <c r="ID95" i="2" s="1"/>
  <c r="CM96" i="2"/>
  <c r="HB96" i="2"/>
  <c r="GE96" i="2"/>
  <c r="HA104" i="2"/>
  <c r="GD104" i="2"/>
  <c r="Y110" i="2"/>
  <c r="GF104" i="2"/>
  <c r="HC104" i="2"/>
  <c r="EF107" i="2"/>
  <c r="HT107" i="2" s="1"/>
  <c r="CM107" i="2"/>
  <c r="CL107" i="2"/>
  <c r="DI107" i="2"/>
  <c r="FC107" i="2" s="1"/>
  <c r="J1" i="4"/>
  <c r="H1" i="4" s="1"/>
  <c r="DF88" i="2"/>
  <c r="EZ88" i="2" s="1"/>
  <c r="CL90" i="2"/>
  <c r="DX91" i="2"/>
  <c r="HL91" i="2" s="1"/>
  <c r="GS91" i="2"/>
  <c r="GH92" i="2"/>
  <c r="DX94" i="2"/>
  <c r="HL94" i="2" s="1"/>
  <c r="ER94" i="2"/>
  <c r="IF94" i="2" s="1"/>
  <c r="CT96" i="2"/>
  <c r="HG97" i="2"/>
  <c r="GJ97" i="2"/>
  <c r="EO100" i="2"/>
  <c r="IC100" i="2" s="1"/>
  <c r="DR100" i="2"/>
  <c r="FL100" i="2" s="1"/>
  <c r="CV100" i="2"/>
  <c r="DQ101" i="2"/>
  <c r="FK101" i="2" s="1"/>
  <c r="EO101" i="2"/>
  <c r="IC101" i="2" s="1"/>
  <c r="CT101" i="2"/>
  <c r="DR101" i="2"/>
  <c r="FL101" i="2" s="1"/>
  <c r="EN101" i="2"/>
  <c r="IB101" i="2" s="1"/>
  <c r="EE103" i="2"/>
  <c r="HS103" i="2" s="1"/>
  <c r="CV105" i="2"/>
  <c r="EP105" i="2"/>
  <c r="ID105" i="2" s="1"/>
  <c r="CU105" i="2"/>
  <c r="DP106" i="2"/>
  <c r="FJ106" i="2" s="1"/>
  <c r="CS106" i="2"/>
  <c r="CT106" i="2"/>
  <c r="EM106" i="2"/>
  <c r="IA106" i="2" s="1"/>
  <c r="DJ107" i="2"/>
  <c r="FD107" i="2" s="1"/>
  <c r="CN107" i="2"/>
  <c r="EG107" i="2"/>
  <c r="HU107" i="2" s="1"/>
  <c r="DK107" i="2"/>
  <c r="FE107" i="2" s="1"/>
  <c r="K1" i="4"/>
  <c r="DH88" i="2"/>
  <c r="FB88" i="2" s="1"/>
  <c r="CE89" i="2"/>
  <c r="CE91" i="2"/>
  <c r="EE93" i="2"/>
  <c r="HS93" i="2" s="1"/>
  <c r="CL93" i="2"/>
  <c r="CE94" i="2"/>
  <c r="DZ95" i="2"/>
  <c r="HN95" i="2" s="1"/>
  <c r="GO95" i="2"/>
  <c r="FR95" i="2"/>
  <c r="DM96" i="2"/>
  <c r="FG96" i="2" s="1"/>
  <c r="EJ96" i="2"/>
  <c r="HX96" i="2" s="1"/>
  <c r="EK96" i="2"/>
  <c r="HY96" i="2" s="1"/>
  <c r="DX98" i="2"/>
  <c r="HL98" i="2" s="1"/>
  <c r="CE98" i="2"/>
  <c r="DU98" i="2"/>
  <c r="FO98" i="2" s="1"/>
  <c r="ER98" i="2"/>
  <c r="IF98" i="2" s="1"/>
  <c r="EO105" i="2"/>
  <c r="IC105" i="2" s="1"/>
  <c r="DR106" i="2"/>
  <c r="FL106" i="2" s="1"/>
  <c r="CV106" i="2"/>
  <c r="DS106" i="2"/>
  <c r="FM106" i="2" s="1"/>
  <c r="EO106" i="2"/>
  <c r="IC106" i="2" s="1"/>
  <c r="AD110" i="2"/>
  <c r="AY110" i="2"/>
  <c r="DI88" i="2"/>
  <c r="FC88" i="2" s="1"/>
  <c r="CF89" i="2"/>
  <c r="EA94" i="2"/>
  <c r="HO94" i="2" s="1"/>
  <c r="CH94" i="2"/>
  <c r="CH95" i="2"/>
  <c r="EA95" i="2"/>
  <c r="HO95" i="2" s="1"/>
  <c r="CR96" i="2"/>
  <c r="DO96" i="2"/>
  <c r="FI96" i="2" s="1"/>
  <c r="DN96" i="2"/>
  <c r="FH96" i="2" s="1"/>
  <c r="EL96" i="2"/>
  <c r="HZ96" i="2" s="1"/>
  <c r="DB98" i="2"/>
  <c r="EV98" i="2" s="1"/>
  <c r="DY98" i="2"/>
  <c r="HM98" i="2" s="1"/>
  <c r="DN99" i="2"/>
  <c r="FH99" i="2" s="1"/>
  <c r="CR99" i="2"/>
  <c r="EK99" i="2"/>
  <c r="HY99" i="2" s="1"/>
  <c r="CK103" i="2"/>
  <c r="AE110" i="2"/>
  <c r="AZ110" i="2"/>
  <c r="DB82" i="2"/>
  <c r="EV82" i="2" s="1"/>
  <c r="DA83" i="2"/>
  <c r="EU83" i="2" s="1"/>
  <c r="DA84" i="2"/>
  <c r="EU84" i="2" s="1"/>
  <c r="EB91" i="2"/>
  <c r="HP91" i="2" s="1"/>
  <c r="CG91" i="2"/>
  <c r="CW92" i="2"/>
  <c r="DJ93" i="2"/>
  <c r="FD93" i="2" s="1"/>
  <c r="CN93" i="2"/>
  <c r="EB94" i="2"/>
  <c r="HP94" i="2" s="1"/>
  <c r="DF94" i="2"/>
  <c r="EZ94" i="2" s="1"/>
  <c r="CI94" i="2"/>
  <c r="DE94" i="2"/>
  <c r="EY94" i="2" s="1"/>
  <c r="DE95" i="2"/>
  <c r="EY95" i="2" s="1"/>
  <c r="CI95" i="2"/>
  <c r="CS97" i="2"/>
  <c r="CR97" i="2"/>
  <c r="EA98" i="2"/>
  <c r="HO98" i="2" s="1"/>
  <c r="DD98" i="2"/>
  <c r="EX98" i="2" s="1"/>
  <c r="DZ98" i="2"/>
  <c r="HN98" i="2" s="1"/>
  <c r="DO99" i="2"/>
  <c r="FI99" i="2" s="1"/>
  <c r="CS99" i="2"/>
  <c r="EL99" i="2"/>
  <c r="HZ99" i="2" s="1"/>
  <c r="FR100" i="2"/>
  <c r="GO100" i="2"/>
  <c r="CH102" i="2"/>
  <c r="EB102" i="2"/>
  <c r="HP102" i="2" s="1"/>
  <c r="EA102" i="2"/>
  <c r="HO102" i="2" s="1"/>
  <c r="GP102" i="2"/>
  <c r="FS102" i="2"/>
  <c r="DG103" i="2"/>
  <c r="FA103" i="2" s="1"/>
  <c r="ED103" i="2"/>
  <c r="HR103" i="2" s="1"/>
  <c r="CL103" i="2"/>
  <c r="EK107" i="2"/>
  <c r="HY107" i="2" s="1"/>
  <c r="CR107" i="2"/>
  <c r="EM96" i="2"/>
  <c r="IA96" i="2" s="1"/>
  <c r="DP96" i="2"/>
  <c r="FJ96" i="2" s="1"/>
  <c r="FT98" i="2"/>
  <c r="GQ98" i="2"/>
  <c r="DQ99" i="2"/>
  <c r="FK99" i="2" s="1"/>
  <c r="DP99" i="2"/>
  <c r="FJ99" i="2" s="1"/>
  <c r="EM99" i="2"/>
  <c r="IA99" i="2" s="1"/>
  <c r="DY101" i="2"/>
  <c r="HM101" i="2" s="1"/>
  <c r="CF101" i="2"/>
  <c r="CE101" i="2"/>
  <c r="FQ101" i="2"/>
  <c r="GN101" i="2"/>
  <c r="GA103" i="2"/>
  <c r="GX103" i="2"/>
  <c r="EK104" i="2"/>
  <c r="HY104" i="2" s="1"/>
  <c r="CQ104" i="2"/>
  <c r="DN104" i="2"/>
  <c r="FH104" i="2" s="1"/>
  <c r="DZ105" i="2"/>
  <c r="HN105" i="2" s="1"/>
  <c r="CG105" i="2"/>
  <c r="DC105" i="2"/>
  <c r="EW105" i="2" s="1"/>
  <c r="GO105" i="2"/>
  <c r="FR105" i="2"/>
  <c r="DJ89" i="2"/>
  <c r="FD89" i="2" s="1"/>
  <c r="CN89" i="2"/>
  <c r="EE90" i="2"/>
  <c r="HS90" i="2" s="1"/>
  <c r="DZ92" i="2"/>
  <c r="HN92" i="2" s="1"/>
  <c r="CD92" i="2"/>
  <c r="EF94" i="2"/>
  <c r="HT94" i="2" s="1"/>
  <c r="DU94" i="2"/>
  <c r="FO94" i="2" s="1"/>
  <c r="DS99" i="2"/>
  <c r="FM99" i="2" s="1"/>
  <c r="CW99" i="2"/>
  <c r="CV99" i="2"/>
  <c r="DF100" i="2"/>
  <c r="EZ100" i="2" s="1"/>
  <c r="HB100" i="2"/>
  <c r="GE100" i="2"/>
  <c r="GG104" i="2"/>
  <c r="GA105" i="2"/>
  <c r="GX105" i="2"/>
  <c r="FW106" i="2"/>
  <c r="GT106" i="2"/>
  <c r="EP106" i="2"/>
  <c r="ID106" i="2" s="1"/>
  <c r="O110" i="2"/>
  <c r="DL82" i="2"/>
  <c r="FF82" i="2" s="1"/>
  <c r="EI82" i="2"/>
  <c r="HW82" i="2" s="1"/>
  <c r="EH84" i="2"/>
  <c r="HV84" i="2" s="1"/>
  <c r="DK84" i="2"/>
  <c r="FE84" i="2" s="1"/>
  <c r="EI84" i="2"/>
  <c r="HW84" i="2" s="1"/>
  <c r="EM85" i="2"/>
  <c r="IA85" i="2" s="1"/>
  <c r="CT85" i="2"/>
  <c r="EF86" i="2"/>
  <c r="HT86" i="2" s="1"/>
  <c r="CM86" i="2"/>
  <c r="DZ87" i="2"/>
  <c r="HN87" i="2" s="1"/>
  <c r="CG87" i="2"/>
  <c r="DC87" i="2"/>
  <c r="EW87" i="2" s="1"/>
  <c r="CW88" i="2"/>
  <c r="DW88" i="2"/>
  <c r="HK88" i="2" s="1"/>
  <c r="EK91" i="2"/>
  <c r="HY91" i="2" s="1"/>
  <c r="EP93" i="2"/>
  <c r="ID93" i="2" s="1"/>
  <c r="HC94" i="2"/>
  <c r="GF94" i="2"/>
  <c r="EK95" i="2"/>
  <c r="HY95" i="2" s="1"/>
  <c r="DN95" i="2"/>
  <c r="FH95" i="2" s="1"/>
  <c r="CH96" i="2"/>
  <c r="EA96" i="2"/>
  <c r="HO96" i="2" s="1"/>
  <c r="CG96" i="2"/>
  <c r="EA97" i="2"/>
  <c r="HO97" i="2" s="1"/>
  <c r="DD97" i="2"/>
  <c r="EX97" i="2" s="1"/>
  <c r="DA98" i="2"/>
  <c r="EU98" i="2" s="1"/>
  <c r="EG101" i="2"/>
  <c r="HU101" i="2" s="1"/>
  <c r="DK101" i="2"/>
  <c r="FE101" i="2" s="1"/>
  <c r="EH101" i="2"/>
  <c r="HV101" i="2" s="1"/>
  <c r="CN101" i="2"/>
  <c r="CF104" i="2"/>
  <c r="DY104" i="2"/>
  <c r="HM104" i="2" s="1"/>
  <c r="GN104" i="2"/>
  <c r="FQ104" i="2"/>
  <c r="EG104" i="2"/>
  <c r="HU104" i="2" s="1"/>
  <c r="CO82" i="2"/>
  <c r="DM82" i="2"/>
  <c r="FG82" i="2" s="1"/>
  <c r="EJ82" i="2"/>
  <c r="HX82" i="2" s="1"/>
  <c r="DL83" i="2"/>
  <c r="FF83" i="2" s="1"/>
  <c r="EI83" i="2"/>
  <c r="HW83" i="2" s="1"/>
  <c r="DL84" i="2"/>
  <c r="FF84" i="2" s="1"/>
  <c r="CU85" i="2"/>
  <c r="EN85" i="2"/>
  <c r="IB85" i="2" s="1"/>
  <c r="DQ85" i="2"/>
  <c r="FK85" i="2" s="1"/>
  <c r="EG86" i="2"/>
  <c r="HU86" i="2" s="1"/>
  <c r="DK86" i="2"/>
  <c r="FE86" i="2" s="1"/>
  <c r="CN86" i="2"/>
  <c r="DJ86" i="2"/>
  <c r="FD86" i="2" s="1"/>
  <c r="CL92" i="2"/>
  <c r="EL95" i="2"/>
  <c r="HZ95" i="2" s="1"/>
  <c r="EB97" i="2"/>
  <c r="HP97" i="2" s="1"/>
  <c r="DM98" i="2"/>
  <c r="FG98" i="2" s="1"/>
  <c r="EK98" i="2"/>
  <c r="HY98" i="2" s="1"/>
  <c r="EJ98" i="2"/>
  <c r="HX98" i="2" s="1"/>
  <c r="DC98" i="2"/>
  <c r="EW98" i="2" s="1"/>
  <c r="GV98" i="2"/>
  <c r="CQ99" i="2"/>
  <c r="CP100" i="2"/>
  <c r="DL100" i="2"/>
  <c r="FF100" i="2" s="1"/>
  <c r="EI100" i="2"/>
  <c r="HW100" i="2" s="1"/>
  <c r="DB101" i="2"/>
  <c r="EV101" i="2" s="1"/>
  <c r="EK102" i="2"/>
  <c r="HY102" i="2" s="1"/>
  <c r="CR102" i="2"/>
  <c r="DD102" i="2"/>
  <c r="EX102" i="2" s="1"/>
  <c r="DQ103" i="2"/>
  <c r="FK103" i="2" s="1"/>
  <c r="EO103" i="2"/>
  <c r="IC103" i="2" s="1"/>
  <c r="EN103" i="2"/>
  <c r="IB103" i="2" s="1"/>
  <c r="DR103" i="2"/>
  <c r="FL103" i="2" s="1"/>
  <c r="CU103" i="2"/>
  <c r="EA104" i="2"/>
  <c r="HO104" i="2" s="1"/>
  <c r="DD104" i="2"/>
  <c r="EX104" i="2" s="1"/>
  <c r="CG104" i="2"/>
  <c r="DZ104" i="2"/>
  <c r="HN104" i="2" s="1"/>
  <c r="DC104" i="2"/>
  <c r="EW104" i="2" s="1"/>
  <c r="EL104" i="2"/>
  <c r="HZ104" i="2" s="1"/>
  <c r="DM83" i="2"/>
  <c r="FG83" i="2" s="1"/>
  <c r="DM84" i="2"/>
  <c r="FG84" i="2" s="1"/>
  <c r="CQ84" i="2"/>
  <c r="CO84" i="2"/>
  <c r="DR85" i="2"/>
  <c r="FL85" i="2" s="1"/>
  <c r="CV85" i="2"/>
  <c r="EO85" i="2"/>
  <c r="IC85" i="2" s="1"/>
  <c r="DS85" i="2"/>
  <c r="FM85" i="2" s="1"/>
  <c r="EH86" i="2"/>
  <c r="HV86" i="2" s="1"/>
  <c r="DQ89" i="2"/>
  <c r="FK89" i="2" s="1"/>
  <c r="EN89" i="2"/>
  <c r="IB89" i="2" s="1"/>
  <c r="DC90" i="2"/>
  <c r="EW90" i="2" s="1"/>
  <c r="CG90" i="2"/>
  <c r="DZ90" i="2"/>
  <c r="HN90" i="2" s="1"/>
  <c r="DJ90" i="2"/>
  <c r="FD90" i="2" s="1"/>
  <c r="EG92" i="2"/>
  <c r="HU92" i="2" s="1"/>
  <c r="CM92" i="2"/>
  <c r="DH93" i="2"/>
  <c r="FB93" i="2" s="1"/>
  <c r="EK93" i="2"/>
  <c r="HY93" i="2" s="1"/>
  <c r="DP94" i="2"/>
  <c r="FJ94" i="2" s="1"/>
  <c r="DA94" i="2"/>
  <c r="EU94" i="2" s="1"/>
  <c r="EM95" i="2"/>
  <c r="IA95" i="2" s="1"/>
  <c r="DC95" i="2"/>
  <c r="EW95" i="2" s="1"/>
  <c r="EC96" i="2"/>
  <c r="HQ96" i="2" s="1"/>
  <c r="DF96" i="2"/>
  <c r="EZ96" i="2" s="1"/>
  <c r="ED96" i="2"/>
  <c r="HR96" i="2" s="1"/>
  <c r="CJ96" i="2"/>
  <c r="CH97" i="2"/>
  <c r="CT99" i="2"/>
  <c r="DM100" i="2"/>
  <c r="FG100" i="2" s="1"/>
  <c r="DL101" i="2"/>
  <c r="FF101" i="2" s="1"/>
  <c r="CP101" i="2"/>
  <c r="DM101" i="2"/>
  <c r="FG101" i="2" s="1"/>
  <c r="EI101" i="2"/>
  <c r="HW101" i="2" s="1"/>
  <c r="DC101" i="2"/>
  <c r="EW101" i="2" s="1"/>
  <c r="DP102" i="2"/>
  <c r="FJ102" i="2" s="1"/>
  <c r="DO102" i="2"/>
  <c r="FI102" i="2" s="1"/>
  <c r="EL102" i="2"/>
  <c r="HZ102" i="2" s="1"/>
  <c r="DE102" i="2"/>
  <c r="EY102" i="2" s="1"/>
  <c r="DR105" i="2"/>
  <c r="FL105" i="2" s="1"/>
  <c r="CQ107" i="2"/>
  <c r="ED99" i="2"/>
  <c r="HR99" i="2" s="1"/>
  <c r="GU100" i="2"/>
  <c r="FX100" i="2"/>
  <c r="FR101" i="2"/>
  <c r="GO101" i="2"/>
  <c r="CF102" i="2"/>
  <c r="DB102" i="2"/>
  <c r="EV102" i="2" s="1"/>
  <c r="DY102" i="2"/>
  <c r="HM102" i="2" s="1"/>
  <c r="FW103" i="2"/>
  <c r="GT103" i="2"/>
  <c r="DO104" i="2"/>
  <c r="FI104" i="2" s="1"/>
  <c r="EA106" i="2"/>
  <c r="HO106" i="2" s="1"/>
  <c r="DD106" i="2"/>
  <c r="EX106" i="2" s="1"/>
  <c r="EB106" i="2"/>
  <c r="HP106" i="2" s="1"/>
  <c r="CH106" i="2"/>
  <c r="CG106" i="2"/>
  <c r="GP107" i="2"/>
  <c r="FS107" i="2"/>
  <c r="EF100" i="2"/>
  <c r="HT100" i="2" s="1"/>
  <c r="CL100" i="2"/>
  <c r="DF102" i="2"/>
  <c r="EZ102" i="2" s="1"/>
  <c r="CJ102" i="2"/>
  <c r="CI102" i="2"/>
  <c r="DI103" i="2"/>
  <c r="FC103" i="2" s="1"/>
  <c r="EP104" i="2"/>
  <c r="ID104" i="2" s="1"/>
  <c r="CW104" i="2"/>
  <c r="DS104" i="2"/>
  <c r="FM104" i="2" s="1"/>
  <c r="EE106" i="2"/>
  <c r="HS106" i="2" s="1"/>
  <c r="CL106" i="2"/>
  <c r="CJ107" i="2"/>
  <c r="DF107" i="2"/>
  <c r="EZ107" i="2" s="1"/>
  <c r="DG107" i="2"/>
  <c r="FA107" i="2" s="1"/>
  <c r="EC107" i="2"/>
  <c r="HQ107" i="2" s="1"/>
  <c r="CI107" i="2"/>
  <c r="CU95" i="2"/>
  <c r="DQ96" i="2"/>
  <c r="FK96" i="2" s="1"/>
  <c r="EF97" i="2"/>
  <c r="HT97" i="2" s="1"/>
  <c r="DH97" i="2"/>
  <c r="FB97" i="2" s="1"/>
  <c r="EI99" i="2"/>
  <c r="HW99" i="2" s="1"/>
  <c r="DL99" i="2"/>
  <c r="FF99" i="2" s="1"/>
  <c r="CP99" i="2"/>
  <c r="FX99" i="2"/>
  <c r="EE101" i="2"/>
  <c r="HS101" i="2" s="1"/>
  <c r="DI101" i="2"/>
  <c r="FC101" i="2" s="1"/>
  <c r="DH101" i="2"/>
  <c r="FB101" i="2" s="1"/>
  <c r="CK101" i="2"/>
  <c r="FZ102" i="2"/>
  <c r="GW102" i="2"/>
  <c r="EL103" i="2"/>
  <c r="HZ103" i="2" s="1"/>
  <c r="DT104" i="2"/>
  <c r="FN104" i="2" s="1"/>
  <c r="DP104" i="2"/>
  <c r="FJ104" i="2" s="1"/>
  <c r="CN105" i="2"/>
  <c r="DJ105" i="2"/>
  <c r="FD105" i="2" s="1"/>
  <c r="GI107" i="2"/>
  <c r="HF107" i="2"/>
  <c r="AG110" i="2"/>
  <c r="BB110" i="2"/>
  <c r="EL93" i="2"/>
  <c r="HZ93" i="2" s="1"/>
  <c r="DC94" i="2"/>
  <c r="EW94" i="2" s="1"/>
  <c r="CG94" i="2"/>
  <c r="DR96" i="2"/>
  <c r="FL96" i="2" s="1"/>
  <c r="CV96" i="2"/>
  <c r="CL97" i="2"/>
  <c r="EJ99" i="2"/>
  <c r="HX99" i="2" s="1"/>
  <c r="CM101" i="2"/>
  <c r="HA102" i="2"/>
  <c r="GD102" i="2"/>
  <c r="EC102" i="2"/>
  <c r="HQ102" i="2" s="1"/>
  <c r="DA104" i="2"/>
  <c r="EU104" i="2" s="1"/>
  <c r="CE104" i="2"/>
  <c r="DU104" i="2"/>
  <c r="FO104" i="2" s="1"/>
  <c r="ER104" i="2"/>
  <c r="IF104" i="2" s="1"/>
  <c r="CO105" i="2"/>
  <c r="EI105" i="2"/>
  <c r="HW105" i="2" s="1"/>
  <c r="EH105" i="2"/>
  <c r="HV105" i="2" s="1"/>
  <c r="DL105" i="2"/>
  <c r="FF105" i="2" s="1"/>
  <c r="DH99" i="2"/>
  <c r="FB99" i="2" s="1"/>
  <c r="EK100" i="2"/>
  <c r="HY100" i="2" s="1"/>
  <c r="CR100" i="2"/>
  <c r="CS103" i="2"/>
  <c r="CR103" i="2"/>
  <c r="CS105" i="2"/>
  <c r="DP105" i="2"/>
  <c r="FJ105" i="2" s="1"/>
  <c r="DK105" i="2"/>
  <c r="FE105" i="2" s="1"/>
  <c r="Q110" i="2"/>
  <c r="DN89" i="2"/>
  <c r="FH89" i="2" s="1"/>
  <c r="EQ90" i="2"/>
  <c r="IE90" i="2" s="1"/>
  <c r="CX90" i="2"/>
  <c r="DH91" i="2"/>
  <c r="FB91" i="2" s="1"/>
  <c r="CL91" i="2"/>
  <c r="EB93" i="2"/>
  <c r="HP93" i="2" s="1"/>
  <c r="CK96" i="2"/>
  <c r="DB99" i="2"/>
  <c r="EV99" i="2" s="1"/>
  <c r="CF99" i="2"/>
  <c r="DS100" i="2"/>
  <c r="FM100" i="2" s="1"/>
  <c r="CW100" i="2"/>
  <c r="EP100" i="2"/>
  <c r="ID100" i="2" s="1"/>
  <c r="DN100" i="2"/>
  <c r="FH100" i="2" s="1"/>
  <c r="GB104" i="2"/>
  <c r="GY104" i="2"/>
  <c r="ED107" i="2"/>
  <c r="HR107" i="2" s="1"/>
  <c r="CQ89" i="2"/>
  <c r="DO89" i="2"/>
  <c r="FI89" i="2" s="1"/>
  <c r="DA90" i="2"/>
  <c r="EU90" i="2" s="1"/>
  <c r="DE93" i="2"/>
  <c r="EY93" i="2" s="1"/>
  <c r="EQ100" i="2"/>
  <c r="IE100" i="2" s="1"/>
  <c r="EO102" i="2"/>
  <c r="IC102" i="2" s="1"/>
  <c r="DR102" i="2"/>
  <c r="FL102" i="2" s="1"/>
  <c r="DO103" i="2"/>
  <c r="FI103" i="2" s="1"/>
  <c r="EQ104" i="2"/>
  <c r="IE104" i="2" s="1"/>
  <c r="CE105" i="2"/>
  <c r="DA105" i="2"/>
  <c r="EU105" i="2" s="1"/>
  <c r="DX105" i="2"/>
  <c r="HL105" i="2" s="1"/>
  <c r="CX105" i="2"/>
  <c r="ER105" i="2"/>
  <c r="IF105" i="2" s="1"/>
  <c r="DU105" i="2"/>
  <c r="FO105" i="2" s="1"/>
  <c r="EN107" i="2"/>
  <c r="IB107" i="2" s="1"/>
  <c r="W110" i="2"/>
  <c r="DC82" i="2"/>
  <c r="EW82" i="2" s="1"/>
  <c r="CG82" i="2"/>
  <c r="CW85" i="2"/>
  <c r="CO86" i="2"/>
  <c r="EC87" i="2"/>
  <c r="HQ87" i="2" s="1"/>
  <c r="CU88" i="2"/>
  <c r="GH88" i="2"/>
  <c r="EM89" i="2"/>
  <c r="IA89" i="2" s="1"/>
  <c r="DP89" i="2"/>
  <c r="FJ89" i="2" s="1"/>
  <c r="DB90" i="2"/>
  <c r="EV90" i="2" s="1"/>
  <c r="CF90" i="2"/>
  <c r="CC90" i="2"/>
  <c r="DT97" i="2"/>
  <c r="FN97" i="2" s="1"/>
  <c r="DS98" i="2"/>
  <c r="FM98" i="2" s="1"/>
  <c r="CW98" i="2"/>
  <c r="CH99" i="2"/>
  <c r="EB99" i="2"/>
  <c r="HP99" i="2" s="1"/>
  <c r="DD99" i="2"/>
  <c r="EX99" i="2" s="1"/>
  <c r="DE99" i="2"/>
  <c r="EY99" i="2" s="1"/>
  <c r="CG99" i="2"/>
  <c r="DY99" i="2"/>
  <c r="HM99" i="2" s="1"/>
  <c r="GY99" i="2"/>
  <c r="CE100" i="2"/>
  <c r="DB100" i="2"/>
  <c r="EV100" i="2" s="1"/>
  <c r="DX100" i="2"/>
  <c r="HL100" i="2" s="1"/>
  <c r="DU100" i="2"/>
  <c r="FO100" i="2" s="1"/>
  <c r="ER100" i="2"/>
  <c r="IF100" i="2" s="1"/>
  <c r="DT100" i="2"/>
  <c r="FN100" i="2" s="1"/>
  <c r="EP102" i="2"/>
  <c r="ID102" i="2" s="1"/>
  <c r="CW102" i="2"/>
  <c r="DS102" i="2"/>
  <c r="FM102" i="2" s="1"/>
  <c r="CF103" i="2"/>
  <c r="DY103" i="2"/>
  <c r="HM103" i="2" s="1"/>
  <c r="CX104" i="2"/>
  <c r="CF105" i="2"/>
  <c r="DB105" i="2"/>
  <c r="EV105" i="2" s="1"/>
  <c r="FQ105" i="2"/>
  <c r="GN105" i="2"/>
  <c r="DY106" i="2"/>
  <c r="HM106" i="2" s="1"/>
  <c r="CD106" i="2"/>
  <c r="DA106" i="2"/>
  <c r="EU106" i="2" s="1"/>
  <c r="DX106" i="2"/>
  <c r="HL106" i="2" s="1"/>
  <c r="ER106" i="2"/>
  <c r="IF106" i="2" s="1"/>
  <c r="CX106" i="2"/>
  <c r="EO107" i="2"/>
  <c r="IC107" i="2" s="1"/>
  <c r="DG100" i="2"/>
  <c r="FA100" i="2" s="1"/>
  <c r="CK100" i="2"/>
  <c r="ED100" i="2"/>
  <c r="HR100" i="2" s="1"/>
  <c r="DD101" i="2"/>
  <c r="EX101" i="2" s="1"/>
  <c r="CH101" i="2"/>
  <c r="DT102" i="2"/>
  <c r="FN102" i="2" s="1"/>
  <c r="ER102" i="2"/>
  <c r="IF102" i="2" s="1"/>
  <c r="CG103" i="2"/>
  <c r="DZ103" i="2"/>
  <c r="HN103" i="2" s="1"/>
  <c r="DH104" i="2"/>
  <c r="FB104" i="2" s="1"/>
  <c r="CL104" i="2"/>
  <c r="CK104" i="2"/>
  <c r="EM105" i="2"/>
  <c r="IA105" i="2" s="1"/>
  <c r="EC106" i="2"/>
  <c r="HQ106" i="2" s="1"/>
  <c r="DF106" i="2"/>
  <c r="EZ106" i="2" s="1"/>
  <c r="AF110" i="2"/>
  <c r="CJ103" i="2"/>
  <c r="EH104" i="2"/>
  <c r="HV104" i="2" s="1"/>
  <c r="CO104" i="2"/>
  <c r="EI104" i="2"/>
  <c r="HW104" i="2" s="1"/>
  <c r="CT104" i="2"/>
  <c r="CF107" i="2"/>
  <c r="DY107" i="2"/>
  <c r="HM107" i="2" s="1"/>
  <c r="DB107" i="2"/>
  <c r="EV107" i="2" s="1"/>
  <c r="DC107" i="2"/>
  <c r="EW107" i="2" s="1"/>
  <c r="BD110" i="2"/>
  <c r="DK106" i="2"/>
  <c r="FE106" i="2" s="1"/>
  <c r="CO106" i="2"/>
  <c r="EH106" i="2"/>
  <c r="HV106" i="2" s="1"/>
  <c r="HC106" i="2"/>
  <c r="EA107" i="2"/>
  <c r="HO107" i="2" s="1"/>
  <c r="DD107" i="2"/>
  <c r="EX107" i="2" s="1"/>
  <c r="CH107" i="2"/>
  <c r="CG107" i="2"/>
  <c r="EH103" i="2"/>
  <c r="HV103" i="2" s="1"/>
  <c r="EM104" i="2"/>
  <c r="IA104" i="2" s="1"/>
  <c r="GS105" i="2"/>
  <c r="FV105" i="2"/>
  <c r="EB107" i="2"/>
  <c r="HP107" i="2" s="1"/>
  <c r="DF97" i="2"/>
  <c r="EZ97" i="2" s="1"/>
  <c r="CJ97" i="2"/>
  <c r="EF98" i="2"/>
  <c r="HT98" i="2" s="1"/>
  <c r="DI98" i="2"/>
  <c r="FC98" i="2" s="1"/>
  <c r="CM98" i="2"/>
  <c r="EA101" i="2"/>
  <c r="HO101" i="2" s="1"/>
  <c r="EF102" i="2"/>
  <c r="HT102" i="2" s="1"/>
  <c r="CM102" i="2"/>
  <c r="EI103" i="2"/>
  <c r="HW103" i="2" s="1"/>
  <c r="DL103" i="2"/>
  <c r="FF103" i="2" s="1"/>
  <c r="CP103" i="2"/>
  <c r="EN104" i="2"/>
  <c r="IB104" i="2" s="1"/>
  <c r="EB105" i="2"/>
  <c r="HP105" i="2" s="1"/>
  <c r="EC105" i="2"/>
  <c r="HQ105" i="2" s="1"/>
  <c r="DE105" i="2"/>
  <c r="EY105" i="2" s="1"/>
  <c r="CI105" i="2"/>
  <c r="DQ105" i="2"/>
  <c r="FK105" i="2" s="1"/>
  <c r="HA107" i="2"/>
  <c r="GD107" i="2"/>
  <c r="AP110" i="2"/>
  <c r="C10" i="5"/>
  <c r="C23" i="5"/>
  <c r="C22" i="5" s="1"/>
  <c r="DU95" i="2"/>
  <c r="FO95" i="2" s="1"/>
  <c r="ER95" i="2"/>
  <c r="IF95" i="2" s="1"/>
  <c r="DB96" i="2"/>
  <c r="EV96" i="2" s="1"/>
  <c r="GT99" i="2"/>
  <c r="FW99" i="2"/>
  <c r="GQ100" i="2"/>
  <c r="FT100" i="2"/>
  <c r="EQ101" i="2"/>
  <c r="IE101" i="2" s="1"/>
  <c r="CX101" i="2"/>
  <c r="EP103" i="2"/>
  <c r="ID103" i="2" s="1"/>
  <c r="CW103" i="2"/>
  <c r="CV103" i="2"/>
  <c r="DE107" i="2"/>
  <c r="EY107" i="2" s="1"/>
  <c r="AB110" i="2"/>
  <c r="EK97" i="2"/>
  <c r="HY97" i="2" s="1"/>
  <c r="DN97" i="2"/>
  <c r="FH97" i="2" s="1"/>
  <c r="DR99" i="2"/>
  <c r="FL99" i="2" s="1"/>
  <c r="CG100" i="2"/>
  <c r="DU101" i="2"/>
  <c r="FO101" i="2" s="1"/>
  <c r="FR102" i="2"/>
  <c r="DT103" i="2"/>
  <c r="FN103" i="2" s="1"/>
  <c r="EQ103" i="2"/>
  <c r="IE103" i="2" s="1"/>
  <c r="CX103" i="2"/>
  <c r="EJ105" i="2"/>
  <c r="HX105" i="2" s="1"/>
  <c r="DM105" i="2"/>
  <c r="FG105" i="2" s="1"/>
  <c r="DP107" i="2"/>
  <c r="FJ107" i="2" s="1"/>
  <c r="CT107" i="2"/>
  <c r="EM107" i="2"/>
  <c r="IA107" i="2" s="1"/>
  <c r="H6" i="5"/>
  <c r="H23" i="5"/>
  <c r="H22" i="5" s="1"/>
  <c r="N23" i="5"/>
  <c r="N22" i="5" s="1"/>
  <c r="N6" i="5"/>
  <c r="EE98" i="2"/>
  <c r="HS98" i="2" s="1"/>
  <c r="CL98" i="2"/>
  <c r="CO99" i="2"/>
  <c r="CH100" i="2"/>
  <c r="DG102" i="2"/>
  <c r="FA102" i="2" s="1"/>
  <c r="M110" i="2"/>
  <c r="J6" i="5"/>
  <c r="J24" i="5"/>
  <c r="AA110" i="2"/>
  <c r="AV110" i="2"/>
  <c r="T23" i="5"/>
  <c r="T22" i="5" s="1"/>
  <c r="T6" i="5"/>
  <c r="CK102" i="2"/>
  <c r="EG102" i="2"/>
  <c r="HU102" i="2" s="1"/>
  <c r="CN102" i="2"/>
  <c r="DP103" i="2"/>
  <c r="FJ103" i="2" s="1"/>
  <c r="CT103" i="2"/>
  <c r="DO107" i="2"/>
  <c r="FI107" i="2" s="1"/>
  <c r="EL107" i="2"/>
  <c r="HZ107" i="2" s="1"/>
  <c r="O23" i="5"/>
  <c r="O22" i="5" s="1"/>
  <c r="O6" i="5"/>
  <c r="K24" i="5"/>
  <c r="K6" i="5"/>
  <c r="P6" i="5"/>
  <c r="P23" i="5"/>
  <c r="P22" i="5" s="1"/>
  <c r="CF106" i="2"/>
  <c r="DB106" i="2"/>
  <c r="EV106" i="2" s="1"/>
  <c r="CO107" i="2"/>
  <c r="EI107" i="2"/>
  <c r="HW107" i="2" s="1"/>
  <c r="DL107" i="2"/>
  <c r="FF107" i="2" s="1"/>
  <c r="EH107" i="2"/>
  <c r="HV107" i="2" s="1"/>
  <c r="U110" i="2"/>
  <c r="Q6" i="5"/>
  <c r="Q22" i="5"/>
  <c r="DK98" i="2"/>
  <c r="FE98" i="2" s="1"/>
  <c r="CO98" i="2"/>
  <c r="EN100" i="2"/>
  <c r="IB100" i="2" s="1"/>
  <c r="CU100" i="2"/>
  <c r="CI101" i="2"/>
  <c r="EF106" i="2"/>
  <c r="HT106" i="2" s="1"/>
  <c r="CM106" i="2"/>
  <c r="AX110" i="2"/>
  <c r="D23" i="5"/>
  <c r="D6" i="5"/>
  <c r="DF99" i="2"/>
  <c r="EZ99" i="2" s="1"/>
  <c r="S22" i="5"/>
  <c r="M22" i="5"/>
  <c r="AU110" i="2"/>
  <c r="D48" i="5"/>
  <c r="O48" i="5"/>
  <c r="H79" i="5"/>
  <c r="V6" i="5"/>
  <c r="V24" i="5"/>
  <c r="D10" i="5"/>
  <c r="D24" i="5"/>
  <c r="X24" i="5"/>
  <c r="T63" i="5"/>
  <c r="H66" i="5"/>
  <c r="D67" i="5"/>
  <c r="T68" i="5"/>
  <c r="I80" i="5"/>
  <c r="E81" i="5"/>
  <c r="DM102" i="2"/>
  <c r="FG102" i="2" s="1"/>
  <c r="CQ102" i="2"/>
  <c r="EA105" i="2"/>
  <c r="HO105" i="2" s="1"/>
  <c r="DD105" i="2"/>
  <c r="EX105" i="2" s="1"/>
  <c r="S24" i="5"/>
  <c r="L23" i="5"/>
  <c r="L22" i="5" s="1"/>
  <c r="L14" i="5"/>
  <c r="M6" i="5"/>
  <c r="I24" i="5"/>
  <c r="I22" i="5" s="1"/>
  <c r="M14" i="5"/>
  <c r="D64" i="5"/>
  <c r="T65" i="5"/>
  <c r="P66" i="5"/>
  <c r="L67" i="5"/>
  <c r="H68" i="5"/>
  <c r="D69" i="5"/>
  <c r="H60" i="5"/>
  <c r="H61" i="5"/>
  <c r="DL106" i="2"/>
  <c r="FF106" i="2" s="1"/>
  <c r="DL104" i="2"/>
  <c r="FF104" i="2" s="1"/>
  <c r="DM104" i="2"/>
  <c r="FG104" i="2" s="1"/>
  <c r="EJ104" i="2"/>
  <c r="HX104" i="2" s="1"/>
  <c r="DM106" i="2"/>
  <c r="FG106" i="2" s="1"/>
  <c r="DM107" i="2"/>
  <c r="FG107" i="2" s="1"/>
  <c r="J23" i="5"/>
  <c r="J22" i="5" s="1"/>
  <c r="K22" i="5"/>
  <c r="J48" i="5"/>
  <c r="K63" i="5"/>
  <c r="E65" i="5"/>
  <c r="M68" i="5"/>
  <c r="L48" i="5"/>
  <c r="K62" i="5"/>
  <c r="L63" i="5"/>
  <c r="J64" i="5"/>
  <c r="R67" i="5"/>
  <c r="J69" i="5"/>
  <c r="N79" i="5"/>
  <c r="J80" i="5"/>
  <c r="E23" i="5"/>
  <c r="E22" i="5" s="1"/>
  <c r="S48" i="5"/>
  <c r="L62" i="5"/>
  <c r="C66" i="5"/>
  <c r="K69" i="5"/>
  <c r="P77" i="5"/>
  <c r="P81" i="5" s="1"/>
  <c r="K80" i="5"/>
  <c r="C82" i="5"/>
  <c r="AZ203" i="9"/>
  <c r="T48" i="5"/>
  <c r="P60" i="5"/>
  <c r="P69" i="5" s="1"/>
  <c r="M62" i="5"/>
  <c r="L64" i="5"/>
  <c r="H65" i="5"/>
  <c r="L69" i="5"/>
  <c r="P79" i="5"/>
  <c r="L80" i="5"/>
  <c r="H81" i="5"/>
  <c r="Q72" i="5"/>
  <c r="BB203" i="9"/>
  <c r="Q53" i="5"/>
  <c r="Q60" i="5" s="1"/>
  <c r="Q18" i="5"/>
  <c r="U48" i="5"/>
  <c r="P63" i="5"/>
  <c r="L65" i="5"/>
  <c r="I81" i="5"/>
  <c r="E82" i="5"/>
  <c r="I14" i="5"/>
  <c r="R63" i="5"/>
  <c r="J65" i="5"/>
  <c r="F66" i="5"/>
  <c r="R68" i="5"/>
  <c r="J81" i="5"/>
  <c r="F82" i="5"/>
  <c r="U10" i="5"/>
  <c r="C48" i="5"/>
  <c r="P62" i="5"/>
  <c r="K65" i="5"/>
  <c r="G66" i="5"/>
  <c r="C67" i="5"/>
  <c r="BE203" i="9"/>
  <c r="T72" i="5"/>
  <c r="P80" i="5"/>
  <c r="L81" i="5"/>
  <c r="H82" i="5"/>
  <c r="R62" i="5"/>
  <c r="I82" i="5"/>
  <c r="BM495" i="7"/>
  <c r="F48" i="5"/>
  <c r="J66" i="5"/>
  <c r="F67" i="5"/>
  <c r="J82" i="5"/>
  <c r="C61" i="5"/>
  <c r="T62" i="5"/>
  <c r="K66" i="5"/>
  <c r="G67" i="5"/>
  <c r="C68" i="5"/>
  <c r="C78" i="5"/>
  <c r="C79" i="5"/>
  <c r="BD204" i="8"/>
  <c r="S51" i="5"/>
  <c r="S72" i="5"/>
  <c r="H48" i="5"/>
  <c r="D61" i="5"/>
  <c r="T64" i="5"/>
  <c r="L66" i="5"/>
  <c r="H67" i="5"/>
  <c r="D68" i="5"/>
  <c r="T69" i="5"/>
  <c r="I48" i="5"/>
  <c r="E61" i="5"/>
  <c r="E68" i="5"/>
  <c r="E78" i="5"/>
  <c r="C62" i="5"/>
  <c r="D63" i="5"/>
  <c r="F79" i="5"/>
  <c r="N82" i="5"/>
  <c r="O72" i="5"/>
  <c r="O53" i="5"/>
  <c r="K48" i="5"/>
  <c r="G61" i="5"/>
  <c r="E63" i="5"/>
  <c r="C64" i="5"/>
  <c r="K67" i="5"/>
  <c r="C69" i="5"/>
  <c r="C80" i="5"/>
  <c r="P82" i="5"/>
  <c r="U76" i="5"/>
  <c r="U77" i="5" s="1"/>
  <c r="U52" i="5"/>
  <c r="U60" i="5" s="1"/>
  <c r="BG103" i="7"/>
  <c r="DF105" i="2"/>
  <c r="EZ105" i="2" s="1"/>
  <c r="CJ105" i="2"/>
  <c r="P110" i="2"/>
  <c r="AK110" i="2"/>
  <c r="M48" i="5"/>
  <c r="I68" i="5"/>
  <c r="I78" i="5"/>
  <c r="I79" i="5"/>
  <c r="E80" i="5"/>
  <c r="N48" i="5"/>
  <c r="J61" i="5"/>
  <c r="H63" i="5"/>
  <c r="R66" i="5"/>
  <c r="N67" i="5"/>
  <c r="J68" i="5"/>
  <c r="J78" i="5"/>
  <c r="J79" i="5"/>
  <c r="R82" i="5"/>
  <c r="K61" i="5"/>
  <c r="H62" i="5"/>
  <c r="I63" i="5"/>
  <c r="G64" i="5"/>
  <c r="K68" i="5"/>
  <c r="K78" i="5"/>
  <c r="K79" i="5"/>
  <c r="C81" i="5"/>
  <c r="P48" i="5"/>
  <c r="L61" i="5"/>
  <c r="I62" i="5"/>
  <c r="J63" i="5"/>
  <c r="H64" i="5"/>
  <c r="D65" i="5"/>
  <c r="T66" i="5"/>
  <c r="L68" i="5"/>
  <c r="H69" i="5"/>
  <c r="L78" i="5"/>
  <c r="L79" i="5"/>
  <c r="H80" i="5"/>
  <c r="T60" i="5"/>
  <c r="T61" i="5" s="1"/>
  <c r="P61" i="5"/>
  <c r="P78" i="5"/>
  <c r="R61" i="5"/>
  <c r="R78" i="5"/>
  <c r="C60" i="5"/>
  <c r="C63" i="5" s="1"/>
  <c r="C77" i="5"/>
  <c r="D60" i="5"/>
  <c r="D62" i="5" s="1"/>
  <c r="D77" i="5"/>
  <c r="D79" i="5" s="1"/>
  <c r="E60" i="5"/>
  <c r="E69" i="5" s="1"/>
  <c r="E77" i="5"/>
  <c r="E79" i="5" s="1"/>
  <c r="F60" i="5"/>
  <c r="F63" i="5" s="1"/>
  <c r="F77" i="5"/>
  <c r="F81" i="5" s="1"/>
  <c r="G60" i="5"/>
  <c r="G68" i="5" s="1"/>
  <c r="G77" i="5"/>
  <c r="G81" i="5" s="1"/>
  <c r="BA203" i="9"/>
  <c r="I60" i="5"/>
  <c r="I64" i="5" s="1"/>
  <c r="I77" i="5"/>
  <c r="J60" i="5"/>
  <c r="J67" i="5" s="1"/>
  <c r="J77" i="5"/>
  <c r="K60" i="5"/>
  <c r="K64" i="5" s="1"/>
  <c r="K77" i="5"/>
  <c r="K82" i="5" s="1"/>
  <c r="M60" i="5"/>
  <c r="M64" i="5" s="1"/>
  <c r="M77" i="5"/>
  <c r="M82" i="5" s="1"/>
  <c r="N60" i="5"/>
  <c r="N68" i="5" s="1"/>
  <c r="N77" i="5"/>
  <c r="N78" i="5" s="1"/>
  <c r="Q61" i="5" l="1"/>
  <c r="Q67" i="5"/>
  <c r="Q64" i="5"/>
  <c r="Q69" i="5"/>
  <c r="Q65" i="5"/>
  <c r="Q68" i="5"/>
  <c r="Q66" i="5"/>
  <c r="Q62" i="5"/>
  <c r="U66" i="5"/>
  <c r="U63" i="5"/>
  <c r="U65" i="5"/>
  <c r="U64" i="5"/>
  <c r="U68" i="5"/>
  <c r="U67" i="5"/>
  <c r="U61" i="5"/>
  <c r="U69" i="5"/>
  <c r="U80" i="5"/>
  <c r="U81" i="5"/>
  <c r="U79" i="5"/>
  <c r="U78" i="5"/>
  <c r="GD50" i="2"/>
  <c r="HA50" i="2"/>
  <c r="D80" i="5"/>
  <c r="M80" i="5"/>
  <c r="HC100" i="2"/>
  <c r="GF100" i="2"/>
  <c r="FZ100" i="2"/>
  <c r="GW100" i="2"/>
  <c r="HB99" i="2"/>
  <c r="GE99" i="2"/>
  <c r="GR105" i="2"/>
  <c r="FU105" i="2"/>
  <c r="GP98" i="2"/>
  <c r="FS98" i="2"/>
  <c r="HE106" i="2"/>
  <c r="GH106" i="2"/>
  <c r="GT82" i="2"/>
  <c r="FW82" i="2"/>
  <c r="GW79" i="2"/>
  <c r="FZ79" i="2"/>
  <c r="GZ95" i="2"/>
  <c r="GC95" i="2"/>
  <c r="GI104" i="2"/>
  <c r="HF104" i="2"/>
  <c r="GL77" i="2"/>
  <c r="HI77" i="2"/>
  <c r="GH97" i="2"/>
  <c r="HE97" i="2"/>
  <c r="FZ86" i="2"/>
  <c r="GW86" i="2"/>
  <c r="FU69" i="2"/>
  <c r="GR69" i="2"/>
  <c r="GR76" i="2"/>
  <c r="FU76" i="2"/>
  <c r="HF97" i="2"/>
  <c r="GI97" i="2"/>
  <c r="FZ77" i="2"/>
  <c r="GW77" i="2"/>
  <c r="FT93" i="2"/>
  <c r="GQ93" i="2"/>
  <c r="GW66" i="2"/>
  <c r="FZ66" i="2"/>
  <c r="HI64" i="2"/>
  <c r="GL64" i="2"/>
  <c r="GT70" i="2"/>
  <c r="FW70" i="2"/>
  <c r="FQ89" i="2"/>
  <c r="GN89" i="2"/>
  <c r="GP74" i="2"/>
  <c r="FS74" i="2"/>
  <c r="GU65" i="2"/>
  <c r="FX65" i="2"/>
  <c r="GT77" i="2"/>
  <c r="FW77" i="2"/>
  <c r="GW48" i="2"/>
  <c r="FZ48" i="2"/>
  <c r="GP60" i="2"/>
  <c r="FS60" i="2"/>
  <c r="FU58" i="2"/>
  <c r="GR58" i="2"/>
  <c r="GO98" i="2"/>
  <c r="FR98" i="2"/>
  <c r="GO67" i="2"/>
  <c r="FR67" i="2"/>
  <c r="GY81" i="2"/>
  <c r="GB81" i="2"/>
  <c r="HG46" i="2"/>
  <c r="GJ46" i="2"/>
  <c r="HF46" i="2"/>
  <c r="GI46" i="2"/>
  <c r="GS47" i="2"/>
  <c r="FV47" i="2"/>
  <c r="GS39" i="2"/>
  <c r="FV39" i="2"/>
  <c r="GQ39" i="2"/>
  <c r="FT39" i="2"/>
  <c r="FW34" i="2"/>
  <c r="GT34" i="2"/>
  <c r="FZ37" i="2"/>
  <c r="GW37" i="2"/>
  <c r="HD52" i="2"/>
  <c r="GG52" i="2"/>
  <c r="HH47" i="2"/>
  <c r="GK47" i="2"/>
  <c r="GZ31" i="2"/>
  <c r="GC31" i="2"/>
  <c r="GN28" i="2"/>
  <c r="FQ28" i="2"/>
  <c r="HC48" i="2"/>
  <c r="GF48" i="2"/>
  <c r="FW27" i="2"/>
  <c r="GT27" i="2"/>
  <c r="FU27" i="2"/>
  <c r="GR27" i="2"/>
  <c r="HF44" i="2"/>
  <c r="GI44" i="2"/>
  <c r="GW19" i="2"/>
  <c r="FZ19" i="2"/>
  <c r="GE26" i="2"/>
  <c r="HB26" i="2"/>
  <c r="GC12" i="2"/>
  <c r="GZ12" i="2"/>
  <c r="GE25" i="2"/>
  <c r="HB25" i="2"/>
  <c r="DQ109" i="2"/>
  <c r="T28" i="1" s="1"/>
  <c r="T41" i="1" s="1"/>
  <c r="FK6" i="2"/>
  <c r="FK109" i="2" s="1"/>
  <c r="T7" i="1" s="1"/>
  <c r="T40" i="1" s="1"/>
  <c r="GP23" i="2"/>
  <c r="FS23" i="2"/>
  <c r="FQ16" i="2"/>
  <c r="GN16" i="2"/>
  <c r="GW11" i="2"/>
  <c r="FZ11" i="2"/>
  <c r="EU109" i="2"/>
  <c r="D7" i="1" s="1"/>
  <c r="D40" i="1" s="1"/>
  <c r="FW17" i="2"/>
  <c r="GT17" i="2"/>
  <c r="Q116" i="1"/>
  <c r="R143" i="1"/>
  <c r="L116" i="1"/>
  <c r="L121" i="1"/>
  <c r="K123" i="1"/>
  <c r="Q147" i="1"/>
  <c r="GJ72" i="2"/>
  <c r="HG72" i="2"/>
  <c r="FS62" i="2"/>
  <c r="GP62" i="2"/>
  <c r="GY66" i="2"/>
  <c r="GB66" i="2"/>
  <c r="GS52" i="2"/>
  <c r="FV52" i="2"/>
  <c r="GY60" i="2"/>
  <c r="GB60" i="2"/>
  <c r="F80" i="5"/>
  <c r="GZ86" i="2"/>
  <c r="GC86" i="2"/>
  <c r="GX96" i="2"/>
  <c r="GA96" i="2"/>
  <c r="GO84" i="2"/>
  <c r="FR84" i="2"/>
  <c r="GU93" i="2"/>
  <c r="FX93" i="2"/>
  <c r="GO97" i="2"/>
  <c r="FR97" i="2"/>
  <c r="GA106" i="2"/>
  <c r="GX106" i="2"/>
  <c r="FW105" i="2"/>
  <c r="GT105" i="2"/>
  <c r="G80" i="5"/>
  <c r="F69" i="5"/>
  <c r="M67" i="5"/>
  <c r="M81" i="5"/>
  <c r="GR107" i="2"/>
  <c r="FU107" i="2"/>
  <c r="FR106" i="2"/>
  <c r="GO106" i="2"/>
  <c r="GR99" i="2"/>
  <c r="FU99" i="2"/>
  <c r="HB107" i="2"/>
  <c r="GE107" i="2"/>
  <c r="GZ82" i="2"/>
  <c r="GC82" i="2"/>
  <c r="FZ103" i="2"/>
  <c r="GW103" i="2"/>
  <c r="GG106" i="2"/>
  <c r="HD106" i="2"/>
  <c r="GE92" i="2"/>
  <c r="HB92" i="2"/>
  <c r="HC90" i="2"/>
  <c r="GF90" i="2"/>
  <c r="FY73" i="2"/>
  <c r="GV73" i="2"/>
  <c r="FU77" i="2"/>
  <c r="GR77" i="2"/>
  <c r="FX79" i="2"/>
  <c r="GU79" i="2"/>
  <c r="GJ93" i="2"/>
  <c r="HG93" i="2"/>
  <c r="HC81" i="2"/>
  <c r="GF81" i="2"/>
  <c r="HB101" i="2"/>
  <c r="GE101" i="2"/>
  <c r="GU72" i="2"/>
  <c r="FX72" i="2"/>
  <c r="GA84" i="2"/>
  <c r="GX84" i="2"/>
  <c r="GP75" i="2"/>
  <c r="FS75" i="2"/>
  <c r="FT71" i="2"/>
  <c r="GQ71" i="2"/>
  <c r="GE70" i="2"/>
  <c r="HB70" i="2"/>
  <c r="GF87" i="2"/>
  <c r="HC87" i="2"/>
  <c r="FZ74" i="2"/>
  <c r="GW74" i="2"/>
  <c r="FT86" i="2"/>
  <c r="GQ86" i="2"/>
  <c r="GB76" i="2"/>
  <c r="GY76" i="2"/>
  <c r="FU75" i="2"/>
  <c r="GR75" i="2"/>
  <c r="GR47" i="2"/>
  <c r="FU47" i="2"/>
  <c r="GX71" i="2"/>
  <c r="GA71" i="2"/>
  <c r="GS73" i="2"/>
  <c r="FV73" i="2"/>
  <c r="GZ59" i="2"/>
  <c r="GC59" i="2"/>
  <c r="GR71" i="2"/>
  <c r="FU71" i="2"/>
  <c r="GH57" i="2"/>
  <c r="HE57" i="2"/>
  <c r="GY85" i="2"/>
  <c r="GB85" i="2"/>
  <c r="GU59" i="2"/>
  <c r="FX59" i="2"/>
  <c r="FU79" i="2"/>
  <c r="GR79" i="2"/>
  <c r="GR50" i="2"/>
  <c r="FU50" i="2"/>
  <c r="FT46" i="2"/>
  <c r="GQ46" i="2"/>
  <c r="HH50" i="2"/>
  <c r="GK50" i="2"/>
  <c r="GD44" i="2"/>
  <c r="HA44" i="2"/>
  <c r="GI45" i="2"/>
  <c r="HF45" i="2"/>
  <c r="GK25" i="2"/>
  <c r="HH25" i="2"/>
  <c r="HD33" i="2"/>
  <c r="GG33" i="2"/>
  <c r="GF41" i="2"/>
  <c r="HC41" i="2"/>
  <c r="FV36" i="2"/>
  <c r="GS36" i="2"/>
  <c r="GD41" i="2"/>
  <c r="HA41" i="2"/>
  <c r="HE52" i="2"/>
  <c r="GH52" i="2"/>
  <c r="GP49" i="2"/>
  <c r="FS49" i="2"/>
  <c r="FW22" i="2"/>
  <c r="GT22" i="2"/>
  <c r="GR26" i="2"/>
  <c r="FU26" i="2"/>
  <c r="GD35" i="2"/>
  <c r="HA35" i="2"/>
  <c r="GQ29" i="2"/>
  <c r="FT29" i="2"/>
  <c r="EN109" i="2"/>
  <c r="T29" i="1" s="1"/>
  <c r="IB6" i="2"/>
  <c r="IB109" i="2" s="1"/>
  <c r="GG11" i="2"/>
  <c r="HD11" i="2"/>
  <c r="CU109" i="2"/>
  <c r="HF6" i="2"/>
  <c r="GI6" i="2"/>
  <c r="GQ8" i="2"/>
  <c r="FT8" i="2"/>
  <c r="GQ16" i="2"/>
  <c r="FT16" i="2"/>
  <c r="EB109" i="2"/>
  <c r="H29" i="1" s="1"/>
  <c r="HP6" i="2"/>
  <c r="HP109" i="2" s="1"/>
  <c r="GV17" i="2"/>
  <c r="FY17" i="2"/>
  <c r="DE109" i="2"/>
  <c r="H28" i="1" s="1"/>
  <c r="H41" i="1" s="1"/>
  <c r="EY6" i="2"/>
  <c r="EY109" i="2" s="1"/>
  <c r="H7" i="1" s="1"/>
  <c r="H40" i="1" s="1"/>
  <c r="O118" i="1"/>
  <c r="R144" i="1"/>
  <c r="S145" i="1"/>
  <c r="Q143" i="1"/>
  <c r="N115" i="1"/>
  <c r="Q123" i="1"/>
  <c r="N123" i="1"/>
  <c r="M122" i="1"/>
  <c r="S146" i="1"/>
  <c r="X143" i="1"/>
  <c r="F65" i="5"/>
  <c r="FW101" i="2"/>
  <c r="GT101" i="2"/>
  <c r="GJ103" i="2"/>
  <c r="HG103" i="2"/>
  <c r="FV107" i="2"/>
  <c r="GS107" i="2"/>
  <c r="GT94" i="2"/>
  <c r="FW94" i="2"/>
  <c r="GK89" i="2"/>
  <c r="HH89" i="2"/>
  <c r="GX75" i="2"/>
  <c r="GA75" i="2"/>
  <c r="GF83" i="2"/>
  <c r="HC83" i="2"/>
  <c r="FQ96" i="2"/>
  <c r="GN96" i="2"/>
  <c r="GX79" i="2"/>
  <c r="GA79" i="2"/>
  <c r="FS92" i="2"/>
  <c r="GP92" i="2"/>
  <c r="HH107" i="2"/>
  <c r="GK107" i="2"/>
  <c r="HG104" i="2"/>
  <c r="GJ104" i="2"/>
  <c r="GF101" i="2"/>
  <c r="HC101" i="2"/>
  <c r="GD92" i="2"/>
  <c r="HA92" i="2"/>
  <c r="FQ77" i="2"/>
  <c r="GN77" i="2"/>
  <c r="GL81" i="2"/>
  <c r="HI81" i="2"/>
  <c r="GH83" i="2"/>
  <c r="HE83" i="2"/>
  <c r="GB84" i="2"/>
  <c r="GY84" i="2"/>
  <c r="FX106" i="2"/>
  <c r="GU106" i="2"/>
  <c r="GD85" i="2"/>
  <c r="HA85" i="2"/>
  <c r="GR80" i="2"/>
  <c r="FU80" i="2"/>
  <c r="GJ69" i="2"/>
  <c r="HG69" i="2"/>
  <c r="HD87" i="2"/>
  <c r="GG87" i="2"/>
  <c r="GA74" i="2"/>
  <c r="GX74" i="2"/>
  <c r="GC65" i="2"/>
  <c r="GZ65" i="2"/>
  <c r="GV91" i="2"/>
  <c r="FY91" i="2"/>
  <c r="GO64" i="2"/>
  <c r="FR64" i="2"/>
  <c r="FT91" i="2"/>
  <c r="GQ91" i="2"/>
  <c r="HI66" i="2"/>
  <c r="GL66" i="2"/>
  <c r="FX67" i="2"/>
  <c r="GU67" i="2"/>
  <c r="HI63" i="2"/>
  <c r="GL63" i="2"/>
  <c r="HF66" i="2"/>
  <c r="GI66" i="2"/>
  <c r="GB59" i="2"/>
  <c r="GY59" i="2"/>
  <c r="GT67" i="2"/>
  <c r="FW67" i="2"/>
  <c r="GK73" i="2"/>
  <c r="HH73" i="2"/>
  <c r="GS50" i="2"/>
  <c r="FV50" i="2"/>
  <c r="GK54" i="2"/>
  <c r="HH54" i="2"/>
  <c r="GA49" i="2"/>
  <c r="GX49" i="2"/>
  <c r="GT39" i="2"/>
  <c r="FW39" i="2"/>
  <c r="HI47" i="2"/>
  <c r="GL47" i="2"/>
  <c r="GS43" i="2"/>
  <c r="FV43" i="2"/>
  <c r="GL33" i="2"/>
  <c r="HI33" i="2"/>
  <c r="GX39" i="2"/>
  <c r="GA39" i="2"/>
  <c r="GJ43" i="2"/>
  <c r="HG43" i="2"/>
  <c r="GS44" i="2"/>
  <c r="FV44" i="2"/>
  <c r="HI37" i="2"/>
  <c r="GL37" i="2"/>
  <c r="GE30" i="2"/>
  <c r="HB30" i="2"/>
  <c r="GO40" i="2"/>
  <c r="FR40" i="2"/>
  <c r="HD37" i="2"/>
  <c r="GG37" i="2"/>
  <c r="GT23" i="2"/>
  <c r="FW23" i="2"/>
  <c r="FQ27" i="2"/>
  <c r="GN27" i="2"/>
  <c r="GW42" i="2"/>
  <c r="FZ42" i="2"/>
  <c r="FS14" i="2"/>
  <c r="GP14" i="2"/>
  <c r="DS109" i="2"/>
  <c r="V28" i="1" s="1"/>
  <c r="V41" i="1" s="1"/>
  <c r="FM6" i="2"/>
  <c r="FM109" i="2" s="1"/>
  <c r="V7" i="1" s="1"/>
  <c r="V40" i="1" s="1"/>
  <c r="HG15" i="2"/>
  <c r="GJ15" i="2"/>
  <c r="GX15" i="2"/>
  <c r="GA15" i="2"/>
  <c r="DG109" i="2"/>
  <c r="J28" i="1" s="1"/>
  <c r="J41" i="1" s="1"/>
  <c r="FA6" i="2"/>
  <c r="FA109" i="2" s="1"/>
  <c r="J7" i="1" s="1"/>
  <c r="J40" i="1" s="1"/>
  <c r="CI109" i="2"/>
  <c r="GT6" i="2"/>
  <c r="FW6" i="2"/>
  <c r="HF22" i="2"/>
  <c r="GI22" i="2"/>
  <c r="HA16" i="2"/>
  <c r="GD16" i="2"/>
  <c r="Q144" i="1"/>
  <c r="P122" i="1"/>
  <c r="V147" i="1"/>
  <c r="O121" i="1"/>
  <c r="F115" i="1"/>
  <c r="U145" i="1"/>
  <c r="S143" i="1"/>
  <c r="U121" i="1"/>
  <c r="FN109" i="2"/>
  <c r="W7" i="1" s="1"/>
  <c r="W40" i="1" s="1"/>
  <c r="R121" i="1"/>
  <c r="K122" i="1"/>
  <c r="Q120" i="1"/>
  <c r="GW8" i="2"/>
  <c r="FZ8" i="2"/>
  <c r="R147" i="1"/>
  <c r="W144" i="1"/>
  <c r="D81" i="5"/>
  <c r="HH100" i="2"/>
  <c r="GK100" i="2"/>
  <c r="HF105" i="2"/>
  <c r="GI105" i="2"/>
  <c r="HA45" i="2"/>
  <c r="GD45" i="2"/>
  <c r="GS54" i="2"/>
  <c r="FV54" i="2"/>
  <c r="M69" i="5"/>
  <c r="GZ88" i="2"/>
  <c r="GC88" i="2"/>
  <c r="FX73" i="2"/>
  <c r="GU73" i="2"/>
  <c r="GN66" i="2"/>
  <c r="FQ66" i="2"/>
  <c r="GG72" i="2"/>
  <c r="HD72" i="2"/>
  <c r="GV52" i="2"/>
  <c r="FY52" i="2"/>
  <c r="HI58" i="2"/>
  <c r="GL58" i="2"/>
  <c r="GL62" i="2"/>
  <c r="HI62" i="2"/>
  <c r="GI52" i="2"/>
  <c r="HF52" i="2"/>
  <c r="GG55" i="2"/>
  <c r="HD55" i="2"/>
  <c r="HB45" i="2"/>
  <c r="GE45" i="2"/>
  <c r="GF53" i="2"/>
  <c r="HC53" i="2"/>
  <c r="GT57" i="2"/>
  <c r="FW57" i="2"/>
  <c r="GA61" i="2"/>
  <c r="GX61" i="2"/>
  <c r="GX38" i="2"/>
  <c r="GA38" i="2"/>
  <c r="FY40" i="2"/>
  <c r="GV40" i="2"/>
  <c r="GF46" i="2"/>
  <c r="HC46" i="2"/>
  <c r="GO47" i="2"/>
  <c r="FR47" i="2"/>
  <c r="FY42" i="2"/>
  <c r="GV42" i="2"/>
  <c r="FW31" i="2"/>
  <c r="GT31" i="2"/>
  <c r="GR31" i="2"/>
  <c r="FU31" i="2"/>
  <c r="GR35" i="2"/>
  <c r="FU35" i="2"/>
  <c r="HI40" i="2"/>
  <c r="GL40" i="2"/>
  <c r="GZ41" i="2"/>
  <c r="GC41" i="2"/>
  <c r="HH35" i="2"/>
  <c r="GK35" i="2"/>
  <c r="HD29" i="2"/>
  <c r="GG29" i="2"/>
  <c r="FR21" i="2"/>
  <c r="GO21" i="2"/>
  <c r="HE36" i="2"/>
  <c r="GH36" i="2"/>
  <c r="HI22" i="2"/>
  <c r="GL22" i="2"/>
  <c r="GK26" i="2"/>
  <c r="HH26" i="2"/>
  <c r="GB28" i="2"/>
  <c r="GY28" i="2"/>
  <c r="CC109" i="2"/>
  <c r="GN6" i="2"/>
  <c r="FQ6" i="2"/>
  <c r="K145" i="1"/>
  <c r="K144" i="1"/>
  <c r="GL14" i="2"/>
  <c r="HI14" i="2"/>
  <c r="HI8" i="2"/>
  <c r="HI109" i="2" s="1"/>
  <c r="X9" i="1" s="1"/>
  <c r="GL8" i="2"/>
  <c r="GL109" i="2" s="1"/>
  <c r="X8" i="1" s="1"/>
  <c r="HC27" i="2"/>
  <c r="GF27" i="2"/>
  <c r="GL16" i="2"/>
  <c r="HI16" i="2"/>
  <c r="AS110" i="2"/>
  <c r="V110" i="2"/>
  <c r="EA109" i="2"/>
  <c r="G29" i="1" s="1"/>
  <c r="HO6" i="2"/>
  <c r="HO109" i="2" s="1"/>
  <c r="GU17" i="2"/>
  <c r="FX17" i="2"/>
  <c r="GB9" i="2"/>
  <c r="GY9" i="2"/>
  <c r="U123" i="1"/>
  <c r="GS14" i="2"/>
  <c r="FV14" i="2"/>
  <c r="P123" i="1"/>
  <c r="DT109" i="2"/>
  <c r="W28" i="1" s="1"/>
  <c r="W41" i="1" s="1"/>
  <c r="T120" i="1"/>
  <c r="O147" i="1"/>
  <c r="S119" i="1"/>
  <c r="T146" i="1"/>
  <c r="C144" i="1"/>
  <c r="GY77" i="2"/>
  <c r="GB77" i="2"/>
  <c r="S78" i="5"/>
  <c r="S77" i="5"/>
  <c r="HA103" i="2"/>
  <c r="GD103" i="2"/>
  <c r="FZ104" i="2"/>
  <c r="GW104" i="2"/>
  <c r="GQ99" i="2"/>
  <c r="FT99" i="2"/>
  <c r="HF95" i="2"/>
  <c r="GI95" i="2"/>
  <c r="GA92" i="2"/>
  <c r="GX92" i="2"/>
  <c r="GR104" i="2"/>
  <c r="FU104" i="2"/>
  <c r="GB93" i="2"/>
  <c r="GY93" i="2"/>
  <c r="GJ105" i="2"/>
  <c r="HG105" i="2"/>
  <c r="GJ89" i="2"/>
  <c r="HG89" i="2"/>
  <c r="GS86" i="2"/>
  <c r="FV86" i="2"/>
  <c r="GB79" i="2"/>
  <c r="GY79" i="2"/>
  <c r="HF94" i="2"/>
  <c r="GI94" i="2"/>
  <c r="HI107" i="2"/>
  <c r="GL107" i="2"/>
  <c r="FQ84" i="2"/>
  <c r="GN84" i="2"/>
  <c r="GU101" i="2"/>
  <c r="FX101" i="2"/>
  <c r="GN81" i="2"/>
  <c r="FQ81" i="2"/>
  <c r="HE68" i="2"/>
  <c r="GH68" i="2"/>
  <c r="FT97" i="2"/>
  <c r="GQ97" i="2"/>
  <c r="HH81" i="2"/>
  <c r="GK81" i="2"/>
  <c r="HD68" i="2"/>
  <c r="GG68" i="2"/>
  <c r="GX66" i="2"/>
  <c r="GA66" i="2"/>
  <c r="FQ69" i="2"/>
  <c r="GN69" i="2"/>
  <c r="GV106" i="2"/>
  <c r="FY106" i="2"/>
  <c r="HH83" i="2"/>
  <c r="GK83" i="2"/>
  <c r="GJ79" i="2"/>
  <c r="HG79" i="2"/>
  <c r="GD90" i="2"/>
  <c r="HA90" i="2"/>
  <c r="HA93" i="2"/>
  <c r="GD93" i="2"/>
  <c r="GD80" i="2"/>
  <c r="HA80" i="2"/>
  <c r="GO66" i="2"/>
  <c r="FR66" i="2"/>
  <c r="GI62" i="2"/>
  <c r="HF62" i="2"/>
  <c r="GA58" i="2"/>
  <c r="GX58" i="2"/>
  <c r="GX78" i="2"/>
  <c r="GA78" i="2"/>
  <c r="HF63" i="2"/>
  <c r="GI63" i="2"/>
  <c r="GG56" i="2"/>
  <c r="HD56" i="2"/>
  <c r="HA56" i="2"/>
  <c r="GD56" i="2"/>
  <c r="FS65" i="2"/>
  <c r="GP65" i="2"/>
  <c r="GL73" i="2"/>
  <c r="HI73" i="2"/>
  <c r="FQ63" i="2"/>
  <c r="GN63" i="2"/>
  <c r="HC70" i="2"/>
  <c r="GF70" i="2"/>
  <c r="HE65" i="2"/>
  <c r="GH65" i="2"/>
  <c r="GB57" i="2"/>
  <c r="GY57" i="2"/>
  <c r="FX57" i="2"/>
  <c r="GU57" i="2"/>
  <c r="GK57" i="2"/>
  <c r="HH57" i="2"/>
  <c r="GO39" i="2"/>
  <c r="FR39" i="2"/>
  <c r="GB37" i="2"/>
  <c r="GY37" i="2"/>
  <c r="GI43" i="2"/>
  <c r="HF43" i="2"/>
  <c r="GO37" i="2"/>
  <c r="FR37" i="2"/>
  <c r="FY33" i="2"/>
  <c r="GV33" i="2"/>
  <c r="GO22" i="2"/>
  <c r="FR22" i="2"/>
  <c r="GZ35" i="2"/>
  <c r="GC35" i="2"/>
  <c r="HG17" i="2"/>
  <c r="GJ17" i="2"/>
  <c r="GJ33" i="2"/>
  <c r="HG33" i="2"/>
  <c r="GL23" i="2"/>
  <c r="HI23" i="2"/>
  <c r="FR41" i="2"/>
  <c r="GO41" i="2"/>
  <c r="GT35" i="2"/>
  <c r="FW35" i="2"/>
  <c r="FW13" i="2"/>
  <c r="GT13" i="2"/>
  <c r="GQ21" i="2"/>
  <c r="FT21" i="2"/>
  <c r="DP109" i="2"/>
  <c r="S28" i="1" s="1"/>
  <c r="S41" i="1" s="1"/>
  <c r="FJ6" i="2"/>
  <c r="FJ109" i="2" s="1"/>
  <c r="S7" i="1" s="1"/>
  <c r="S40" i="1" s="1"/>
  <c r="GQ23" i="2"/>
  <c r="FT23" i="2"/>
  <c r="EI109" i="2"/>
  <c r="O29" i="1" s="1"/>
  <c r="HE15" i="2"/>
  <c r="GH15" i="2"/>
  <c r="IF109" i="2"/>
  <c r="DF109" i="2"/>
  <c r="I28" i="1" s="1"/>
  <c r="I41" i="1" s="1"/>
  <c r="EZ6" i="2"/>
  <c r="EZ109" i="2" s="1"/>
  <c r="I7" i="1" s="1"/>
  <c r="I40" i="1" s="1"/>
  <c r="FV15" i="2"/>
  <c r="GS15" i="2"/>
  <c r="GQ19" i="2"/>
  <c r="FT19" i="2"/>
  <c r="EQ109" i="2"/>
  <c r="W29" i="1" s="1"/>
  <c r="IE6" i="2"/>
  <c r="IE109" i="2" s="1"/>
  <c r="V143" i="1"/>
  <c r="GJ11" i="2"/>
  <c r="HG11" i="2"/>
  <c r="C143" i="1"/>
  <c r="R122" i="1"/>
  <c r="M121" i="1"/>
  <c r="U115" i="1"/>
  <c r="W147" i="1"/>
  <c r="I121" i="1"/>
  <c r="F145" i="1"/>
  <c r="U118" i="1"/>
  <c r="K121" i="1"/>
  <c r="V145" i="1"/>
  <c r="E143" i="1"/>
  <c r="GR68" i="2"/>
  <c r="FU68" i="2"/>
  <c r="FR96" i="2"/>
  <c r="GO96" i="2"/>
  <c r="HF77" i="2"/>
  <c r="GI77" i="2"/>
  <c r="GS57" i="2"/>
  <c r="FV57" i="2"/>
  <c r="GA43" i="2"/>
  <c r="GX43" i="2"/>
  <c r="FX42" i="2"/>
  <c r="GU42" i="2"/>
  <c r="FY34" i="2"/>
  <c r="GV34" i="2"/>
  <c r="GW32" i="2"/>
  <c r="FZ32" i="2"/>
  <c r="GL21" i="2"/>
  <c r="HI21" i="2"/>
  <c r="GR18" i="2"/>
  <c r="FU18" i="2"/>
  <c r="CW109" i="2"/>
  <c r="HH6" i="2"/>
  <c r="GK6" i="2"/>
  <c r="GV22" i="2"/>
  <c r="FY22" i="2"/>
  <c r="GH103" i="2"/>
  <c r="HE103" i="2"/>
  <c r="GV104" i="2"/>
  <c r="FY104" i="2"/>
  <c r="GF96" i="2"/>
  <c r="HC96" i="2"/>
  <c r="GU82" i="2"/>
  <c r="FX82" i="2"/>
  <c r="FW92" i="2"/>
  <c r="GT92" i="2"/>
  <c r="G79" i="5"/>
  <c r="G82" i="5"/>
  <c r="G65" i="5"/>
  <c r="GL101" i="2"/>
  <c r="HI101" i="2"/>
  <c r="FU106" i="2"/>
  <c r="GR106" i="2"/>
  <c r="G63" i="5"/>
  <c r="G78" i="5"/>
  <c r="HE107" i="2"/>
  <c r="GH107" i="2"/>
  <c r="GQ105" i="2"/>
  <c r="FT105" i="2"/>
  <c r="HH98" i="2"/>
  <c r="GK98" i="2"/>
  <c r="GZ105" i="2"/>
  <c r="GC105" i="2"/>
  <c r="GT107" i="2"/>
  <c r="FW107" i="2"/>
  <c r="FV106" i="2"/>
  <c r="GS106" i="2"/>
  <c r="FT104" i="2"/>
  <c r="GQ104" i="2"/>
  <c r="FU87" i="2"/>
  <c r="GR87" i="2"/>
  <c r="GS95" i="2"/>
  <c r="FV95" i="2"/>
  <c r="HI99" i="2"/>
  <c r="GL99" i="2"/>
  <c r="FS87" i="2"/>
  <c r="GP87" i="2"/>
  <c r="GA81" i="2"/>
  <c r="GX81" i="2"/>
  <c r="GO81" i="2"/>
  <c r="FR81" i="2"/>
  <c r="HG68" i="2"/>
  <c r="GJ68" i="2"/>
  <c r="HF68" i="2"/>
  <c r="GI68" i="2"/>
  <c r="GJ81" i="2"/>
  <c r="HG81" i="2"/>
  <c r="FT92" i="2"/>
  <c r="GQ92" i="2"/>
  <c r="FT69" i="2"/>
  <c r="GQ69" i="2"/>
  <c r="FV90" i="2"/>
  <c r="GS90" i="2"/>
  <c r="GH91" i="2"/>
  <c r="HE91" i="2"/>
  <c r="HE78" i="2"/>
  <c r="GH78" i="2"/>
  <c r="GJ66" i="2"/>
  <c r="HG66" i="2"/>
  <c r="HD65" i="2"/>
  <c r="GG65" i="2"/>
  <c r="GI69" i="2"/>
  <c r="HF69" i="2"/>
  <c r="HB90" i="2"/>
  <c r="GE90" i="2"/>
  <c r="HC71" i="2"/>
  <c r="GF71" i="2"/>
  <c r="FS88" i="2"/>
  <c r="GP88" i="2"/>
  <c r="GE71" i="2"/>
  <c r="HB71" i="2"/>
  <c r="GC67" i="2"/>
  <c r="GZ67" i="2"/>
  <c r="GF80" i="2"/>
  <c r="HC80" i="2"/>
  <c r="GS65" i="2"/>
  <c r="FV65" i="2"/>
  <c r="HD64" i="2"/>
  <c r="GG64" i="2"/>
  <c r="GT65" i="2"/>
  <c r="FW65" i="2"/>
  <c r="GF56" i="2"/>
  <c r="HC56" i="2"/>
  <c r="GO65" i="2"/>
  <c r="FR65" i="2"/>
  <c r="GL65" i="2"/>
  <c r="HI65" i="2"/>
  <c r="GO58" i="2"/>
  <c r="FR58" i="2"/>
  <c r="FR63" i="2"/>
  <c r="GO63" i="2"/>
  <c r="GD51" i="2"/>
  <c r="HA51" i="2"/>
  <c r="FZ57" i="2"/>
  <c r="GW57" i="2"/>
  <c r="FY47" i="2"/>
  <c r="GV47" i="2"/>
  <c r="GS37" i="2"/>
  <c r="FV37" i="2"/>
  <c r="HI57" i="2"/>
  <c r="GL57" i="2"/>
  <c r="GQ47" i="2"/>
  <c r="FT47" i="2"/>
  <c r="HB41" i="2"/>
  <c r="GE41" i="2"/>
  <c r="FX30" i="2"/>
  <c r="GU30" i="2"/>
  <c r="FV42" i="2"/>
  <c r="GS42" i="2"/>
  <c r="GP39" i="2"/>
  <c r="FS39" i="2"/>
  <c r="FT37" i="2"/>
  <c r="GQ37" i="2"/>
  <c r="GN33" i="2"/>
  <c r="FQ33" i="2"/>
  <c r="HC23" i="2"/>
  <c r="GF23" i="2"/>
  <c r="HB23" i="2"/>
  <c r="GE23" i="2"/>
  <c r="FZ33" i="2"/>
  <c r="GW33" i="2"/>
  <c r="HC37" i="2"/>
  <c r="GF37" i="2"/>
  <c r="HD21" i="2"/>
  <c r="GG21" i="2"/>
  <c r="GK33" i="2"/>
  <c r="HH33" i="2"/>
  <c r="FR23" i="2"/>
  <c r="GO23" i="2"/>
  <c r="GX36" i="2"/>
  <c r="GA36" i="2"/>
  <c r="FZ13" i="2"/>
  <c r="GW13" i="2"/>
  <c r="FT13" i="2"/>
  <c r="GQ13" i="2"/>
  <c r="CT109" i="2"/>
  <c r="HE6" i="2"/>
  <c r="GH6" i="2"/>
  <c r="GZ18" i="2"/>
  <c r="GC18" i="2"/>
  <c r="GK14" i="2"/>
  <c r="HH14" i="2"/>
  <c r="HL109" i="2"/>
  <c r="GI13" i="2"/>
  <c r="HF13" i="2"/>
  <c r="CJ109" i="2"/>
  <c r="GU6" i="2"/>
  <c r="FX6" i="2"/>
  <c r="FW26" i="2"/>
  <c r="GT26" i="2"/>
  <c r="DW109" i="2"/>
  <c r="C29" i="1" s="1"/>
  <c r="GC10" i="2"/>
  <c r="GZ10" i="2"/>
  <c r="GW9" i="2"/>
  <c r="FZ9" i="2"/>
  <c r="E120" i="1"/>
  <c r="E119" i="1"/>
  <c r="T121" i="1"/>
  <c r="C147" i="1"/>
  <c r="O119" i="1"/>
  <c r="X144" i="1"/>
  <c r="W143" i="1"/>
  <c r="HI90" i="2"/>
  <c r="GL90" i="2"/>
  <c r="GX76" i="2"/>
  <c r="GA76" i="2"/>
  <c r="GE68" i="2"/>
  <c r="HB68" i="2"/>
  <c r="GS63" i="2"/>
  <c r="FV63" i="2"/>
  <c r="GE58" i="2"/>
  <c r="HB58" i="2"/>
  <c r="FV58" i="2"/>
  <c r="GS58" i="2"/>
  <c r="GP66" i="2"/>
  <c r="FS66" i="2"/>
  <c r="GH73" i="2"/>
  <c r="HE73" i="2"/>
  <c r="S60" i="5"/>
  <c r="N81" i="5"/>
  <c r="K81" i="5"/>
  <c r="N61" i="5"/>
  <c r="GY102" i="2"/>
  <c r="GB102" i="2"/>
  <c r="F64" i="5"/>
  <c r="F62" i="5"/>
  <c r="F68" i="5"/>
  <c r="N69" i="5"/>
  <c r="D66" i="5"/>
  <c r="M63" i="5"/>
  <c r="J62" i="5"/>
  <c r="E62" i="5"/>
  <c r="GZ106" i="2"/>
  <c r="GC106" i="2"/>
  <c r="GL104" i="2"/>
  <c r="HI104" i="2"/>
  <c r="FY96" i="2"/>
  <c r="GV96" i="2"/>
  <c r="GY101" i="2"/>
  <c r="GB101" i="2"/>
  <c r="HG99" i="2"/>
  <c r="GJ99" i="2"/>
  <c r="GK92" i="2"/>
  <c r="HH92" i="2"/>
  <c r="GS94" i="2"/>
  <c r="FV94" i="2"/>
  <c r="GW107" i="2"/>
  <c r="FZ107" i="2"/>
  <c r="GJ90" i="2"/>
  <c r="HG90" i="2"/>
  <c r="HI76" i="2"/>
  <c r="GL76" i="2"/>
  <c r="GT83" i="2"/>
  <c r="FW83" i="2"/>
  <c r="HD98" i="2"/>
  <c r="GG98" i="2"/>
  <c r="HA91" i="2"/>
  <c r="GD91" i="2"/>
  <c r="HF91" i="2"/>
  <c r="GI91" i="2"/>
  <c r="GH77" i="2"/>
  <c r="HE77" i="2"/>
  <c r="FT88" i="2"/>
  <c r="GQ88" i="2"/>
  <c r="GP95" i="2"/>
  <c r="FS95" i="2"/>
  <c r="GF72" i="2"/>
  <c r="HC72" i="2"/>
  <c r="GK65" i="2"/>
  <c r="HH65" i="2"/>
  <c r="GQ51" i="2"/>
  <c r="FT51" i="2"/>
  <c r="GQ65" i="2"/>
  <c r="FT65" i="2"/>
  <c r="FQ65" i="2"/>
  <c r="GN65" i="2"/>
  <c r="FQ58" i="2"/>
  <c r="GN58" i="2"/>
  <c r="GN62" i="2"/>
  <c r="FQ62" i="2"/>
  <c r="GJ63" i="2"/>
  <c r="HG63" i="2"/>
  <c r="FV56" i="2"/>
  <c r="GS56" i="2"/>
  <c r="FW56" i="2"/>
  <c r="GT56" i="2"/>
  <c r="GN49" i="2"/>
  <c r="FQ49" i="2"/>
  <c r="GY51" i="2"/>
  <c r="GB51" i="2"/>
  <c r="HC49" i="2"/>
  <c r="GF49" i="2"/>
  <c r="HH36" i="2"/>
  <c r="GK36" i="2"/>
  <c r="FS45" i="2"/>
  <c r="GP45" i="2"/>
  <c r="GU38" i="2"/>
  <c r="FX38" i="2"/>
  <c r="GZ29" i="2"/>
  <c r="GC29" i="2"/>
  <c r="HB39" i="2"/>
  <c r="GE39" i="2"/>
  <c r="FW42" i="2"/>
  <c r="GT42" i="2"/>
  <c r="HB33" i="2"/>
  <c r="GE33" i="2"/>
  <c r="HF42" i="2"/>
  <c r="GI42" i="2"/>
  <c r="GU50" i="2"/>
  <c r="FX50" i="2"/>
  <c r="FT33" i="2"/>
  <c r="GQ33" i="2"/>
  <c r="GX22" i="2"/>
  <c r="GA22" i="2"/>
  <c r="GW22" i="2"/>
  <c r="FZ22" i="2"/>
  <c r="GY19" i="2"/>
  <c r="GB19" i="2"/>
  <c r="GF34" i="2"/>
  <c r="HC34" i="2"/>
  <c r="HB16" i="2"/>
  <c r="GE16" i="2"/>
  <c r="FR29" i="2"/>
  <c r="GO29" i="2"/>
  <c r="GU24" i="2"/>
  <c r="FX24" i="2"/>
  <c r="FX34" i="2"/>
  <c r="GU34" i="2"/>
  <c r="HA18" i="2"/>
  <c r="GD18" i="2"/>
  <c r="GP16" i="2"/>
  <c r="FS16" i="2"/>
  <c r="HE7" i="2"/>
  <c r="GH7" i="2"/>
  <c r="FR16" i="2"/>
  <c r="GO16" i="2"/>
  <c r="EC109" i="2"/>
  <c r="I29" i="1" s="1"/>
  <c r="HQ6" i="2"/>
  <c r="HQ109" i="2" s="1"/>
  <c r="FX15" i="2"/>
  <c r="GU15" i="2"/>
  <c r="DB109" i="2"/>
  <c r="E28" i="1" s="1"/>
  <c r="E41" i="1" s="1"/>
  <c r="G49" i="1" s="1"/>
  <c r="EP109" i="2"/>
  <c r="V29" i="1" s="1"/>
  <c r="ID6" i="2"/>
  <c r="ID109" i="2" s="1"/>
  <c r="E121" i="1"/>
  <c r="H119" i="1"/>
  <c r="I118" i="1"/>
  <c r="I117" i="1"/>
  <c r="O123" i="1"/>
  <c r="P119" i="1"/>
  <c r="E146" i="1"/>
  <c r="T147" i="1"/>
  <c r="U116" i="1"/>
  <c r="H47" i="1"/>
  <c r="HB104" i="2"/>
  <c r="GE104" i="2"/>
  <c r="GC102" i="2"/>
  <c r="GZ102" i="2"/>
  <c r="HI84" i="2"/>
  <c r="GL84" i="2"/>
  <c r="FV69" i="2"/>
  <c r="GS69" i="2"/>
  <c r="GT73" i="2"/>
  <c r="FW73" i="2"/>
  <c r="FX56" i="2"/>
  <c r="GU56" i="2"/>
  <c r="FZ26" i="2"/>
  <c r="GW26" i="2"/>
  <c r="G69" i="5"/>
  <c r="GU91" i="2"/>
  <c r="FX91" i="2"/>
  <c r="HB81" i="2"/>
  <c r="GE81" i="2"/>
  <c r="GD76" i="2"/>
  <c r="HA76" i="2"/>
  <c r="E64" i="5"/>
  <c r="M66" i="5"/>
  <c r="N80" i="5"/>
  <c r="GC98" i="2"/>
  <c r="GZ98" i="2"/>
  <c r="GS99" i="2"/>
  <c r="FV99" i="2"/>
  <c r="I61" i="5"/>
  <c r="M61" i="5"/>
  <c r="GV102" i="2"/>
  <c r="FY102" i="2"/>
  <c r="FS105" i="2"/>
  <c r="GP105" i="2"/>
  <c r="FZ92" i="2"/>
  <c r="GW92" i="2"/>
  <c r="GA86" i="2"/>
  <c r="GX86" i="2"/>
  <c r="FV103" i="2"/>
  <c r="GS103" i="2"/>
  <c r="FY92" i="2"/>
  <c r="GV92" i="2"/>
  <c r="FS85" i="2"/>
  <c r="GP85" i="2"/>
  <c r="FQ94" i="2"/>
  <c r="GN94" i="2"/>
  <c r="FX83" i="2"/>
  <c r="GU83" i="2"/>
  <c r="GZ66" i="2"/>
  <c r="GC66" i="2"/>
  <c r="GR92" i="2"/>
  <c r="FU92" i="2"/>
  <c r="GZ91" i="2"/>
  <c r="GC91" i="2"/>
  <c r="FZ70" i="2"/>
  <c r="GW70" i="2"/>
  <c r="GW64" i="2"/>
  <c r="FZ64" i="2"/>
  <c r="GK77" i="2"/>
  <c r="HH77" i="2"/>
  <c r="GQ95" i="2"/>
  <c r="FT95" i="2"/>
  <c r="GL61" i="2"/>
  <c r="HI61" i="2"/>
  <c r="GH64" i="2"/>
  <c r="HE64" i="2"/>
  <c r="GF68" i="2"/>
  <c r="HC68" i="2"/>
  <c r="GR65" i="2"/>
  <c r="FU65" i="2"/>
  <c r="GP61" i="2"/>
  <c r="FS61" i="2"/>
  <c r="GO62" i="2"/>
  <c r="FR62" i="2"/>
  <c r="FY50" i="2"/>
  <c r="GV50" i="2"/>
  <c r="GH69" i="2"/>
  <c r="HE69" i="2"/>
  <c r="FQ54" i="2"/>
  <c r="GN54" i="2"/>
  <c r="GS51" i="2"/>
  <c r="FV51" i="2"/>
  <c r="GE62" i="2"/>
  <c r="HB62" i="2"/>
  <c r="HB43" i="2"/>
  <c r="GE43" i="2"/>
  <c r="GG58" i="2"/>
  <c r="HD58" i="2"/>
  <c r="HB29" i="2"/>
  <c r="GE29" i="2"/>
  <c r="GT38" i="2"/>
  <c r="FW38" i="2"/>
  <c r="GH28" i="2"/>
  <c r="HE28" i="2"/>
  <c r="GP37" i="2"/>
  <c r="FS37" i="2"/>
  <c r="GR41" i="2"/>
  <c r="FU41" i="2"/>
  <c r="GS21" i="2"/>
  <c r="FV21" i="2"/>
  <c r="GR21" i="2"/>
  <c r="FU21" i="2"/>
  <c r="HH29" i="2"/>
  <c r="GK29" i="2"/>
  <c r="HD36" i="2"/>
  <c r="GG36" i="2"/>
  <c r="GT18" i="2"/>
  <c r="FW18" i="2"/>
  <c r="HH32" i="2"/>
  <c r="GK32" i="2"/>
  <c r="GS23" i="2"/>
  <c r="FV23" i="2"/>
  <c r="GW24" i="2"/>
  <c r="FZ24" i="2"/>
  <c r="GI26" i="2"/>
  <c r="HF26" i="2"/>
  <c r="FU29" i="2"/>
  <c r="GR29" i="2"/>
  <c r="GG22" i="2"/>
  <c r="HD22" i="2"/>
  <c r="GP41" i="2"/>
  <c r="FS41" i="2"/>
  <c r="GH11" i="2"/>
  <c r="HE11" i="2"/>
  <c r="HA22" i="2"/>
  <c r="GD22" i="2"/>
  <c r="GE11" i="2"/>
  <c r="HB11" i="2"/>
  <c r="H146" i="1"/>
  <c r="H145" i="1"/>
  <c r="HH9" i="2"/>
  <c r="GK9" i="2"/>
  <c r="EF109" i="2"/>
  <c r="L29" i="1" s="1"/>
  <c r="HT6" i="2"/>
  <c r="HT109" i="2" s="1"/>
  <c r="HK109" i="2"/>
  <c r="GH9" i="2"/>
  <c r="HE9" i="2"/>
  <c r="DH109" i="2"/>
  <c r="K28" i="1" s="1"/>
  <c r="K41" i="1" s="1"/>
  <c r="FB6" i="2"/>
  <c r="FB109" i="2" s="1"/>
  <c r="K7" i="1" s="1"/>
  <c r="K40" i="1" s="1"/>
  <c r="FY15" i="2"/>
  <c r="GV15" i="2"/>
  <c r="FS43" i="2"/>
  <c r="GP43" i="2"/>
  <c r="GE13" i="2"/>
  <c r="HB13" i="2"/>
  <c r="GV21" i="2"/>
  <c r="FY21" i="2"/>
  <c r="GT14" i="2"/>
  <c r="FW14" i="2"/>
  <c r="DU109" i="2"/>
  <c r="X28" i="1" s="1"/>
  <c r="X41" i="1" s="1"/>
  <c r="H120" i="1"/>
  <c r="I119" i="1"/>
  <c r="J118" i="1"/>
  <c r="K117" i="1"/>
  <c r="K116" i="1"/>
  <c r="Q122" i="1"/>
  <c r="F117" i="1"/>
  <c r="L123" i="1"/>
  <c r="E116" i="1"/>
  <c r="V146" i="1"/>
  <c r="F143" i="1"/>
  <c r="GK103" i="2"/>
  <c r="HH103" i="2"/>
  <c r="HH91" i="2"/>
  <c r="GK91" i="2"/>
  <c r="GO77" i="2"/>
  <c r="FR77" i="2"/>
  <c r="GI83" i="2"/>
  <c r="HF83" i="2"/>
  <c r="GK76" i="2"/>
  <c r="HH76" i="2"/>
  <c r="GH44" i="2"/>
  <c r="HE44" i="2"/>
  <c r="GZ51" i="2"/>
  <c r="GC51" i="2"/>
  <c r="FX26" i="2"/>
  <c r="GU26" i="2"/>
  <c r="FU24" i="2"/>
  <c r="GR24" i="2"/>
  <c r="FF109" i="2"/>
  <c r="O7" i="1" s="1"/>
  <c r="O40" i="1" s="1"/>
  <c r="GE27" i="2"/>
  <c r="HB27" i="2"/>
  <c r="CK109" i="2"/>
  <c r="GV6" i="2"/>
  <c r="FY6" i="2"/>
  <c r="EV109" i="2"/>
  <c r="E7" i="1" s="1"/>
  <c r="E40" i="1" s="1"/>
  <c r="T110" i="2"/>
  <c r="AQ110" i="2"/>
  <c r="F78" i="5"/>
  <c r="I67" i="5"/>
  <c r="P68" i="5"/>
  <c r="GK88" i="2"/>
  <c r="HH88" i="2"/>
  <c r="HH87" i="2"/>
  <c r="GK87" i="2"/>
  <c r="T67" i="5"/>
  <c r="GL105" i="2"/>
  <c r="HI105" i="2"/>
  <c r="E67" i="5"/>
  <c r="E66" i="5"/>
  <c r="GE102" i="2"/>
  <c r="HB102" i="2"/>
  <c r="GX102" i="2"/>
  <c r="GA102" i="2"/>
  <c r="GR103" i="2"/>
  <c r="FU103" i="2"/>
  <c r="GY105" i="2"/>
  <c r="GB105" i="2"/>
  <c r="HF103" i="2"/>
  <c r="GI103" i="2"/>
  <c r="HH99" i="2"/>
  <c r="GK99" i="2"/>
  <c r="GS102" i="2"/>
  <c r="FV102" i="2"/>
  <c r="FU91" i="2"/>
  <c r="GR91" i="2"/>
  <c r="GP94" i="2"/>
  <c r="FS94" i="2"/>
  <c r="GA107" i="2"/>
  <c r="GX107" i="2"/>
  <c r="GU86" i="2"/>
  <c r="FX86" i="2"/>
  <c r="GN107" i="2"/>
  <c r="FQ107" i="2"/>
  <c r="GV79" i="2"/>
  <c r="FY79" i="2"/>
  <c r="P67" i="5"/>
  <c r="C65" i="5"/>
  <c r="G62" i="5"/>
  <c r="N66" i="5"/>
  <c r="I66" i="5"/>
  <c r="I65" i="5"/>
  <c r="O60" i="5"/>
  <c r="O63" i="5" s="1"/>
  <c r="FT103" i="2"/>
  <c r="GQ103" i="2"/>
  <c r="FQ90" i="2"/>
  <c r="GN90" i="2"/>
  <c r="FZ91" i="2"/>
  <c r="GW91" i="2"/>
  <c r="GP104" i="2"/>
  <c r="FS104" i="2"/>
  <c r="GR90" i="2"/>
  <c r="FU90" i="2"/>
  <c r="GP101" i="2"/>
  <c r="FS101" i="2"/>
  <c r="GQ89" i="2"/>
  <c r="FT89" i="2"/>
  <c r="GW93" i="2"/>
  <c r="FZ93" i="2"/>
  <c r="GH101" i="2"/>
  <c r="HE101" i="2"/>
  <c r="FQ99" i="2"/>
  <c r="GN99" i="2"/>
  <c r="GV86" i="2"/>
  <c r="FY86" i="2"/>
  <c r="HD88" i="2"/>
  <c r="GG88" i="2"/>
  <c r="FX88" i="2"/>
  <c r="GU88" i="2"/>
  <c r="GW89" i="2"/>
  <c r="FZ89" i="2"/>
  <c r="FT79" i="2"/>
  <c r="GQ79" i="2"/>
  <c r="HH94" i="2"/>
  <c r="GK94" i="2"/>
  <c r="GF98" i="2"/>
  <c r="HC98" i="2"/>
  <c r="HG91" i="2"/>
  <c r="GJ91" i="2"/>
  <c r="GS92" i="2"/>
  <c r="FV92" i="2"/>
  <c r="GY64" i="2"/>
  <c r="GB64" i="2"/>
  <c r="GX64" i="2"/>
  <c r="GA64" i="2"/>
  <c r="GK62" i="2"/>
  <c r="HH62" i="2"/>
  <c r="HF79" i="2"/>
  <c r="GI79" i="2"/>
  <c r="GB92" i="2"/>
  <c r="GY92" i="2"/>
  <c r="HG84" i="2"/>
  <c r="GJ84" i="2"/>
  <c r="FY70" i="2"/>
  <c r="GV70" i="2"/>
  <c r="FX71" i="2"/>
  <c r="GU71" i="2"/>
  <c r="GD61" i="2"/>
  <c r="HA61" i="2"/>
  <c r="FY55" i="2"/>
  <c r="GV55" i="2"/>
  <c r="HF50" i="2"/>
  <c r="GI50" i="2"/>
  <c r="FZ62" i="2"/>
  <c r="GW62" i="2"/>
  <c r="FT52" i="2"/>
  <c r="GQ52" i="2"/>
  <c r="GN73" i="2"/>
  <c r="FQ73" i="2"/>
  <c r="GG57" i="2"/>
  <c r="HD57" i="2"/>
  <c r="GG66" i="2"/>
  <c r="HD66" i="2"/>
  <c r="FR54" i="2"/>
  <c r="GO54" i="2"/>
  <c r="GW54" i="2"/>
  <c r="FZ54" i="2"/>
  <c r="GQ56" i="2"/>
  <c r="FT56" i="2"/>
  <c r="GR49" i="2"/>
  <c r="FU49" i="2"/>
  <c r="GL38" i="2"/>
  <c r="HI38" i="2"/>
  <c r="GW44" i="2"/>
  <c r="FZ44" i="2"/>
  <c r="FU34" i="2"/>
  <c r="GR34" i="2"/>
  <c r="HG34" i="2"/>
  <c r="GJ34" i="2"/>
  <c r="FX41" i="2"/>
  <c r="GU41" i="2"/>
  <c r="HH19" i="2"/>
  <c r="GK19" i="2"/>
  <c r="HG19" i="2"/>
  <c r="GJ19" i="2"/>
  <c r="HH24" i="2"/>
  <c r="GK24" i="2"/>
  <c r="HG30" i="2"/>
  <c r="GJ30" i="2"/>
  <c r="HI17" i="2"/>
  <c r="GL17" i="2"/>
  <c r="GW15" i="2"/>
  <c r="FZ15" i="2"/>
  <c r="GJ26" i="2"/>
  <c r="HG26" i="2"/>
  <c r="GI31" i="2"/>
  <c r="HF31" i="2"/>
  <c r="GI11" i="2"/>
  <c r="HF11" i="2"/>
  <c r="GT8" i="2"/>
  <c r="FW8" i="2"/>
  <c r="EH109" i="2"/>
  <c r="N29" i="1" s="1"/>
  <c r="DK109" i="2"/>
  <c r="N28" i="1" s="1"/>
  <c r="N41" i="1" s="1"/>
  <c r="FE6" i="2"/>
  <c r="FE109" i="2" s="1"/>
  <c r="N7" i="1" s="1"/>
  <c r="N40" i="1" s="1"/>
  <c r="CL109" i="2"/>
  <c r="GW6" i="2"/>
  <c r="FZ6" i="2"/>
  <c r="GZ21" i="2"/>
  <c r="GC21" i="2"/>
  <c r="HE13" i="2"/>
  <c r="GH13" i="2"/>
  <c r="FT43" i="2"/>
  <c r="GQ43" i="2"/>
  <c r="GP18" i="2"/>
  <c r="FS18" i="2"/>
  <c r="DA109" i="2"/>
  <c r="D28" i="1" s="1"/>
  <c r="D41" i="1" s="1"/>
  <c r="G53" i="1" s="1"/>
  <c r="F122" i="1"/>
  <c r="GD10" i="2"/>
  <c r="HA10" i="2"/>
  <c r="J119" i="1"/>
  <c r="K118" i="1"/>
  <c r="L117" i="1"/>
  <c r="M116" i="1"/>
  <c r="M115" i="1"/>
  <c r="S121" i="1"/>
  <c r="M120" i="1"/>
  <c r="H116" i="1"/>
  <c r="FT28" i="2"/>
  <c r="GQ28" i="2"/>
  <c r="N122" i="1"/>
  <c r="X145" i="1"/>
  <c r="F123" i="1"/>
  <c r="T77" i="5"/>
  <c r="HF100" i="2"/>
  <c r="GI100" i="2"/>
  <c r="FZ90" i="2"/>
  <c r="GW90" i="2"/>
  <c r="HF89" i="2"/>
  <c r="GI89" i="2"/>
  <c r="GY94" i="2"/>
  <c r="GB94" i="2"/>
  <c r="GD65" i="2"/>
  <c r="HA65" i="2"/>
  <c r="GE72" i="2"/>
  <c r="HB72" i="2"/>
  <c r="GW78" i="2"/>
  <c r="FZ78" i="2"/>
  <c r="FW58" i="2"/>
  <c r="GT58" i="2"/>
  <c r="GE56" i="2"/>
  <c r="HB56" i="2"/>
  <c r="FZ61" i="2"/>
  <c r="GW61" i="2"/>
  <c r="GQ31" i="2"/>
  <c r="FT31" i="2"/>
  <c r="FT32" i="2"/>
  <c r="GQ32" i="2"/>
  <c r="GR43" i="2"/>
  <c r="FU43" i="2"/>
  <c r="GZ33" i="2"/>
  <c r="GC33" i="2"/>
  <c r="HC38" i="2"/>
  <c r="GF38" i="2"/>
  <c r="GV28" i="2"/>
  <c r="FY28" i="2"/>
  <c r="AI110" i="2"/>
  <c r="C27" i="1"/>
  <c r="GX11" i="2"/>
  <c r="GA11" i="2"/>
  <c r="HH7" i="2"/>
  <c r="GK7" i="2"/>
  <c r="M65" i="5"/>
  <c r="N63" i="5"/>
  <c r="I69" i="5"/>
  <c r="HI103" i="2"/>
  <c r="GL103" i="2"/>
  <c r="GQ90" i="2"/>
  <c r="FT90" i="2"/>
  <c r="FX107" i="2"/>
  <c r="GU107" i="2"/>
  <c r="HA101" i="2"/>
  <c r="GD101" i="2"/>
  <c r="GB86" i="2"/>
  <c r="GY86" i="2"/>
  <c r="GH85" i="2"/>
  <c r="HE85" i="2"/>
  <c r="FT101" i="2"/>
  <c r="GQ101" i="2"/>
  <c r="GO99" i="2"/>
  <c r="FR99" i="2"/>
  <c r="GX85" i="2"/>
  <c r="GA85" i="2"/>
  <c r="GW87" i="2"/>
  <c r="FZ87" i="2"/>
  <c r="GH72" i="2"/>
  <c r="HE72" i="2"/>
  <c r="GL94" i="2"/>
  <c r="HI94" i="2"/>
  <c r="HC85" i="2"/>
  <c r="GF85" i="2"/>
  <c r="GA95" i="2"/>
  <c r="GX95" i="2"/>
  <c r="FT80" i="2"/>
  <c r="GQ80" i="2"/>
  <c r="GL69" i="2"/>
  <c r="HI69" i="2"/>
  <c r="FT87" i="2"/>
  <c r="GQ87" i="2"/>
  <c r="GC92" i="2"/>
  <c r="GZ92" i="2"/>
  <c r="GZ73" i="2"/>
  <c r="GC73" i="2"/>
  <c r="GX77" i="2"/>
  <c r="GA77" i="2"/>
  <c r="HD74" i="2"/>
  <c r="GG74" i="2"/>
  <c r="GB55" i="2"/>
  <c r="GY55" i="2"/>
  <c r="FW60" i="2"/>
  <c r="GT60" i="2"/>
  <c r="GT52" i="2"/>
  <c r="FW52" i="2"/>
  <c r="GT62" i="2"/>
  <c r="FW62" i="2"/>
  <c r="GI51" i="2"/>
  <c r="HF51" i="2"/>
  <c r="FT49" i="2"/>
  <c r="GQ49" i="2"/>
  <c r="GH66" i="2"/>
  <c r="HE66" i="2"/>
  <c r="GQ68" i="2"/>
  <c r="FT68" i="2"/>
  <c r="GI53" i="2"/>
  <c r="HF53" i="2"/>
  <c r="HH42" i="2"/>
  <c r="GK42" i="2"/>
  <c r="GZ47" i="2"/>
  <c r="GC47" i="2"/>
  <c r="GB47" i="2"/>
  <c r="GY47" i="2"/>
  <c r="GV48" i="2"/>
  <c r="FY48" i="2"/>
  <c r="FR45" i="2"/>
  <c r="GO45" i="2"/>
  <c r="GW60" i="2"/>
  <c r="FZ60" i="2"/>
  <c r="GW49" i="2"/>
  <c r="FZ49" i="2"/>
  <c r="GW38" i="2"/>
  <c r="FZ38" i="2"/>
  <c r="GN57" i="2"/>
  <c r="FQ57" i="2"/>
  <c r="GW43" i="2"/>
  <c r="FZ43" i="2"/>
  <c r="HA39" i="2"/>
  <c r="GD39" i="2"/>
  <c r="FZ27" i="2"/>
  <c r="GW27" i="2"/>
  <c r="GN40" i="2"/>
  <c r="FQ40" i="2"/>
  <c r="HC18" i="2"/>
  <c r="GF18" i="2"/>
  <c r="HB18" i="2"/>
  <c r="GE18" i="2"/>
  <c r="HC35" i="2"/>
  <c r="GF35" i="2"/>
  <c r="HD16" i="2"/>
  <c r="GG16" i="2"/>
  <c r="HH22" i="2"/>
  <c r="GK22" i="2"/>
  <c r="FS33" i="2"/>
  <c r="GP33" i="2"/>
  <c r="GP29" i="2"/>
  <c r="FS29" i="2"/>
  <c r="GB21" i="2"/>
  <c r="GY21" i="2"/>
  <c r="GE31" i="2"/>
  <c r="HB31" i="2"/>
  <c r="GJ27" i="2"/>
  <c r="HG27" i="2"/>
  <c r="GO8" i="2"/>
  <c r="FR8" i="2"/>
  <c r="GG19" i="2"/>
  <c r="HD19" i="2"/>
  <c r="DM109" i="2"/>
  <c r="P28" i="1" s="1"/>
  <c r="P41" i="1" s="1"/>
  <c r="GD17" i="2"/>
  <c r="HA17" i="2"/>
  <c r="CO109" i="2"/>
  <c r="GC6" i="2"/>
  <c r="GZ6" i="2"/>
  <c r="EE109" i="2"/>
  <c r="K29" i="1" s="1"/>
  <c r="HS6" i="2"/>
  <c r="HS109" i="2" s="1"/>
  <c r="HC15" i="2"/>
  <c r="GF15" i="2"/>
  <c r="HB15" i="2"/>
  <c r="GE15" i="2"/>
  <c r="HD13" i="2"/>
  <c r="GG13" i="2"/>
  <c r="ER109" i="2"/>
  <c r="X29" i="1" s="1"/>
  <c r="Q145" i="1"/>
  <c r="L118" i="1"/>
  <c r="M117" i="1"/>
  <c r="N116" i="1"/>
  <c r="HB12" i="2"/>
  <c r="GE12" i="2"/>
  <c r="F118" i="1"/>
  <c r="U120" i="1"/>
  <c r="S117" i="1"/>
  <c r="J115" i="1"/>
  <c r="FU28" i="2"/>
  <c r="GR28" i="2"/>
  <c r="K143" i="1"/>
  <c r="P121" i="1"/>
  <c r="H122" i="1"/>
  <c r="GK102" i="2"/>
  <c r="HH102" i="2"/>
  <c r="GF63" i="2"/>
  <c r="HC63" i="2"/>
  <c r="GT59" i="2"/>
  <c r="FW59" i="2"/>
  <c r="HH67" i="2"/>
  <c r="GK67" i="2"/>
  <c r="FT59" i="2"/>
  <c r="GQ59" i="2"/>
  <c r="GA60" i="2"/>
  <c r="GX60" i="2"/>
  <c r="FU37" i="2"/>
  <c r="GR37" i="2"/>
  <c r="HG52" i="2"/>
  <c r="GJ52" i="2"/>
  <c r="GL26" i="2"/>
  <c r="HI26" i="2"/>
  <c r="GW17" i="2"/>
  <c r="FZ17" i="2"/>
  <c r="GN22" i="2"/>
  <c r="FQ22" i="2"/>
  <c r="GT10" i="2"/>
  <c r="FW10" i="2"/>
  <c r="DJ109" i="2"/>
  <c r="M28" i="1" s="1"/>
  <c r="M41" i="1" s="1"/>
  <c r="M54" i="1" s="1"/>
  <c r="GH8" i="2"/>
  <c r="HE8" i="2"/>
  <c r="HC13" i="2"/>
  <c r="GF13" i="2"/>
  <c r="DX109" i="2"/>
  <c r="D29" i="1" s="1"/>
  <c r="H117" i="1"/>
  <c r="M119" i="1"/>
  <c r="M123" i="1"/>
  <c r="T119" i="1"/>
  <c r="I123" i="1"/>
  <c r="W145" i="1"/>
  <c r="J121" i="1"/>
  <c r="GS101" i="2"/>
  <c r="FV101" i="2"/>
  <c r="GI106" i="2"/>
  <c r="HF106" i="2"/>
  <c r="GI70" i="2"/>
  <c r="HF70" i="2"/>
  <c r="GX44" i="2"/>
  <c r="GA44" i="2"/>
  <c r="HG28" i="2"/>
  <c r="GJ28" i="2"/>
  <c r="GS38" i="2"/>
  <c r="FV38" i="2"/>
  <c r="GU46" i="2"/>
  <c r="FX46" i="2"/>
  <c r="FX45" i="2"/>
  <c r="GU45" i="2"/>
  <c r="HG48" i="2"/>
  <c r="GJ48" i="2"/>
  <c r="GX32" i="2"/>
  <c r="GA32" i="2"/>
  <c r="FU30" i="2"/>
  <c r="GR30" i="2"/>
  <c r="GR14" i="2"/>
  <c r="FU14" i="2"/>
  <c r="HH8" i="2"/>
  <c r="GK8" i="2"/>
  <c r="GV25" i="2"/>
  <c r="FY25" i="2"/>
  <c r="GJ14" i="2"/>
  <c r="HG14" i="2"/>
  <c r="GZ8" i="2"/>
  <c r="GC8" i="2"/>
  <c r="N62" i="5"/>
  <c r="FR92" i="2"/>
  <c r="GO92" i="2"/>
  <c r="GG99" i="2"/>
  <c r="HD99" i="2"/>
  <c r="GP89" i="2"/>
  <c r="FS89" i="2"/>
  <c r="HG100" i="2"/>
  <c r="GJ100" i="2"/>
  <c r="GH94" i="2"/>
  <c r="HE94" i="2"/>
  <c r="GX89" i="2"/>
  <c r="GA89" i="2"/>
  <c r="GD81" i="2"/>
  <c r="HA81" i="2"/>
  <c r="GB95" i="2"/>
  <c r="GY95" i="2"/>
  <c r="GR86" i="2"/>
  <c r="FU86" i="2"/>
  <c r="GZ80" i="2"/>
  <c r="GC80" i="2"/>
  <c r="HB61" i="2"/>
  <c r="GE61" i="2"/>
  <c r="GJ77" i="2"/>
  <c r="HG77" i="2"/>
  <c r="FV72" i="2"/>
  <c r="GS72" i="2"/>
  <c r="HH84" i="2"/>
  <c r="GK84" i="2"/>
  <c r="GQ74" i="2"/>
  <c r="FT74" i="2"/>
  <c r="GR70" i="2"/>
  <c r="FU70" i="2"/>
  <c r="GO70" i="2"/>
  <c r="FR70" i="2"/>
  <c r="HC74" i="2"/>
  <c r="GF74" i="2"/>
  <c r="HA58" i="2"/>
  <c r="GD58" i="2"/>
  <c r="GD88" i="2"/>
  <c r="HA88" i="2"/>
  <c r="GO51" i="2"/>
  <c r="FR51" i="2"/>
  <c r="FY64" i="2"/>
  <c r="GV64" i="2"/>
  <c r="FY49" i="2"/>
  <c r="GV49" i="2"/>
  <c r="GY56" i="2"/>
  <c r="GB56" i="2"/>
  <c r="HG70" i="2"/>
  <c r="GJ70" i="2"/>
  <c r="GP59" i="2"/>
  <c r="FS59" i="2"/>
  <c r="GI48" i="2"/>
  <c r="HF48" i="2"/>
  <c r="GL67" i="2"/>
  <c r="HI67" i="2"/>
  <c r="GP53" i="2"/>
  <c r="FS53" i="2"/>
  <c r="HG38" i="2"/>
  <c r="GJ38" i="2"/>
  <c r="GG38" i="2"/>
  <c r="HD38" i="2"/>
  <c r="GJ36" i="2"/>
  <c r="HG36" i="2"/>
  <c r="HC43" i="2"/>
  <c r="GF43" i="2"/>
  <c r="GR38" i="2"/>
  <c r="FU38" i="2"/>
  <c r="GO38" i="2"/>
  <c r="FR38" i="2"/>
  <c r="HI30" i="2"/>
  <c r="GL30" i="2"/>
  <c r="HI34" i="2"/>
  <c r="GL34" i="2"/>
  <c r="GS16" i="2"/>
  <c r="FV16" i="2"/>
  <c r="GZ23" i="2"/>
  <c r="GC23" i="2"/>
  <c r="FZ29" i="2"/>
  <c r="GW29" i="2"/>
  <c r="GN31" i="2"/>
  <c r="FQ31" i="2"/>
  <c r="GS29" i="2"/>
  <c r="FV29" i="2"/>
  <c r="FW28" i="2"/>
  <c r="GT28" i="2"/>
  <c r="FW19" i="2"/>
  <c r="GT19" i="2"/>
  <c r="GZ30" i="2"/>
  <c r="GC30" i="2"/>
  <c r="FY16" i="2"/>
  <c r="GV16" i="2"/>
  <c r="FT24" i="2"/>
  <c r="GQ24" i="2"/>
  <c r="HE19" i="2"/>
  <c r="GH19" i="2"/>
  <c r="GP12" i="2"/>
  <c r="FS12" i="2"/>
  <c r="HC14" i="2"/>
  <c r="GF14" i="2"/>
  <c r="GI14" i="2"/>
  <c r="HF14" i="2"/>
  <c r="GL12" i="2"/>
  <c r="HI12" i="2"/>
  <c r="HD12" i="2"/>
  <c r="GG12" i="2"/>
  <c r="L119" i="1"/>
  <c r="P116" i="1"/>
  <c r="CF109" i="2"/>
  <c r="GQ6" i="2"/>
  <c r="FT6" i="2"/>
  <c r="Q115" i="1"/>
  <c r="O122" i="1"/>
  <c r="H143" i="1"/>
  <c r="E123" i="1"/>
  <c r="C145" i="1"/>
  <c r="L120" i="1"/>
  <c r="FZ69" i="2"/>
  <c r="GW69" i="2"/>
  <c r="GZ64" i="2"/>
  <c r="GC64" i="2"/>
  <c r="HA49" i="2"/>
  <c r="GD49" i="2"/>
  <c r="GO73" i="2"/>
  <c r="FR73" i="2"/>
  <c r="GJ53" i="2"/>
  <c r="HG53" i="2"/>
  <c r="FT41" i="2"/>
  <c r="GQ41" i="2"/>
  <c r="GR45" i="2"/>
  <c r="FU45" i="2"/>
  <c r="GO57" i="2"/>
  <c r="FR57" i="2"/>
  <c r="GK37" i="2"/>
  <c r="HH37" i="2"/>
  <c r="GN38" i="2"/>
  <c r="FQ38" i="2"/>
  <c r="FU40" i="2"/>
  <c r="GR40" i="2"/>
  <c r="GX17" i="2"/>
  <c r="GA17" i="2"/>
  <c r="GY15" i="2"/>
  <c r="GB15" i="2"/>
  <c r="GR23" i="2"/>
  <c r="FU23" i="2"/>
  <c r="GU105" i="2"/>
  <c r="FX105" i="2"/>
  <c r="D78" i="5"/>
  <c r="N65" i="5"/>
  <c r="N64" i="5"/>
  <c r="M79" i="5"/>
  <c r="GZ107" i="2"/>
  <c r="GC107" i="2"/>
  <c r="FT107" i="2"/>
  <c r="GQ107" i="2"/>
  <c r="GH99" i="2"/>
  <c r="HE99" i="2"/>
  <c r="GI81" i="2"/>
  <c r="HF81" i="2"/>
  <c r="FU97" i="2"/>
  <c r="GR97" i="2"/>
  <c r="GV82" i="2"/>
  <c r="FY82" i="2"/>
  <c r="FU84" i="2"/>
  <c r="GR84" i="2"/>
  <c r="FT85" i="2"/>
  <c r="GQ85" i="2"/>
  <c r="FU89" i="2"/>
  <c r="GR89" i="2"/>
  <c r="HA71" i="2"/>
  <c r="GD71" i="2"/>
  <c r="HD76" i="2"/>
  <c r="GG76" i="2"/>
  <c r="GO94" i="2"/>
  <c r="FR94" i="2"/>
  <c r="GE105" i="2"/>
  <c r="HB105" i="2"/>
  <c r="GP82" i="2"/>
  <c r="FS82" i="2"/>
  <c r="HD67" i="2"/>
  <c r="GG67" i="2"/>
  <c r="FZ82" i="2"/>
  <c r="GW82" i="2"/>
  <c r="HE61" i="2"/>
  <c r="GH61" i="2"/>
  <c r="GG61" i="2"/>
  <c r="HD61" i="2"/>
  <c r="GB74" i="2"/>
  <c r="GY74" i="2"/>
  <c r="FY66" i="2"/>
  <c r="GV66" i="2"/>
  <c r="FS76" i="2"/>
  <c r="GP76" i="2"/>
  <c r="HH66" i="2"/>
  <c r="GK66" i="2"/>
  <c r="HE59" i="2"/>
  <c r="GH59" i="2"/>
  <c r="GK63" i="2"/>
  <c r="HH63" i="2"/>
  <c r="HD50" i="2"/>
  <c r="GG50" i="2"/>
  <c r="HH51" i="2"/>
  <c r="GK51" i="2"/>
  <c r="GR52" i="2"/>
  <c r="FU52" i="2"/>
  <c r="FT48" i="2"/>
  <c r="GQ48" i="2"/>
  <c r="GF57" i="2"/>
  <c r="HC57" i="2"/>
  <c r="FV59" i="2"/>
  <c r="GS59" i="2"/>
  <c r="FR59" i="2"/>
  <c r="GO59" i="2"/>
  <c r="HI74" i="2"/>
  <c r="GL74" i="2"/>
  <c r="GE44" i="2"/>
  <c r="HB44" i="2"/>
  <c r="FV48" i="2"/>
  <c r="GS48" i="2"/>
  <c r="GE35" i="2"/>
  <c r="HB35" i="2"/>
  <c r="GY42" i="2"/>
  <c r="GB42" i="2"/>
  <c r="FQ26" i="2"/>
  <c r="GN26" i="2"/>
  <c r="HC33" i="2"/>
  <c r="GF33" i="2"/>
  <c r="GU36" i="2"/>
  <c r="FX36" i="2"/>
  <c r="GG42" i="2"/>
  <c r="HD42" i="2"/>
  <c r="HH34" i="2"/>
  <c r="GK34" i="2"/>
  <c r="GS33" i="2"/>
  <c r="FV33" i="2"/>
  <c r="GK31" i="2"/>
  <c r="HH31" i="2"/>
  <c r="GV39" i="2"/>
  <c r="FY39" i="2"/>
  <c r="GE28" i="2"/>
  <c r="HB28" i="2"/>
  <c r="GW51" i="2"/>
  <c r="FZ51" i="2"/>
  <c r="GO31" i="2"/>
  <c r="FR31" i="2"/>
  <c r="HC21" i="2"/>
  <c r="GF21" i="2"/>
  <c r="HG32" i="2"/>
  <c r="GJ32" i="2"/>
  <c r="HG13" i="2"/>
  <c r="GJ13" i="2"/>
  <c r="GW28" i="2"/>
  <c r="FZ28" i="2"/>
  <c r="GW30" i="2"/>
  <c r="FZ30" i="2"/>
  <c r="EM109" i="2"/>
  <c r="S29" i="1" s="1"/>
  <c r="IA6" i="2"/>
  <c r="IA109" i="2" s="1"/>
  <c r="HF19" i="2"/>
  <c r="GI19" i="2"/>
  <c r="G147" i="1"/>
  <c r="G146" i="1"/>
  <c r="HM109" i="2"/>
  <c r="GS12" i="2"/>
  <c r="FV12" i="2"/>
  <c r="GE14" i="2"/>
  <c r="HB14" i="2"/>
  <c r="GQ18" i="2"/>
  <c r="FT18" i="2"/>
  <c r="HH11" i="2"/>
  <c r="GK11" i="2"/>
  <c r="N118" i="1"/>
  <c r="CG109" i="2"/>
  <c r="GR6" i="2"/>
  <c r="FU6" i="2"/>
  <c r="GD12" i="2"/>
  <c r="HA12" i="2"/>
  <c r="L115" i="1"/>
  <c r="E118" i="1"/>
  <c r="R120" i="1"/>
  <c r="Q121" i="1"/>
  <c r="GX13" i="2"/>
  <c r="GA13" i="2"/>
  <c r="J123" i="1"/>
  <c r="E144" i="1"/>
  <c r="GV7" i="2"/>
  <c r="FY7" i="2"/>
  <c r="N119" i="1"/>
  <c r="V76" i="5"/>
  <c r="V52" i="5"/>
  <c r="BH103" i="7"/>
  <c r="V28" i="5"/>
  <c r="V48" i="5" s="1"/>
  <c r="V11" i="5"/>
  <c r="F61" i="5"/>
  <c r="M78" i="5"/>
  <c r="FX97" i="2"/>
  <c r="GU97" i="2"/>
  <c r="GH104" i="2"/>
  <c r="HE104" i="2"/>
  <c r="FY100" i="2"/>
  <c r="GV100" i="2"/>
  <c r="GA101" i="2"/>
  <c r="GX101" i="2"/>
  <c r="GV101" i="2"/>
  <c r="FY101" i="2"/>
  <c r="HH104" i="2"/>
  <c r="GK104" i="2"/>
  <c r="FV97" i="2"/>
  <c r="GS97" i="2"/>
  <c r="GF102" i="2"/>
  <c r="HC102" i="2"/>
  <c r="FU96" i="2"/>
  <c r="GR96" i="2"/>
  <c r="HA96" i="2"/>
  <c r="GD96" i="2"/>
  <c r="FY94" i="2"/>
  <c r="GV94" i="2"/>
  <c r="GW75" i="2"/>
  <c r="FZ75" i="2"/>
  <c r="FU78" i="2"/>
  <c r="GR78" i="2"/>
  <c r="GK96" i="2"/>
  <c r="HH96" i="2"/>
  <c r="FY89" i="2"/>
  <c r="GV89" i="2"/>
  <c r="GG83" i="2"/>
  <c r="HD83" i="2"/>
  <c r="FY105" i="2"/>
  <c r="GV105" i="2"/>
  <c r="GY82" i="2"/>
  <c r="GB82" i="2"/>
  <c r="GV97" i="2"/>
  <c r="FY97" i="2"/>
  <c r="GF105" i="2"/>
  <c r="HC105" i="2"/>
  <c r="FV78" i="2"/>
  <c r="GS78" i="2"/>
  <c r="HI97" i="2"/>
  <c r="GL97" i="2"/>
  <c r="GS98" i="2"/>
  <c r="FV98" i="2"/>
  <c r="HC67" i="2"/>
  <c r="GF67" i="2"/>
  <c r="GE65" i="2"/>
  <c r="HB65" i="2"/>
  <c r="GU66" i="2"/>
  <c r="FX66" i="2"/>
  <c r="GL83" i="2"/>
  <c r="HI83" i="2"/>
  <c r="HH72" i="2"/>
  <c r="GK72" i="2"/>
  <c r="FS69" i="2"/>
  <c r="GP69" i="2"/>
  <c r="HD85" i="2"/>
  <c r="GG85" i="2"/>
  <c r="HB85" i="2"/>
  <c r="GE85" i="2"/>
  <c r="FX55" i="2"/>
  <c r="GU55" i="2"/>
  <c r="GY49" i="2"/>
  <c r="GB49" i="2"/>
  <c r="FW63" i="2"/>
  <c r="GT63" i="2"/>
  <c r="GI47" i="2"/>
  <c r="HF47" i="2"/>
  <c r="GR67" i="2"/>
  <c r="FU67" i="2"/>
  <c r="GK58" i="2"/>
  <c r="HH58" i="2"/>
  <c r="GD47" i="2"/>
  <c r="HA47" i="2"/>
  <c r="HH49" i="2"/>
  <c r="GK49" i="2"/>
  <c r="HB37" i="2"/>
  <c r="GE37" i="2"/>
  <c r="GF62" i="2"/>
  <c r="HC62" i="2"/>
  <c r="HB47" i="2"/>
  <c r="GE47" i="2"/>
  <c r="HH46" i="2"/>
  <c r="GK46" i="2"/>
  <c r="GD48" i="2"/>
  <c r="HA48" i="2"/>
  <c r="GF44" i="2"/>
  <c r="HC44" i="2"/>
  <c r="FZ34" i="2"/>
  <c r="GW34" i="2"/>
  <c r="HG41" i="2"/>
  <c r="GJ41" i="2"/>
  <c r="FZ55" i="2"/>
  <c r="GW55" i="2"/>
  <c r="HI56" i="2"/>
  <c r="GL56" i="2"/>
  <c r="HC36" i="2"/>
  <c r="GF36" i="2"/>
  <c r="HG37" i="2"/>
  <c r="GJ37" i="2"/>
  <c r="FR26" i="2"/>
  <c r="GO26" i="2"/>
  <c r="GN30" i="2"/>
  <c r="FQ30" i="2"/>
  <c r="GT44" i="2"/>
  <c r="FW44" i="2"/>
  <c r="FW36" i="2"/>
  <c r="GT36" i="2"/>
  <c r="GN34" i="2"/>
  <c r="FQ34" i="2"/>
  <c r="GY39" i="2"/>
  <c r="GB39" i="2"/>
  <c r="GS30" i="2"/>
  <c r="FV30" i="2"/>
  <c r="GU22" i="2"/>
  <c r="FX22" i="2"/>
  <c r="GB29" i="2"/>
  <c r="GY29" i="2"/>
  <c r="FS27" i="2"/>
  <c r="GP27" i="2"/>
  <c r="GX51" i="2"/>
  <c r="GA51" i="2"/>
  <c r="GX19" i="2"/>
  <c r="GA19" i="2"/>
  <c r="HG22" i="2"/>
  <c r="GJ22" i="2"/>
  <c r="FX28" i="2"/>
  <c r="GU28" i="2"/>
  <c r="HI18" i="2"/>
  <c r="GL18" i="2"/>
  <c r="HF18" i="2"/>
  <c r="GI18" i="2"/>
  <c r="DR109" i="2"/>
  <c r="U28" i="1" s="1"/>
  <c r="U41" i="1" s="1"/>
  <c r="W49" i="1" s="1"/>
  <c r="FL6" i="2"/>
  <c r="FL109" i="2" s="1"/>
  <c r="U7" i="1" s="1"/>
  <c r="U40" i="1" s="1"/>
  <c r="FS9" i="2"/>
  <c r="GP9" i="2"/>
  <c r="EJ109" i="2"/>
  <c r="P29" i="1" s="1"/>
  <c r="EG109" i="2"/>
  <c r="M29" i="1" s="1"/>
  <c r="HF7" i="2"/>
  <c r="GI7" i="2"/>
  <c r="HA14" i="2"/>
  <c r="GD14" i="2"/>
  <c r="GV19" i="2"/>
  <c r="FY19" i="2"/>
  <c r="GD9" i="2"/>
  <c r="GD109" i="2" s="1"/>
  <c r="P8" i="1" s="1"/>
  <c r="HA9" i="2"/>
  <c r="GY7" i="2"/>
  <c r="GY109" i="2" s="1"/>
  <c r="N9" i="1" s="1"/>
  <c r="GB7" i="2"/>
  <c r="GB109" i="2" s="1"/>
  <c r="N8" i="1" s="1"/>
  <c r="P117" i="1"/>
  <c r="DC109" i="2"/>
  <c r="F28" i="1" s="1"/>
  <c r="F41" i="1" s="1"/>
  <c r="EW6" i="2"/>
  <c r="EW109" i="2" s="1"/>
  <c r="F7" i="1" s="1"/>
  <c r="F40" i="1" s="1"/>
  <c r="N120" i="1"/>
  <c r="Q117" i="1"/>
  <c r="G143" i="1"/>
  <c r="GW7" i="2"/>
  <c r="FZ7" i="2"/>
  <c r="P118" i="1"/>
  <c r="U62" i="5"/>
  <c r="GQ106" i="2"/>
  <c r="FT106" i="2"/>
  <c r="GR100" i="2"/>
  <c r="FU100" i="2"/>
  <c r="HF88" i="2"/>
  <c r="GI88" i="2"/>
  <c r="FT102" i="2"/>
  <c r="GQ102" i="2"/>
  <c r="FX96" i="2"/>
  <c r="GU96" i="2"/>
  <c r="GI85" i="2"/>
  <c r="HF85" i="2"/>
  <c r="GB89" i="2"/>
  <c r="GY89" i="2"/>
  <c r="GV103" i="2"/>
  <c r="FY103" i="2"/>
  <c r="HG106" i="2"/>
  <c r="GJ106" i="2"/>
  <c r="GB75" i="2"/>
  <c r="GY75" i="2"/>
  <c r="GW83" i="2"/>
  <c r="FZ83" i="2"/>
  <c r="GI72" i="2"/>
  <c r="HF72" i="2"/>
  <c r="GE80" i="2"/>
  <c r="HB80" i="2"/>
  <c r="FW78" i="2"/>
  <c r="GT78" i="2"/>
  <c r="GD89" i="2"/>
  <c r="HA89" i="2"/>
  <c r="GT98" i="2"/>
  <c r="FW98" i="2"/>
  <c r="GK82" i="2"/>
  <c r="HH82" i="2"/>
  <c r="HG82" i="2"/>
  <c r="GJ82" i="2"/>
  <c r="GX72" i="2"/>
  <c r="GA72" i="2"/>
  <c r="HC73" i="2"/>
  <c r="GF73" i="2"/>
  <c r="HC65" i="2"/>
  <c r="GF65" i="2"/>
  <c r="GD68" i="2"/>
  <c r="HA68" i="2"/>
  <c r="GL86" i="2"/>
  <c r="HI86" i="2"/>
  <c r="GX70" i="2"/>
  <c r="GA70" i="2"/>
  <c r="GD67" i="2"/>
  <c r="HA67" i="2"/>
  <c r="GL89" i="2"/>
  <c r="HI89" i="2"/>
  <c r="GF84" i="2"/>
  <c r="HC84" i="2"/>
  <c r="GF58" i="2"/>
  <c r="HC58" i="2"/>
  <c r="GQ76" i="2"/>
  <c r="FT76" i="2"/>
  <c r="GA55" i="2"/>
  <c r="GX55" i="2"/>
  <c r="GV61" i="2"/>
  <c r="FY61" i="2"/>
  <c r="GT48" i="2"/>
  <c r="FW48" i="2"/>
  <c r="GF50" i="2"/>
  <c r="HC50" i="2"/>
  <c r="HG51" i="2"/>
  <c r="GJ51" i="2"/>
  <c r="GD46" i="2"/>
  <c r="HA46" i="2"/>
  <c r="GN74" i="2"/>
  <c r="FQ74" i="2"/>
  <c r="HC52" i="2"/>
  <c r="GF52" i="2"/>
  <c r="HC45" i="2"/>
  <c r="GF45" i="2"/>
  <c r="GX48" i="2"/>
  <c r="GA48" i="2"/>
  <c r="GC43" i="2"/>
  <c r="GZ43" i="2"/>
  <c r="FU48" i="2"/>
  <c r="GR48" i="2"/>
  <c r="GO56" i="2"/>
  <c r="FR56" i="2"/>
  <c r="GW46" i="2"/>
  <c r="FZ46" i="2"/>
  <c r="GI39" i="2"/>
  <c r="HF39" i="2"/>
  <c r="GX37" i="2"/>
  <c r="GA37" i="2"/>
  <c r="GO30" i="2"/>
  <c r="FR30" i="2"/>
  <c r="FX44" i="2"/>
  <c r="GU44" i="2"/>
  <c r="GI32" i="2"/>
  <c r="HF32" i="2"/>
  <c r="GO34" i="2"/>
  <c r="FR34" i="2"/>
  <c r="GG32" i="2"/>
  <c r="HD32" i="2"/>
  <c r="FY41" i="2"/>
  <c r="GV41" i="2"/>
  <c r="GD31" i="2"/>
  <c r="HA31" i="2"/>
  <c r="HI35" i="2"/>
  <c r="GL35" i="2"/>
  <c r="GJ47" i="2"/>
  <c r="HG47" i="2"/>
  <c r="GV38" i="2"/>
  <c r="FY38" i="2"/>
  <c r="GS27" i="2"/>
  <c r="FV27" i="2"/>
  <c r="GS18" i="2"/>
  <c r="FV18" i="2"/>
  <c r="GX28" i="2"/>
  <c r="GA28" i="2"/>
  <c r="FR18" i="2"/>
  <c r="GO18" i="2"/>
  <c r="GO109" i="2" s="1"/>
  <c r="D9" i="1" s="1"/>
  <c r="HC31" i="2"/>
  <c r="GF31" i="2"/>
  <c r="HH27" i="2"/>
  <c r="GK27" i="2"/>
  <c r="FY9" i="2"/>
  <c r="GV9" i="2"/>
  <c r="FQ14" i="2"/>
  <c r="GN14" i="2"/>
  <c r="CV109" i="2"/>
  <c r="HG6" i="2"/>
  <c r="GJ6" i="2"/>
  <c r="HE17" i="2"/>
  <c r="GH17" i="2"/>
  <c r="FI6" i="2"/>
  <c r="GR16" i="2"/>
  <c r="FU16" i="2"/>
  <c r="DL109" i="2"/>
  <c r="O28" i="1" s="1"/>
  <c r="O41" i="1" s="1"/>
  <c r="GZ26" i="2"/>
  <c r="GC26" i="2"/>
  <c r="HA21" i="2"/>
  <c r="GD21" i="2"/>
  <c r="FT11" i="2"/>
  <c r="GQ11" i="2"/>
  <c r="HA23" i="2"/>
  <c r="GD23" i="2"/>
  <c r="HE22" i="2"/>
  <c r="GH22" i="2"/>
  <c r="GE10" i="2"/>
  <c r="HB10" i="2"/>
  <c r="P47" i="1"/>
  <c r="U119" i="1"/>
  <c r="I122" i="1"/>
  <c r="R117" i="1"/>
  <c r="FR107" i="2"/>
  <c r="GO107" i="2"/>
  <c r="U82" i="5"/>
  <c r="Q63" i="5"/>
  <c r="GZ104" i="2"/>
  <c r="GC104" i="2"/>
  <c r="FZ97" i="2"/>
  <c r="GW97" i="2"/>
  <c r="HG85" i="2"/>
  <c r="GJ85" i="2"/>
  <c r="FV96" i="2"/>
  <c r="GS96" i="2"/>
  <c r="GL96" i="2"/>
  <c r="HI96" i="2"/>
  <c r="GU98" i="2"/>
  <c r="FX98" i="2"/>
  <c r="GY97" i="2"/>
  <c r="GB97" i="2"/>
  <c r="GP79" i="2"/>
  <c r="FS79" i="2"/>
  <c r="GB98" i="2"/>
  <c r="GY98" i="2"/>
  <c r="GC89" i="2"/>
  <c r="GZ89" i="2"/>
  <c r="FT75" i="2"/>
  <c r="GQ75" i="2"/>
  <c r="FS80" i="2"/>
  <c r="GP80" i="2"/>
  <c r="Z110" i="2"/>
  <c r="GY58" i="2"/>
  <c r="GB58" i="2"/>
  <c r="HD73" i="2"/>
  <c r="GG73" i="2"/>
  <c r="GN83" i="2"/>
  <c r="FQ83" i="2"/>
  <c r="GB67" i="2"/>
  <c r="GY67" i="2"/>
  <c r="HH74" i="2"/>
  <c r="GK74" i="2"/>
  <c r="GB80" i="2"/>
  <c r="GY80" i="2"/>
  <c r="HD62" i="2"/>
  <c r="GG62" i="2"/>
  <c r="GW52" i="2"/>
  <c r="FZ52" i="2"/>
  <c r="GE88" i="2"/>
  <c r="HB88" i="2"/>
  <c r="GU63" i="2"/>
  <c r="FX63" i="2"/>
  <c r="FX62" i="2"/>
  <c r="GU62" i="2"/>
  <c r="GE76" i="2"/>
  <c r="HB76" i="2"/>
  <c r="HI98" i="2"/>
  <c r="GL98" i="2"/>
  <c r="GO74" i="2"/>
  <c r="FR74" i="2"/>
  <c r="GW36" i="2"/>
  <c r="FZ36" i="2"/>
  <c r="GE53" i="2"/>
  <c r="HB53" i="2"/>
  <c r="HC61" i="2"/>
  <c r="GF61" i="2"/>
  <c r="HG44" i="2"/>
  <c r="GJ44" i="2"/>
  <c r="GA40" i="2"/>
  <c r="GX40" i="2"/>
  <c r="GB43" i="2"/>
  <c r="GY43" i="2"/>
  <c r="HE46" i="2"/>
  <c r="GH46" i="2"/>
  <c r="GW50" i="2"/>
  <c r="FZ50" i="2"/>
  <c r="GP56" i="2"/>
  <c r="FS56" i="2"/>
  <c r="FW54" i="2"/>
  <c r="GT54" i="2"/>
  <c r="GE36" i="2"/>
  <c r="HB36" i="2"/>
  <c r="GP35" i="2"/>
  <c r="FS35" i="2"/>
  <c r="FY46" i="2"/>
  <c r="GV46" i="2"/>
  <c r="GV30" i="2"/>
  <c r="FY30" i="2"/>
  <c r="GW39" i="2"/>
  <c r="FZ39" i="2"/>
  <c r="HH17" i="2"/>
  <c r="GK17" i="2"/>
  <c r="GG26" i="2"/>
  <c r="HD26" i="2"/>
  <c r="HH15" i="2"/>
  <c r="GK15" i="2"/>
  <c r="CS109" i="2"/>
  <c r="HD6" i="2"/>
  <c r="GG6" i="2"/>
  <c r="CP109" i="2"/>
  <c r="FU12" i="2"/>
  <c r="GR12" i="2"/>
  <c r="GU19" i="2"/>
  <c r="FX19" i="2"/>
  <c r="GR17" i="2"/>
  <c r="FU17" i="2"/>
  <c r="GY32" i="2"/>
  <c r="GB32" i="2"/>
  <c r="DD109" i="2"/>
  <c r="G28" i="1" s="1"/>
  <c r="G41" i="1" s="1"/>
  <c r="I49" i="1" s="1"/>
  <c r="EX6" i="2"/>
  <c r="EX109" i="2" s="1"/>
  <c r="G7" i="1" s="1"/>
  <c r="G40" i="1" s="1"/>
  <c r="H123" i="1"/>
  <c r="H115" i="1"/>
  <c r="O120" i="1"/>
  <c r="Q118" i="1"/>
  <c r="P147" i="1"/>
  <c r="T116" i="1"/>
  <c r="GX98" i="2"/>
  <c r="GA98" i="2"/>
  <c r="GV84" i="2"/>
  <c r="FY84" i="2"/>
  <c r="GI78" i="2"/>
  <c r="HF78" i="2"/>
  <c r="GS100" i="2"/>
  <c r="FV100" i="2"/>
  <c r="GL106" i="2"/>
  <c r="HI106" i="2"/>
  <c r="GG105" i="2"/>
  <c r="HD105" i="2"/>
  <c r="GF97" i="2"/>
  <c r="HC97" i="2"/>
  <c r="GY107" i="2"/>
  <c r="GB107" i="2"/>
  <c r="GX97" i="2"/>
  <c r="GA97" i="2"/>
  <c r="FY87" i="2"/>
  <c r="GV87" i="2"/>
  <c r="GG90" i="2"/>
  <c r="HD90" i="2"/>
  <c r="GO86" i="2"/>
  <c r="FR86" i="2"/>
  <c r="GY68" i="2"/>
  <c r="GB68" i="2"/>
  <c r="HG71" i="2"/>
  <c r="GJ71" i="2"/>
  <c r="GW71" i="2"/>
  <c r="FZ71" i="2"/>
  <c r="FU54" i="2"/>
  <c r="GR54" i="2"/>
  <c r="HH61" i="2"/>
  <c r="GK61" i="2"/>
  <c r="GR51" i="2"/>
  <c r="FU51" i="2"/>
  <c r="HI75" i="2"/>
  <c r="GL75" i="2"/>
  <c r="FV67" i="2"/>
  <c r="GS67" i="2"/>
  <c r="GF55" i="2"/>
  <c r="HC55" i="2"/>
  <c r="HE48" i="2"/>
  <c r="GH48" i="2"/>
  <c r="GB45" i="2"/>
  <c r="GY45" i="2"/>
  <c r="GX47" i="2"/>
  <c r="GA47" i="2"/>
  <c r="HB50" i="2"/>
  <c r="GE50" i="2"/>
  <c r="GL41" i="2"/>
  <c r="HI41" i="2"/>
  <c r="GV58" i="2"/>
  <c r="FY58" i="2"/>
  <c r="GP31" i="2"/>
  <c r="FS31" i="2"/>
  <c r="FZ35" i="2"/>
  <c r="GW35" i="2"/>
  <c r="GS35" i="2"/>
  <c r="FV35" i="2"/>
  <c r="GK38" i="2"/>
  <c r="HH38" i="2"/>
  <c r="HH53" i="2"/>
  <c r="GK53" i="2"/>
  <c r="GO33" i="2"/>
  <c r="FR33" i="2"/>
  <c r="HA43" i="2"/>
  <c r="GD43" i="2"/>
  <c r="GI36" i="2"/>
  <c r="HF36" i="2"/>
  <c r="HI29" i="2"/>
  <c r="GL29" i="2"/>
  <c r="GP21" i="2"/>
  <c r="FS21" i="2"/>
  <c r="FY29" i="2"/>
  <c r="GV29" i="2"/>
  <c r="GN17" i="2"/>
  <c r="FQ17" i="2"/>
  <c r="HC30" i="2"/>
  <c r="GF30" i="2"/>
  <c r="HB21" i="2"/>
  <c r="GE21" i="2"/>
  <c r="GB24" i="2"/>
  <c r="GY24" i="2"/>
  <c r="GH26" i="2"/>
  <c r="HE26" i="2"/>
  <c r="HD17" i="2"/>
  <c r="GG17" i="2"/>
  <c r="GF26" i="2"/>
  <c r="HC26" i="2"/>
  <c r="GD26" i="2"/>
  <c r="HA26" i="2"/>
  <c r="FY13" i="2"/>
  <c r="GV13" i="2"/>
  <c r="HF17" i="2"/>
  <c r="GI17" i="2"/>
  <c r="GP8" i="2"/>
  <c r="GP109" i="2" s="1"/>
  <c r="E9" i="1" s="1"/>
  <c r="FS8" i="2"/>
  <c r="FS109" i="2" s="1"/>
  <c r="E8" i="1" s="1"/>
  <c r="GC11" i="2"/>
  <c r="GZ11" i="2"/>
  <c r="F147" i="1"/>
  <c r="F146" i="1"/>
  <c r="GB18" i="2"/>
  <c r="GY18" i="2"/>
  <c r="ED109" i="2"/>
  <c r="J29" i="1" s="1"/>
  <c r="HR6" i="2"/>
  <c r="HR109" i="2" s="1"/>
  <c r="GW18" i="2"/>
  <c r="FZ18" i="2"/>
  <c r="DY109" i="2"/>
  <c r="E29" i="1" s="1"/>
  <c r="HC16" i="2"/>
  <c r="GF16" i="2"/>
  <c r="GF10" i="2"/>
  <c r="HC10" i="2"/>
  <c r="DZ109" i="2"/>
  <c r="F29" i="1" s="1"/>
  <c r="HN6" i="2"/>
  <c r="HN109" i="2" s="1"/>
  <c r="CD109" i="2"/>
  <c r="E145" i="1"/>
  <c r="IC109" i="2"/>
  <c r="R119" i="1"/>
  <c r="GW106" i="2"/>
  <c r="FZ106" i="2"/>
  <c r="GX83" i="2"/>
  <c r="GA83" i="2"/>
  <c r="GJ74" i="2"/>
  <c r="HG74" i="2"/>
  <c r="FX70" i="2"/>
  <c r="GU70" i="2"/>
  <c r="GN70" i="2"/>
  <c r="FQ70" i="2"/>
  <c r="HI51" i="2"/>
  <c r="GL51" i="2"/>
  <c r="GE89" i="2"/>
  <c r="HB89" i="2"/>
  <c r="HG96" i="2"/>
  <c r="GJ96" i="2"/>
  <c r="FW102" i="2"/>
  <c r="GT102" i="2"/>
  <c r="HC99" i="2"/>
  <c r="GF99" i="2"/>
  <c r="HE96" i="2"/>
  <c r="GH96" i="2"/>
  <c r="GY83" i="2"/>
  <c r="GB83" i="2"/>
  <c r="FQ82" i="2"/>
  <c r="GN82" i="2"/>
  <c r="HB78" i="2"/>
  <c r="GE78" i="2"/>
  <c r="FS99" i="2"/>
  <c r="GP99" i="2"/>
  <c r="GB65" i="2"/>
  <c r="GY65" i="2"/>
  <c r="HG94" i="2"/>
  <c r="GJ94" i="2"/>
  <c r="GR74" i="2"/>
  <c r="FU74" i="2"/>
  <c r="GW85" i="2"/>
  <c r="FZ85" i="2"/>
  <c r="FX84" i="2"/>
  <c r="GU84" i="2"/>
  <c r="GR81" i="2"/>
  <c r="FU81" i="2"/>
  <c r="GG80" i="2"/>
  <c r="HD80" i="2"/>
  <c r="FR82" i="2"/>
  <c r="GO82" i="2"/>
  <c r="HD100" i="2"/>
  <c r="GG100" i="2"/>
  <c r="HC92" i="2"/>
  <c r="GF92" i="2"/>
  <c r="GJ83" i="2"/>
  <c r="HG83" i="2"/>
  <c r="FV75" i="2"/>
  <c r="GS75" i="2"/>
  <c r="FX75" i="2"/>
  <c r="GU75" i="2"/>
  <c r="HF93" i="2"/>
  <c r="GI93" i="2"/>
  <c r="GL80" i="2"/>
  <c r="HI80" i="2"/>
  <c r="HH75" i="2"/>
  <c r="GK75" i="2"/>
  <c r="HB74" i="2"/>
  <c r="GE74" i="2"/>
  <c r="FY88" i="2"/>
  <c r="GV88" i="2"/>
  <c r="GT66" i="2"/>
  <c r="FW66" i="2"/>
  <c r="HD78" i="2"/>
  <c r="GG78" i="2"/>
  <c r="GK68" i="2"/>
  <c r="HH68" i="2"/>
  <c r="HG50" i="2"/>
  <c r="GJ50" i="2"/>
  <c r="GD72" i="2"/>
  <c r="HA72" i="2"/>
  <c r="GX82" i="2"/>
  <c r="GA82" i="2"/>
  <c r="GG46" i="2"/>
  <c r="HD46" i="2"/>
  <c r="FY62" i="2"/>
  <c r="GV62" i="2"/>
  <c r="GO75" i="2"/>
  <c r="FR75" i="2"/>
  <c r="FT61" i="2"/>
  <c r="GQ61" i="2"/>
  <c r="HE63" i="2"/>
  <c r="GH63" i="2"/>
  <c r="GC60" i="2"/>
  <c r="GZ60" i="2"/>
  <c r="GZ81" i="2"/>
  <c r="GC81" i="2"/>
  <c r="GX52" i="2"/>
  <c r="GA52" i="2"/>
  <c r="HG42" i="2"/>
  <c r="GJ42" i="2"/>
  <c r="HF59" i="2"/>
  <c r="GI59" i="2"/>
  <c r="GT40" i="2"/>
  <c r="FW40" i="2"/>
  <c r="FQ45" i="2"/>
  <c r="GN45" i="2"/>
  <c r="FS47" i="2"/>
  <c r="GP47" i="2"/>
  <c r="FU53" i="2"/>
  <c r="GR53" i="2"/>
  <c r="GS31" i="2"/>
  <c r="FV31" i="2"/>
  <c r="GH32" i="2"/>
  <c r="HE32" i="2"/>
  <c r="HI49" i="2"/>
  <c r="GL49" i="2"/>
  <c r="FU33" i="2"/>
  <c r="GR33" i="2"/>
  <c r="HH30" i="2"/>
  <c r="GK30" i="2"/>
  <c r="GX29" i="2"/>
  <c r="GA29" i="2"/>
  <c r="GD34" i="2"/>
  <c r="HA34" i="2"/>
  <c r="GH25" i="2"/>
  <c r="HE25" i="2"/>
  <c r="GG25" i="2"/>
  <c r="HD25" i="2"/>
  <c r="HG16" i="2"/>
  <c r="GJ16" i="2"/>
  <c r="FG109" i="2"/>
  <c r="P7" i="1" s="1"/>
  <c r="P40" i="1" s="1"/>
  <c r="GS8" i="2"/>
  <c r="GS109" i="2" s="1"/>
  <c r="H9" i="1" s="1"/>
  <c r="FV8" i="2"/>
  <c r="FV109" i="2" s="1"/>
  <c r="H8" i="1" s="1"/>
  <c r="I146" i="1"/>
  <c r="I145" i="1"/>
  <c r="DI109" i="2"/>
  <c r="L28" i="1" s="1"/>
  <c r="L41" i="1" s="1"/>
  <c r="N49" i="1" s="1"/>
  <c r="FC6" i="2"/>
  <c r="FC109" i="2" s="1"/>
  <c r="L7" i="1" s="1"/>
  <c r="L40" i="1" s="1"/>
  <c r="HH13" i="2"/>
  <c r="GK13" i="2"/>
  <c r="CH109" i="2"/>
  <c r="I147" i="1"/>
  <c r="E117" i="1"/>
  <c r="J122" i="1"/>
  <c r="G144" i="1"/>
  <c r="EO109" i="2"/>
  <c r="U29" i="1" s="1"/>
  <c r="FS91" i="2"/>
  <c r="GP91" i="2"/>
  <c r="HF67" i="2"/>
  <c r="GI67" i="2"/>
  <c r="GP58" i="2"/>
  <c r="FS58" i="2"/>
  <c r="Q77" i="5"/>
  <c r="Q78" i="5" s="1"/>
  <c r="D22" i="5"/>
  <c r="GC99" i="2"/>
  <c r="GZ99" i="2"/>
  <c r="FX103" i="2"/>
  <c r="GU103" i="2"/>
  <c r="FS100" i="2"/>
  <c r="GP100" i="2"/>
  <c r="HH85" i="2"/>
  <c r="GK85" i="2"/>
  <c r="HC103" i="2"/>
  <c r="GF103" i="2"/>
  <c r="FX102" i="2"/>
  <c r="GU102" i="2"/>
  <c r="GC84" i="2"/>
  <c r="GZ84" i="2"/>
  <c r="HD97" i="2"/>
  <c r="GG97" i="2"/>
  <c r="O77" i="5"/>
  <c r="O78" i="5"/>
  <c r="P65" i="5"/>
  <c r="D82" i="5"/>
  <c r="P64" i="5"/>
  <c r="GW98" i="2"/>
  <c r="FZ98" i="2"/>
  <c r="FU82" i="2"/>
  <c r="GR82" i="2"/>
  <c r="HD103" i="2"/>
  <c r="GG103" i="2"/>
  <c r="FU94" i="2"/>
  <c r="GR94" i="2"/>
  <c r="GD99" i="2"/>
  <c r="HA99" i="2"/>
  <c r="GE84" i="2"/>
  <c r="HB84" i="2"/>
  <c r="GD100" i="2"/>
  <c r="HA100" i="2"/>
  <c r="HC107" i="2"/>
  <c r="GF107" i="2"/>
  <c r="GT95" i="2"/>
  <c r="FW95" i="2"/>
  <c r="GC93" i="2"/>
  <c r="GZ93" i="2"/>
  <c r="FW74" i="2"/>
  <c r="GT74" i="2"/>
  <c r="GL91" i="2"/>
  <c r="HI91" i="2"/>
  <c r="GH93" i="2"/>
  <c r="HE93" i="2"/>
  <c r="EK82" i="2"/>
  <c r="HY82" i="2" s="1"/>
  <c r="HY109" i="2" s="1"/>
  <c r="DN82" i="2"/>
  <c r="FH82" i="2" s="1"/>
  <c r="FH109" i="2" s="1"/>
  <c r="Q7" i="1" s="1"/>
  <c r="Q40" i="1" s="1"/>
  <c r="DO82" i="2"/>
  <c r="FI82" i="2" s="1"/>
  <c r="EL82" i="2"/>
  <c r="HZ82" i="2" s="1"/>
  <c r="CR82" i="2"/>
  <c r="CQ82" i="2"/>
  <c r="Q82" i="1"/>
  <c r="Q102" i="1" s="1"/>
  <c r="Q130" i="1"/>
  <c r="Q134" i="1" s="1"/>
  <c r="GF76" i="2"/>
  <c r="HC76" i="2"/>
  <c r="FY75" i="2"/>
  <c r="GV75" i="2"/>
  <c r="GT100" i="2"/>
  <c r="FW100" i="2"/>
  <c r="GP97" i="2"/>
  <c r="FS97" i="2"/>
  <c r="GO69" i="2"/>
  <c r="FR69" i="2"/>
  <c r="FR76" i="2"/>
  <c r="GO76" i="2"/>
  <c r="FU93" i="2"/>
  <c r="GR93" i="2"/>
  <c r="GP93" i="2"/>
  <c r="FS93" i="2"/>
  <c r="GS84" i="2"/>
  <c r="FV84" i="2"/>
  <c r="GE75" i="2"/>
  <c r="HB75" i="2"/>
  <c r="FV64" i="2"/>
  <c r="GS64" i="2"/>
  <c r="FS86" i="2"/>
  <c r="GP86" i="2"/>
  <c r="GP64" i="2"/>
  <c r="FS64" i="2"/>
  <c r="GA65" i="2"/>
  <c r="GX65" i="2"/>
  <c r="FV70" i="2"/>
  <c r="GS70" i="2"/>
  <c r="GO89" i="2"/>
  <c r="FR89" i="2"/>
  <c r="FR68" i="2"/>
  <c r="GO68" i="2"/>
  <c r="HB49" i="2"/>
  <c r="GE49" i="2"/>
  <c r="GN75" i="2"/>
  <c r="FQ75" i="2"/>
  <c r="GN98" i="2"/>
  <c r="FQ98" i="2"/>
  <c r="GN67" i="2"/>
  <c r="FQ67" i="2"/>
  <c r="GL53" i="2"/>
  <c r="HI53" i="2"/>
  <c r="GA57" i="2"/>
  <c r="GX57" i="2"/>
  <c r="GW40" i="2"/>
  <c r="FZ40" i="2"/>
  <c r="FT45" i="2"/>
  <c r="GQ45" i="2"/>
  <c r="HB51" i="2"/>
  <c r="GE51" i="2"/>
  <c r="GN39" i="2"/>
  <c r="FQ39" i="2"/>
  <c r="GV44" i="2"/>
  <c r="FY44" i="2"/>
  <c r="GB35" i="2"/>
  <c r="GY35" i="2"/>
  <c r="GX34" i="2"/>
  <c r="GA34" i="2"/>
  <c r="GY36" i="2"/>
  <c r="GB36" i="2"/>
  <c r="HE31" i="2"/>
  <c r="GH31" i="2"/>
  <c r="HC29" i="2"/>
  <c r="GF29" i="2"/>
  <c r="HB48" i="2"/>
  <c r="GE48" i="2"/>
  <c r="GY23" i="2"/>
  <c r="GB23" i="2"/>
  <c r="FR27" i="2"/>
  <c r="FR109" i="2" s="1"/>
  <c r="D8" i="1" s="1"/>
  <c r="GO27" i="2"/>
  <c r="GE34" i="2"/>
  <c r="HB34" i="2"/>
  <c r="GI25" i="2"/>
  <c r="HF25" i="2"/>
  <c r="GB16" i="2"/>
  <c r="GY16" i="2"/>
  <c r="GD25" i="2"/>
  <c r="HA25" i="2"/>
  <c r="EL109" i="2"/>
  <c r="R29" i="1" s="1"/>
  <c r="HZ6" i="2"/>
  <c r="HZ109" i="2" s="1"/>
  <c r="HF15" i="2"/>
  <c r="GI15" i="2"/>
  <c r="HF23" i="2"/>
  <c r="GI23" i="2"/>
  <c r="GU11" i="2"/>
  <c r="FX11" i="2"/>
  <c r="GQ12" i="2"/>
  <c r="FT12" i="2"/>
  <c r="CM109" i="2"/>
  <c r="GA18" i="2"/>
  <c r="GX18" i="2"/>
  <c r="FO109" i="2"/>
  <c r="X7" i="1" s="1"/>
  <c r="X40" i="1" s="1"/>
  <c r="X42" i="1" s="1"/>
  <c r="FV17" i="2"/>
  <c r="GS17" i="2"/>
  <c r="FW15" i="2"/>
  <c r="GT15" i="2"/>
  <c r="GA9" i="2"/>
  <c r="GX9" i="2"/>
  <c r="GX109" i="2" s="1"/>
  <c r="M9" i="1" s="1"/>
  <c r="GV8" i="2"/>
  <c r="FY8" i="2"/>
  <c r="K147" i="1"/>
  <c r="K146" i="1"/>
  <c r="GZ16" i="2"/>
  <c r="GC16" i="2"/>
  <c r="I143" i="1"/>
  <c r="D19" i="1" l="1"/>
  <c r="D14" i="1"/>
  <c r="V23" i="5"/>
  <c r="V22" i="5" s="1"/>
  <c r="V10" i="5"/>
  <c r="O42" i="1"/>
  <c r="Q50" i="1"/>
  <c r="Q51" i="1" s="1"/>
  <c r="GT109" i="2"/>
  <c r="I9" i="1" s="1"/>
  <c r="Q54" i="1"/>
  <c r="FT109" i="2"/>
  <c r="F8" i="1" s="1"/>
  <c r="N18" i="1" s="1"/>
  <c r="K42" i="1"/>
  <c r="M50" i="1"/>
  <c r="H53" i="1"/>
  <c r="I47" i="1"/>
  <c r="DN109" i="2"/>
  <c r="Q28" i="1" s="1"/>
  <c r="Q41" i="1" s="1"/>
  <c r="EK109" i="2"/>
  <c r="Q29" i="1" s="1"/>
  <c r="Q49" i="1"/>
  <c r="U42" i="1"/>
  <c r="W50" i="1"/>
  <c r="W51" i="1" s="1"/>
  <c r="W52" i="5"/>
  <c r="BI103" i="7"/>
  <c r="W76" i="5"/>
  <c r="W28" i="5"/>
  <c r="W48" i="5" s="1"/>
  <c r="W11" i="5"/>
  <c r="GQ109" i="2"/>
  <c r="F9" i="1" s="1"/>
  <c r="N13" i="1" s="1"/>
  <c r="M49" i="1"/>
  <c r="GH109" i="2"/>
  <c r="T8" i="1" s="1"/>
  <c r="L50" i="1"/>
  <c r="L51" i="1" s="1"/>
  <c r="J42" i="1"/>
  <c r="M42" i="1"/>
  <c r="V60" i="5"/>
  <c r="F49" i="1"/>
  <c r="F53" i="1"/>
  <c r="HE109" i="2"/>
  <c r="T9" i="1" s="1"/>
  <c r="L49" i="1"/>
  <c r="V82" i="5"/>
  <c r="V77" i="5"/>
  <c r="O54" i="1"/>
  <c r="O55" i="1" s="1"/>
  <c r="FI109" i="2"/>
  <c r="R7" i="1" s="1"/>
  <c r="R40" i="1" s="1"/>
  <c r="W54" i="1" s="1"/>
  <c r="F42" i="1"/>
  <c r="H50" i="1"/>
  <c r="H51" i="1" s="1"/>
  <c r="T80" i="5"/>
  <c r="T79" i="5"/>
  <c r="T82" i="5"/>
  <c r="T81" i="5"/>
  <c r="O79" i="5"/>
  <c r="O81" i="5"/>
  <c r="O80" i="5"/>
  <c r="O82" i="5"/>
  <c r="GA109" i="2"/>
  <c r="M8" i="1" s="1"/>
  <c r="DO109" i="2"/>
  <c r="R28" i="1" s="1"/>
  <c r="R41" i="1" s="1"/>
  <c r="T49" i="1" s="1"/>
  <c r="H49" i="1"/>
  <c r="T78" i="5"/>
  <c r="GK109" i="2"/>
  <c r="W8" i="1" s="1"/>
  <c r="FQ109" i="2"/>
  <c r="W42" i="1"/>
  <c r="V54" i="1"/>
  <c r="Q81" i="5"/>
  <c r="Q82" i="5"/>
  <c r="Q80" i="5"/>
  <c r="Q79" i="5"/>
  <c r="P42" i="1"/>
  <c r="HB82" i="2"/>
  <c r="GE82" i="2"/>
  <c r="CQ109" i="2"/>
  <c r="O53" i="1"/>
  <c r="O65" i="5"/>
  <c r="O64" i="5"/>
  <c r="O62" i="5"/>
  <c r="O69" i="5"/>
  <c r="O67" i="5"/>
  <c r="O68" i="5"/>
  <c r="O61" i="5"/>
  <c r="O66" i="5"/>
  <c r="C32" i="1"/>
  <c r="C33" i="1" s="1"/>
  <c r="HH109" i="2"/>
  <c r="W9" i="1" s="1"/>
  <c r="GN109" i="2"/>
  <c r="HC82" i="2"/>
  <c r="HC109" i="2" s="1"/>
  <c r="R9" i="1" s="1"/>
  <c r="GF82" i="2"/>
  <c r="GF109" i="2" s="1"/>
  <c r="R8" i="1" s="1"/>
  <c r="GG109" i="2"/>
  <c r="S8" i="1" s="1"/>
  <c r="Q47" i="1"/>
  <c r="P53" i="1"/>
  <c r="GZ109" i="2"/>
  <c r="O9" i="1" s="1"/>
  <c r="X50" i="1"/>
  <c r="X51" i="1" s="1"/>
  <c r="V42" i="1"/>
  <c r="H42" i="1"/>
  <c r="J50" i="1"/>
  <c r="J51" i="1" s="1"/>
  <c r="F50" i="1"/>
  <c r="F51" i="1" s="1"/>
  <c r="K54" i="1"/>
  <c r="D42" i="1"/>
  <c r="L54" i="1"/>
  <c r="I54" i="1"/>
  <c r="J54" i="1"/>
  <c r="G54" i="1"/>
  <c r="G55" i="1" s="1"/>
  <c r="H54" i="1"/>
  <c r="H55" i="1" s="1"/>
  <c r="F54" i="1"/>
  <c r="F55" i="1" s="1"/>
  <c r="GC109" i="2"/>
  <c r="O8" i="1" s="1"/>
  <c r="I42" i="1"/>
  <c r="K50" i="1"/>
  <c r="X49" i="1"/>
  <c r="J49" i="1"/>
  <c r="HD109" i="2"/>
  <c r="S9" i="1" s="1"/>
  <c r="HB109" i="2"/>
  <c r="Q9" i="1" s="1"/>
  <c r="HG109" i="2"/>
  <c r="V9" i="1" s="1"/>
  <c r="HA109" i="2"/>
  <c r="P9" i="1" s="1"/>
  <c r="FX109" i="2"/>
  <c r="J8" i="1" s="1"/>
  <c r="K49" i="1"/>
  <c r="CR109" i="2"/>
  <c r="GJ109" i="2"/>
  <c r="V8" i="1" s="1"/>
  <c r="GE109" i="2"/>
  <c r="Q8" i="1" s="1"/>
  <c r="C30" i="1"/>
  <c r="C35" i="1"/>
  <c r="GU109" i="2"/>
  <c r="J9" i="1" s="1"/>
  <c r="FZ109" i="2"/>
  <c r="L8" i="1" s="1"/>
  <c r="R49" i="1"/>
  <c r="GW109" i="2"/>
  <c r="L9" i="1" s="1"/>
  <c r="S80" i="5"/>
  <c r="S79" i="5"/>
  <c r="S81" i="5"/>
  <c r="S82" i="5"/>
  <c r="G50" i="1"/>
  <c r="G51" i="1" s="1"/>
  <c r="E42" i="1"/>
  <c r="FY109" i="2"/>
  <c r="K8" i="1" s="1"/>
  <c r="T42" i="1"/>
  <c r="V50" i="1"/>
  <c r="V51" i="1" s="1"/>
  <c r="N42" i="1"/>
  <c r="P50" i="1"/>
  <c r="P51" i="1" s="1"/>
  <c r="GV109" i="2"/>
  <c r="K9" i="1" s="1"/>
  <c r="V49" i="1"/>
  <c r="N54" i="1"/>
  <c r="L42" i="1"/>
  <c r="N50" i="1"/>
  <c r="N51" i="1" s="1"/>
  <c r="G42" i="1"/>
  <c r="I50" i="1"/>
  <c r="I51" i="1" s="1"/>
  <c r="P49" i="1"/>
  <c r="S68" i="5"/>
  <c r="S62" i="5"/>
  <c r="S69" i="5"/>
  <c r="S65" i="5"/>
  <c r="S66" i="5"/>
  <c r="S67" i="5"/>
  <c r="S63" i="5"/>
  <c r="S64" i="5"/>
  <c r="U50" i="1"/>
  <c r="U51" i="1" s="1"/>
  <c r="S42" i="1"/>
  <c r="P54" i="1"/>
  <c r="P55" i="1" s="1"/>
  <c r="FU109" i="2"/>
  <c r="G8" i="1" s="1"/>
  <c r="S61" i="5"/>
  <c r="U49" i="1"/>
  <c r="GI109" i="2"/>
  <c r="U8" i="1" s="1"/>
  <c r="D10" i="1"/>
  <c r="O50" i="1"/>
  <c r="GR109" i="2"/>
  <c r="G9" i="1" s="1"/>
  <c r="M53" i="1"/>
  <c r="M55" i="1" s="1"/>
  <c r="N53" i="1"/>
  <c r="O49" i="1"/>
  <c r="FW109" i="2"/>
  <c r="I8" i="1" s="1"/>
  <c r="HF109" i="2"/>
  <c r="U9" i="1" s="1"/>
  <c r="R54" i="1"/>
  <c r="N55" i="1" l="1"/>
  <c r="R42" i="1"/>
  <c r="T50" i="1"/>
  <c r="T51" i="1" s="1"/>
  <c r="W10" i="5"/>
  <c r="W23" i="5"/>
  <c r="W22" i="5" s="1"/>
  <c r="D27" i="1"/>
  <c r="C37" i="1"/>
  <c r="W77" i="5"/>
  <c r="V79" i="5"/>
  <c r="V78" i="5"/>
  <c r="V80" i="5"/>
  <c r="V81" i="5"/>
  <c r="BJ103" i="7"/>
  <c r="X76" i="5"/>
  <c r="X52" i="5"/>
  <c r="X28" i="5"/>
  <c r="X48" i="5" s="1"/>
  <c r="X11" i="5"/>
  <c r="W60" i="5"/>
  <c r="O13" i="1"/>
  <c r="T54" i="1"/>
  <c r="S54" i="1"/>
  <c r="O18" i="1"/>
  <c r="O51" i="1"/>
  <c r="S49" i="1"/>
  <c r="E6" i="1"/>
  <c r="D11" i="1"/>
  <c r="D22" i="1"/>
  <c r="D23" i="1" s="1"/>
  <c r="I53" i="1"/>
  <c r="I55" i="1" s="1"/>
  <c r="J47" i="1"/>
  <c r="S50" i="1"/>
  <c r="R47" i="1"/>
  <c r="Q53" i="1"/>
  <c r="Q55" i="1" s="1"/>
  <c r="U54" i="1"/>
  <c r="V61" i="5"/>
  <c r="V63" i="5"/>
  <c r="V64" i="5"/>
  <c r="V67" i="5"/>
  <c r="V68" i="5"/>
  <c r="V69" i="5"/>
  <c r="V65" i="5"/>
  <c r="V66" i="5"/>
  <c r="Q42" i="1"/>
  <c r="V62" i="5"/>
  <c r="M51" i="1"/>
  <c r="X54" i="1"/>
  <c r="K51" i="1"/>
  <c r="R50" i="1"/>
  <c r="R51" i="1" s="1"/>
  <c r="E14" i="1" l="1"/>
  <c r="E19" i="1"/>
  <c r="P13" i="1"/>
  <c r="P18" i="1"/>
  <c r="E10" i="1"/>
  <c r="W81" i="5"/>
  <c r="W79" i="5"/>
  <c r="W78" i="5"/>
  <c r="W80" i="5"/>
  <c r="W82" i="5"/>
  <c r="D30" i="1"/>
  <c r="D35" i="1"/>
  <c r="D32" i="1"/>
  <c r="D33" i="1" s="1"/>
  <c r="W61" i="5"/>
  <c r="W68" i="5"/>
  <c r="W64" i="5"/>
  <c r="W67" i="5"/>
  <c r="W66" i="5"/>
  <c r="W65" i="5"/>
  <c r="W69" i="5"/>
  <c r="W63" i="5"/>
  <c r="W62" i="5"/>
  <c r="X10" i="5"/>
  <c r="X23" i="5"/>
  <c r="X22" i="5" s="1"/>
  <c r="S47" i="1"/>
  <c r="R53" i="1"/>
  <c r="R55" i="1" s="1"/>
  <c r="X60" i="5"/>
  <c r="S51" i="1"/>
  <c r="X77" i="5"/>
  <c r="K47" i="1"/>
  <c r="J53" i="1"/>
  <c r="J55" i="1" s="1"/>
  <c r="Y52" i="5"/>
  <c r="BK103" i="7"/>
  <c r="Y76" i="5"/>
  <c r="Y28" i="5"/>
  <c r="Y48" i="5" s="1"/>
  <c r="Y11" i="5"/>
  <c r="L47" i="1" l="1"/>
  <c r="L53" i="1" s="1"/>
  <c r="L55" i="1" s="1"/>
  <c r="K53" i="1"/>
  <c r="K55" i="1" s="1"/>
  <c r="Y60" i="5"/>
  <c r="X79" i="5"/>
  <c r="X80" i="5"/>
  <c r="X81" i="5"/>
  <c r="X78" i="5"/>
  <c r="Y82" i="5"/>
  <c r="Y77" i="5"/>
  <c r="X67" i="5"/>
  <c r="X64" i="5"/>
  <c r="X68" i="5"/>
  <c r="X69" i="5"/>
  <c r="X66" i="5"/>
  <c r="X61" i="5"/>
  <c r="X65" i="5"/>
  <c r="X63" i="5"/>
  <c r="Z52" i="5"/>
  <c r="Z28" i="5"/>
  <c r="Z48" i="5" s="1"/>
  <c r="BL103" i="7"/>
  <c r="BM103" i="7" s="1"/>
  <c r="BN103" i="7" s="1"/>
  <c r="BO103" i="7" s="1"/>
  <c r="BP103" i="7" s="1"/>
  <c r="BQ103" i="7" s="1"/>
  <c r="BR103" i="7" s="1"/>
  <c r="BS103" i="7" s="1"/>
  <c r="Z76" i="5"/>
  <c r="Z11" i="5"/>
  <c r="X62" i="5"/>
  <c r="X82" i="5"/>
  <c r="E27" i="1"/>
  <c r="D37" i="1"/>
  <c r="F6" i="1"/>
  <c r="E11" i="1"/>
  <c r="E22" i="1"/>
  <c r="E23" i="1" s="1"/>
  <c r="T47" i="1"/>
  <c r="S53" i="1"/>
  <c r="S55" i="1" s="1"/>
  <c r="Y10" i="5"/>
  <c r="Y23" i="5"/>
  <c r="Y22" i="5" s="1"/>
  <c r="Y80" i="5" l="1"/>
  <c r="Y81" i="5"/>
  <c r="Y78" i="5"/>
  <c r="Y79" i="5"/>
  <c r="Z60" i="5"/>
  <c r="Z62" i="5" s="1"/>
  <c r="U47" i="1"/>
  <c r="T53" i="1"/>
  <c r="T55" i="1" s="1"/>
  <c r="F14" i="1"/>
  <c r="F10" i="1"/>
  <c r="Q13" i="1"/>
  <c r="F19" i="1"/>
  <c r="Q18" i="1"/>
  <c r="Y69" i="5"/>
  <c r="Y65" i="5"/>
  <c r="Y63" i="5"/>
  <c r="Y64" i="5"/>
  <c r="Y66" i="5"/>
  <c r="Y67" i="5"/>
  <c r="Y61" i="5"/>
  <c r="Y68" i="5"/>
  <c r="E30" i="1"/>
  <c r="E35" i="1"/>
  <c r="E32" i="1"/>
  <c r="E33" i="1" s="1"/>
  <c r="Y62" i="5"/>
  <c r="Z77" i="5"/>
  <c r="Z82" i="5" s="1"/>
  <c r="Z10" i="5"/>
  <c r="Z23" i="5"/>
  <c r="Z22" i="5" s="1"/>
  <c r="F22" i="1" l="1"/>
  <c r="F23" i="1" s="1"/>
  <c r="F11" i="1"/>
  <c r="G6" i="1"/>
  <c r="V47" i="1"/>
  <c r="U53" i="1"/>
  <c r="U55" i="1" s="1"/>
  <c r="F27" i="1"/>
  <c r="E37" i="1"/>
  <c r="Z81" i="5"/>
  <c r="Z78" i="5"/>
  <c r="Z79" i="5"/>
  <c r="Z80" i="5"/>
  <c r="Z63" i="5"/>
  <c r="Z66" i="5"/>
  <c r="Z67" i="5"/>
  <c r="Z61" i="5"/>
  <c r="Z68" i="5"/>
  <c r="Z64" i="5"/>
  <c r="Z65" i="5"/>
  <c r="Z69" i="5"/>
  <c r="F30" i="1" l="1"/>
  <c r="F35" i="1"/>
  <c r="F32" i="1"/>
  <c r="F33" i="1" s="1"/>
  <c r="W47" i="1"/>
  <c r="V53" i="1"/>
  <c r="V55" i="1" s="1"/>
  <c r="G14" i="1"/>
  <c r="G19" i="1"/>
  <c r="R13" i="1"/>
  <c r="G10" i="1"/>
  <c r="R18" i="1"/>
  <c r="G22" i="1" l="1"/>
  <c r="G23" i="1" s="1"/>
  <c r="G11" i="1"/>
  <c r="H6" i="1"/>
  <c r="X47" i="1"/>
  <c r="X53" i="1" s="1"/>
  <c r="X55" i="1" s="1"/>
  <c r="W53" i="1"/>
  <c r="W55" i="1" s="1"/>
  <c r="G27" i="1"/>
  <c r="F37" i="1"/>
  <c r="G30" i="1" l="1"/>
  <c r="G35" i="1"/>
  <c r="G32" i="1"/>
  <c r="G33" i="1" s="1"/>
  <c r="H14" i="1"/>
  <c r="H19" i="1"/>
  <c r="S13" i="1"/>
  <c r="H10" i="1"/>
  <c r="S18" i="1"/>
  <c r="H22" i="1" l="1"/>
  <c r="H23" i="1" s="1"/>
  <c r="H11" i="1"/>
  <c r="I6" i="1"/>
  <c r="H27" i="1"/>
  <c r="G37" i="1"/>
  <c r="I19" i="1" l="1"/>
  <c r="T13" i="1"/>
  <c r="I10" i="1"/>
  <c r="T18" i="1"/>
  <c r="I14" i="1"/>
  <c r="H30" i="1"/>
  <c r="H35" i="1"/>
  <c r="H32" i="1"/>
  <c r="H33" i="1" s="1"/>
  <c r="I27" i="1" l="1"/>
  <c r="H37" i="1"/>
  <c r="I22" i="1"/>
  <c r="I23" i="1" s="1"/>
  <c r="I11" i="1"/>
  <c r="J6" i="1"/>
  <c r="J19" i="1" l="1"/>
  <c r="U13" i="1"/>
  <c r="J10" i="1"/>
  <c r="U18" i="1"/>
  <c r="J14" i="1"/>
  <c r="I35" i="1"/>
  <c r="I30" i="1"/>
  <c r="I32" i="1"/>
  <c r="I33" i="1" s="1"/>
  <c r="J27" i="1" l="1"/>
  <c r="I37" i="1"/>
  <c r="K6" i="1"/>
  <c r="J22" i="1"/>
  <c r="J23" i="1" s="1"/>
  <c r="J11" i="1"/>
  <c r="K19" i="1" l="1"/>
  <c r="K10" i="1"/>
  <c r="V18" i="1"/>
  <c r="K14" i="1"/>
  <c r="V13" i="1"/>
  <c r="J35" i="1"/>
  <c r="J30" i="1"/>
  <c r="J32" i="1"/>
  <c r="J33" i="1" s="1"/>
  <c r="K27" i="1" l="1"/>
  <c r="J37" i="1"/>
  <c r="K22" i="1"/>
  <c r="K23" i="1" s="1"/>
  <c r="K11" i="1"/>
  <c r="L6" i="1"/>
  <c r="L19" i="1" l="1"/>
  <c r="W13" i="1"/>
  <c r="L10" i="1"/>
  <c r="W18" i="1"/>
  <c r="L14" i="1"/>
  <c r="K35" i="1"/>
  <c r="K30" i="1"/>
  <c r="K32" i="1"/>
  <c r="K33" i="1" s="1"/>
  <c r="L27" i="1" l="1"/>
  <c r="K37" i="1"/>
  <c r="L22" i="1"/>
  <c r="L23" i="1" s="1"/>
  <c r="L11" i="1"/>
  <c r="M6" i="1"/>
  <c r="M19" i="1" l="1"/>
  <c r="S17" i="1"/>
  <c r="X17" i="1"/>
  <c r="V17" i="1"/>
  <c r="W17" i="1"/>
  <c r="T17" i="1"/>
  <c r="X13" i="1"/>
  <c r="U17" i="1"/>
  <c r="Q17" i="1"/>
  <c r="M10" i="1"/>
  <c r="P17" i="1"/>
  <c r="X18" i="1"/>
  <c r="O17" i="1"/>
  <c r="N17" i="1"/>
  <c r="M17" i="1"/>
  <c r="M14" i="1"/>
  <c r="R17" i="1"/>
  <c r="L30" i="1"/>
  <c r="L35" i="1"/>
  <c r="L32" i="1"/>
  <c r="L33" i="1" s="1"/>
  <c r="M27" i="1" l="1"/>
  <c r="L37" i="1"/>
  <c r="N6" i="1"/>
  <c r="M11" i="1"/>
  <c r="M22" i="1"/>
  <c r="M23" i="1" s="1"/>
  <c r="N14" i="1" l="1"/>
  <c r="N15" i="1" s="1"/>
  <c r="N19" i="1"/>
  <c r="N20" i="1" s="1"/>
  <c r="N10" i="1"/>
  <c r="M30" i="1"/>
  <c r="M35" i="1"/>
  <c r="M32" i="1"/>
  <c r="M33" i="1" s="1"/>
  <c r="N27" i="1" l="1"/>
  <c r="M37" i="1"/>
  <c r="N22" i="1"/>
  <c r="N23" i="1" s="1"/>
  <c r="N11" i="1"/>
  <c r="O6" i="1"/>
  <c r="O10" i="1" l="1"/>
  <c r="O14" i="1"/>
  <c r="O15" i="1" s="1"/>
  <c r="O19" i="1"/>
  <c r="O20" i="1" s="1"/>
  <c r="N30" i="1"/>
  <c r="N35" i="1"/>
  <c r="N32" i="1"/>
  <c r="N33" i="1" s="1"/>
  <c r="N31" i="1" l="1"/>
  <c r="O27" i="1"/>
  <c r="N37" i="1"/>
  <c r="O22" i="1"/>
  <c r="O23" i="1" s="1"/>
  <c r="O11" i="1"/>
  <c r="P6" i="1"/>
  <c r="P10" i="1" l="1"/>
  <c r="P14" i="1"/>
  <c r="P15" i="1" s="1"/>
  <c r="P19" i="1"/>
  <c r="P20" i="1" s="1"/>
  <c r="O30" i="1"/>
  <c r="O35" i="1"/>
  <c r="O32" i="1"/>
  <c r="O33" i="1" s="1"/>
  <c r="O31" i="1" l="1"/>
  <c r="P27" i="1"/>
  <c r="O37" i="1"/>
  <c r="P11" i="1"/>
  <c r="P22" i="1"/>
  <c r="P23" i="1" s="1"/>
  <c r="Q6" i="1"/>
  <c r="Q10" i="1" l="1"/>
  <c r="Q14" i="1"/>
  <c r="Q15" i="1" s="1"/>
  <c r="Q19" i="1"/>
  <c r="Q20" i="1" s="1"/>
  <c r="P35" i="1"/>
  <c r="P30" i="1"/>
  <c r="P32" i="1"/>
  <c r="P33" i="1" s="1"/>
  <c r="P31" i="1" l="1"/>
  <c r="Q27" i="1"/>
  <c r="P37" i="1"/>
  <c r="Q22" i="1"/>
  <c r="Q23" i="1" s="1"/>
  <c r="Q11" i="1"/>
  <c r="R6" i="1"/>
  <c r="R10" i="1" l="1"/>
  <c r="R14" i="1"/>
  <c r="R15" i="1" s="1"/>
  <c r="R19" i="1"/>
  <c r="R20" i="1" s="1"/>
  <c r="Q30" i="1"/>
  <c r="Q35" i="1"/>
  <c r="Q32" i="1"/>
  <c r="Q33" i="1" s="1"/>
  <c r="Q31" i="1" l="1"/>
  <c r="R27" i="1"/>
  <c r="Q37" i="1"/>
  <c r="R22" i="1"/>
  <c r="R23" i="1" s="1"/>
  <c r="R11" i="1"/>
  <c r="S6" i="1"/>
  <c r="S10" i="1" l="1"/>
  <c r="S14" i="1"/>
  <c r="S15" i="1" s="1"/>
  <c r="S19" i="1"/>
  <c r="S20" i="1" s="1"/>
  <c r="R30" i="1"/>
  <c r="R35" i="1"/>
  <c r="R32" i="1"/>
  <c r="R33" i="1" s="1"/>
  <c r="S27" i="1" l="1"/>
  <c r="R31" i="1"/>
  <c r="R37" i="1"/>
  <c r="S22" i="1"/>
  <c r="S23" i="1" s="1"/>
  <c r="S11" i="1"/>
  <c r="T6" i="1"/>
  <c r="T10" i="1" l="1"/>
  <c r="T14" i="1"/>
  <c r="T15" i="1" s="1"/>
  <c r="T19" i="1"/>
  <c r="T20" i="1" s="1"/>
  <c r="S30" i="1"/>
  <c r="S35" i="1"/>
  <c r="S32" i="1"/>
  <c r="S33" i="1" s="1"/>
  <c r="T27" i="1" l="1"/>
  <c r="S31" i="1"/>
  <c r="S37" i="1"/>
  <c r="T22" i="1"/>
  <c r="T23" i="1" s="1"/>
  <c r="T11" i="1"/>
  <c r="U6" i="1"/>
  <c r="U10" i="1" l="1"/>
  <c r="U19" i="1"/>
  <c r="U20" i="1" s="1"/>
  <c r="U14" i="1"/>
  <c r="U15" i="1" s="1"/>
  <c r="T30" i="1"/>
  <c r="T35" i="1"/>
  <c r="T32" i="1"/>
  <c r="T33" i="1" s="1"/>
  <c r="U27" i="1" l="1"/>
  <c r="T31" i="1"/>
  <c r="T37" i="1"/>
  <c r="V6" i="1"/>
  <c r="U11" i="1"/>
  <c r="U22" i="1"/>
  <c r="U23" i="1" s="1"/>
  <c r="V14" i="1" l="1"/>
  <c r="V15" i="1" s="1"/>
  <c r="V19" i="1"/>
  <c r="V20" i="1" s="1"/>
  <c r="V10" i="1"/>
  <c r="U35" i="1"/>
  <c r="U30" i="1"/>
  <c r="U32" i="1"/>
  <c r="U33" i="1" s="1"/>
  <c r="V27" i="1" l="1"/>
  <c r="U31" i="1"/>
  <c r="U37" i="1"/>
  <c r="W6" i="1"/>
  <c r="V11" i="1"/>
  <c r="V22" i="1"/>
  <c r="V23" i="1" s="1"/>
  <c r="W14" i="1" l="1"/>
  <c r="W15" i="1" s="1"/>
  <c r="W19" i="1"/>
  <c r="W20" i="1" s="1"/>
  <c r="W10" i="1"/>
  <c r="V30" i="1"/>
  <c r="V35" i="1"/>
  <c r="V32" i="1"/>
  <c r="V33" i="1" s="1"/>
  <c r="V31" i="1" l="1"/>
  <c r="W27" i="1"/>
  <c r="V37" i="1"/>
  <c r="X6" i="1"/>
  <c r="W22" i="1"/>
  <c r="W23" i="1" s="1"/>
  <c r="W11" i="1"/>
  <c r="X14" i="1" l="1"/>
  <c r="X15" i="1" s="1"/>
  <c r="X19" i="1"/>
  <c r="X20" i="1" s="1"/>
  <c r="X10" i="1"/>
  <c r="W30" i="1"/>
  <c r="W35" i="1"/>
  <c r="W32" i="1"/>
  <c r="W33" i="1" s="1"/>
  <c r="X27" i="1" l="1"/>
  <c r="W31" i="1"/>
  <c r="W37" i="1"/>
  <c r="X22" i="1"/>
  <c r="X23" i="1" s="1"/>
  <c r="X11" i="1"/>
  <c r="X30" i="1" l="1"/>
  <c r="X35" i="1"/>
  <c r="X32" i="1"/>
  <c r="X33" i="1" s="1"/>
  <c r="X31" i="1" l="1"/>
  <c r="X37" i="1"/>
</calcChain>
</file>

<file path=xl/sharedStrings.xml><?xml version="1.0" encoding="utf-8"?>
<sst xmlns="http://schemas.openxmlformats.org/spreadsheetml/2006/main" count="8662" uniqueCount="1178">
  <si>
    <t>Include Forecasted Bookings? Select Yes/No</t>
  </si>
  <si>
    <t>Actual</t>
  </si>
  <si>
    <t>Fcst</t>
  </si>
  <si>
    <t>Yes</t>
  </si>
  <si>
    <t>CARR Dollar Retention</t>
  </si>
  <si>
    <t>Beginning</t>
  </si>
  <si>
    <t>+ New</t>
  </si>
  <si>
    <t>-</t>
  </si>
  <si>
    <t>+ Upsell</t>
  </si>
  <si>
    <t>- Churn/Downsell</t>
  </si>
  <si>
    <t>Ending</t>
  </si>
  <si>
    <t>M/M Growth %</t>
  </si>
  <si>
    <t>Gross Revenue Retention - Y/Y %</t>
  </si>
  <si>
    <t>Gross Revenue Retention - M/M %</t>
  </si>
  <si>
    <t>Gross Revenue Retention - M/M Annualized</t>
  </si>
  <si>
    <t>Net Revenue Retention - YTD</t>
  </si>
  <si>
    <t>Net Revenue Retention - Y/Y %</t>
  </si>
  <si>
    <t>Net Revenue Retention - M/M %</t>
  </si>
  <si>
    <t>Net Revenue Retention - M/M Annualized</t>
  </si>
  <si>
    <t>CARR</t>
  </si>
  <si>
    <t>Contracted Not Yet Live</t>
  </si>
  <si>
    <t>Recognized ARR</t>
  </si>
  <si>
    <t>Customer Retention</t>
  </si>
  <si>
    <t>- Churn</t>
  </si>
  <si>
    <t>Y/Y Growth %</t>
  </si>
  <si>
    <t>M/M Churn Rate</t>
  </si>
  <si>
    <t>Annualized Customer Churn Rate</t>
  </si>
  <si>
    <t>Customer Retention Rate</t>
  </si>
  <si>
    <t>ACV</t>
  </si>
  <si>
    <t>CLTV/CAC</t>
  </si>
  <si>
    <t>New ARR</t>
  </si>
  <si>
    <t>New Customer</t>
  </si>
  <si>
    <t>New ACV</t>
  </si>
  <si>
    <t>Assumed Churn Rate</t>
  </si>
  <si>
    <t>Assumed Product Gross Margin</t>
  </si>
  <si>
    <t>Monthly S&amp;M Spend</t>
  </si>
  <si>
    <t>Lagging 6 month S&amp;M spend</t>
  </si>
  <si>
    <t>YTD S&amp;M spend</t>
  </si>
  <si>
    <t>Rolling Qtly. Customer Acquisition Cost (CAC)</t>
  </si>
  <si>
    <t>Rolling Qtly. Customer Lifetime Value (CLTV)</t>
  </si>
  <si>
    <t>Rolling Qtly. CLTV/CAC</t>
  </si>
  <si>
    <t>YTD CAC</t>
  </si>
  <si>
    <t>YTD CLTV</t>
  </si>
  <si>
    <t>YTD CLTV/CAC</t>
  </si>
  <si>
    <t>CARR by Industry Sector</t>
  </si>
  <si>
    <t>Renewables</t>
  </si>
  <si>
    <t>Oil &amp; Gas</t>
  </si>
  <si>
    <t>Commercial Aerospace</t>
  </si>
  <si>
    <t>Government &amp; Defense</t>
  </si>
  <si>
    <t>Transportation &amp; Logistics</t>
  </si>
  <si>
    <t>Automotive</t>
  </si>
  <si>
    <t>Technology</t>
  </si>
  <si>
    <t>Industrial Manufacturing</t>
  </si>
  <si>
    <t>Food &amp; Beverage</t>
  </si>
  <si>
    <t>Chemicals</t>
  </si>
  <si>
    <t>Public &amp; Private Infrastructure</t>
  </si>
  <si>
    <t>Education</t>
  </si>
  <si>
    <t>Healthcare</t>
  </si>
  <si>
    <t>Mining</t>
  </si>
  <si>
    <t>Environmental &amp; Waste Services</t>
  </si>
  <si>
    <t>Finance &amp; Insurance</t>
  </si>
  <si>
    <t>Events &amp; Entertainment</t>
  </si>
  <si>
    <t>Cybersecurity</t>
  </si>
  <si>
    <t>Retail</t>
  </si>
  <si>
    <t>Consumer Packaged Goods</t>
  </si>
  <si>
    <t>Other</t>
  </si>
  <si>
    <t>Total CARR</t>
  </si>
  <si>
    <t>Total Customers</t>
  </si>
  <si>
    <t>CARR by Application</t>
  </si>
  <si>
    <t>APM</t>
  </si>
  <si>
    <t>Computer Vision</t>
  </si>
  <si>
    <t>SC&amp;M</t>
  </si>
  <si>
    <t>EPP</t>
  </si>
  <si>
    <t>Silverline</t>
  </si>
  <si>
    <t>Seismic</t>
  </si>
  <si>
    <t>New Application 3</t>
  </si>
  <si>
    <t>New Application 4</t>
  </si>
  <si>
    <t>APM % of Total</t>
  </si>
  <si>
    <t>Computer Vision % of Total</t>
  </si>
  <si>
    <t>SC&amp;M % of Total</t>
  </si>
  <si>
    <t>EPP % of Total</t>
  </si>
  <si>
    <t>Other % of Total</t>
  </si>
  <si>
    <t>Silverline % of Total</t>
  </si>
  <si>
    <t>Seismic % of Total</t>
  </si>
  <si>
    <t>New Application 3 % of Total</t>
  </si>
  <si>
    <t>New Application 4 % of Total</t>
  </si>
  <si>
    <t>Machine Vision</t>
  </si>
  <si>
    <t>Total Logos</t>
  </si>
  <si>
    <t>CARR by Geography</t>
  </si>
  <si>
    <t>NAM</t>
  </si>
  <si>
    <t>LATAM</t>
  </si>
  <si>
    <t>EU</t>
  </si>
  <si>
    <t>MEA</t>
  </si>
  <si>
    <t>APAC</t>
  </si>
  <si>
    <t>NAM % of Total</t>
  </si>
  <si>
    <t>LATAM % of Total</t>
  </si>
  <si>
    <t>EU % of Total</t>
  </si>
  <si>
    <t>MEA % of Total</t>
  </si>
  <si>
    <t>APAC % of Total</t>
  </si>
  <si>
    <t>CARR &gt;&gt;&gt;</t>
  </si>
  <si>
    <t>Recognized ARR &gt;&gt;&gt;</t>
  </si>
  <si>
    <t>Active Logo &gt;&gt;&gt;</t>
  </si>
  <si>
    <t>Existing Logo &gt;&gt;&gt;</t>
  </si>
  <si>
    <t>New Logo &gt;&gt;&gt;</t>
  </si>
  <si>
    <t>Churned Logo &gt;&gt;&gt;</t>
  </si>
  <si>
    <t>New ARR &gt;&gt;&gt;</t>
  </si>
  <si>
    <t>Upsell ARR &gt;&gt;&gt;</t>
  </si>
  <si>
    <t>Downsell ARR &gt;&gt;&gt;</t>
  </si>
  <si>
    <t>Churned ARR &gt;&gt;&gt;</t>
  </si>
  <si>
    <t>use dropdown for these 3 columns</t>
  </si>
  <si>
    <t>Customer ID</t>
  </si>
  <si>
    <t>Project ID</t>
  </si>
  <si>
    <t>Customer Name</t>
  </si>
  <si>
    <t>Logo Name</t>
  </si>
  <si>
    <t>Contract Start Date</t>
  </si>
  <si>
    <t>Contract End Date</t>
  </si>
  <si>
    <t>Industry Sector</t>
  </si>
  <si>
    <t>Application</t>
  </si>
  <si>
    <t>Geography</t>
  </si>
  <si>
    <t>C-218</t>
  </si>
  <si>
    <t>P-663</t>
  </si>
  <si>
    <t>BAE Systems</t>
  </si>
  <si>
    <t>C-422</t>
  </si>
  <si>
    <t>P-622</t>
  </si>
  <si>
    <t>CP Plus</t>
  </si>
  <si>
    <t>C-275</t>
  </si>
  <si>
    <t>P-459</t>
  </si>
  <si>
    <t>AFRL</t>
  </si>
  <si>
    <t>US Air Force</t>
  </si>
  <si>
    <t>C-371</t>
  </si>
  <si>
    <t>P-624</t>
  </si>
  <si>
    <t>Ørsted</t>
  </si>
  <si>
    <t>C-265</t>
  </si>
  <si>
    <t>P-442_1</t>
  </si>
  <si>
    <t>AIRBUS SAS</t>
  </si>
  <si>
    <t>Airbus</t>
  </si>
  <si>
    <t>C-408</t>
  </si>
  <si>
    <t>P-637</t>
  </si>
  <si>
    <t>National Grid Renewable</t>
  </si>
  <si>
    <t>National Grid</t>
  </si>
  <si>
    <t>C-267</t>
  </si>
  <si>
    <t>P-657</t>
  </si>
  <si>
    <t>Aramco Trading Company</t>
  </si>
  <si>
    <t>Saudi Aramco</t>
  </si>
  <si>
    <t>C-251</t>
  </si>
  <si>
    <t>P-605_1</t>
  </si>
  <si>
    <t>National Grid Grain LNG Ltd.</t>
  </si>
  <si>
    <t>C-021</t>
  </si>
  <si>
    <t>P-648</t>
  </si>
  <si>
    <t>Invenergy Services LLC</t>
  </si>
  <si>
    <t xml:space="preserve">Invenergy </t>
  </si>
  <si>
    <t>C-399</t>
  </si>
  <si>
    <t>P-619</t>
  </si>
  <si>
    <t>Pecos Barstow Toyah ISD</t>
  </si>
  <si>
    <t>C-420</t>
  </si>
  <si>
    <t>P-659</t>
  </si>
  <si>
    <t>UBS</t>
  </si>
  <si>
    <t>C-302</t>
  </si>
  <si>
    <t>SCI-11</t>
  </si>
  <si>
    <t xml:space="preserve">HPCL </t>
  </si>
  <si>
    <t>HPCL</t>
  </si>
  <si>
    <t>C-403</t>
  </si>
  <si>
    <t>P-629</t>
  </si>
  <si>
    <t>Primergy Solar Management LLC</t>
  </si>
  <si>
    <t>Primergy Solar</t>
  </si>
  <si>
    <t>C-297</t>
  </si>
  <si>
    <t>P-514_1</t>
  </si>
  <si>
    <t>Datema Mobility AB</t>
  </si>
  <si>
    <t>Datema</t>
  </si>
  <si>
    <t>P-514_2</t>
  </si>
  <si>
    <t>C-356</t>
  </si>
  <si>
    <t>SCI-43</t>
  </si>
  <si>
    <t>Xerox Ltd</t>
  </si>
  <si>
    <t>Xerox</t>
  </si>
  <si>
    <t>C-353</t>
  </si>
  <si>
    <t>SCI-32</t>
  </si>
  <si>
    <t>VISMA/Postnord</t>
  </si>
  <si>
    <t>C-357</t>
  </si>
  <si>
    <t>P-583</t>
  </si>
  <si>
    <t>Cory Environmental</t>
  </si>
  <si>
    <t>C-281</t>
  </si>
  <si>
    <t>P-601</t>
  </si>
  <si>
    <t>Vistra</t>
  </si>
  <si>
    <t>P-668</t>
  </si>
  <si>
    <t>SCI-12</t>
  </si>
  <si>
    <t>P-661</t>
  </si>
  <si>
    <t>C-370</t>
  </si>
  <si>
    <t>P-578_1</t>
  </si>
  <si>
    <t>Liberty Hill ISD</t>
  </si>
  <si>
    <t>C-334</t>
  </si>
  <si>
    <t>SCI-22</t>
  </si>
  <si>
    <t>Reliance BP Mobility Limited</t>
  </si>
  <si>
    <t>Reliance BP</t>
  </si>
  <si>
    <t>SCI-60</t>
  </si>
  <si>
    <t>C-257</t>
  </si>
  <si>
    <t>P-429</t>
  </si>
  <si>
    <t>Secureworks Inc</t>
  </si>
  <si>
    <t>C-394</t>
  </si>
  <si>
    <t>P-610_1</t>
  </si>
  <si>
    <t>GE Power</t>
  </si>
  <si>
    <t>GE</t>
  </si>
  <si>
    <t>P-665</t>
  </si>
  <si>
    <t>SCI-58</t>
  </si>
  <si>
    <t>C-419</t>
  </si>
  <si>
    <t>P-658</t>
  </si>
  <si>
    <t>Valley Queen Cheese</t>
  </si>
  <si>
    <t>C-400</t>
  </si>
  <si>
    <t>P-621</t>
  </si>
  <si>
    <t>St. Theresa Catholic School</t>
  </si>
  <si>
    <t>C-421</t>
  </si>
  <si>
    <t>P-660</t>
  </si>
  <si>
    <t xml:space="preserve">Katz Hillel </t>
  </si>
  <si>
    <t>SCI-48</t>
  </si>
  <si>
    <t>Pro X Infotech Private Limited</t>
  </si>
  <si>
    <t>SCI-64</t>
  </si>
  <si>
    <t>Reliance bp Mobility Limited (JIO)</t>
  </si>
  <si>
    <t>C-417</t>
  </si>
  <si>
    <t>P-653</t>
  </si>
  <si>
    <t>Tokio Marine</t>
  </si>
  <si>
    <t>Grupo Tom Brasil</t>
  </si>
  <si>
    <t>C-260</t>
  </si>
  <si>
    <t>P-436_1</t>
  </si>
  <si>
    <t>Renew Energy Maintenance, LLC</t>
  </si>
  <si>
    <t>ReNew</t>
  </si>
  <si>
    <t>C-402</t>
  </si>
  <si>
    <t>P-656</t>
  </si>
  <si>
    <t>Halliburton</t>
  </si>
  <si>
    <t>C-409</t>
  </si>
  <si>
    <t>P-638</t>
  </si>
  <si>
    <t>Baylor School</t>
  </si>
  <si>
    <t>C-301</t>
  </si>
  <si>
    <t>SCI-51</t>
  </si>
  <si>
    <t>Heineken Ireland Sales Limited</t>
  </si>
  <si>
    <t>Heineken</t>
  </si>
  <si>
    <t>C-365</t>
  </si>
  <si>
    <t>P-568</t>
  </si>
  <si>
    <t>Greif</t>
  </si>
  <si>
    <t>C-345</t>
  </si>
  <si>
    <t>SCI-53</t>
  </si>
  <si>
    <t>Saint Gobain</t>
  </si>
  <si>
    <t>P-644</t>
  </si>
  <si>
    <t>C-332</t>
  </si>
  <si>
    <t>P-532</t>
  </si>
  <si>
    <t>Novo Nordisk</t>
  </si>
  <si>
    <t>P-437_2</t>
  </si>
  <si>
    <t>SCI-57</t>
  </si>
  <si>
    <t>C-418</t>
  </si>
  <si>
    <t>P-654</t>
  </si>
  <si>
    <t>Finnsementti Oy</t>
  </si>
  <si>
    <t>P-438_2</t>
  </si>
  <si>
    <t>C-350</t>
  </si>
  <si>
    <t>SCI-29</t>
  </si>
  <si>
    <t>TRL KROSAKI REFRACTORIES LIMITED</t>
  </si>
  <si>
    <t>C-292</t>
  </si>
  <si>
    <t>SCI-69</t>
  </si>
  <si>
    <t>Flipkart/JCI (Assert)</t>
  </si>
  <si>
    <t>Flipkart</t>
  </si>
  <si>
    <t>P-484_1</t>
  </si>
  <si>
    <t>C-398</t>
  </si>
  <si>
    <t>P-617</t>
  </si>
  <si>
    <t>Core9 Ventures (Pvt.) Ltd.</t>
  </si>
  <si>
    <t>SCI-68</t>
  </si>
  <si>
    <t>C-352</t>
  </si>
  <si>
    <t>SCI-46</t>
  </si>
  <si>
    <t>UPL Limited</t>
  </si>
  <si>
    <t>UPL</t>
  </si>
  <si>
    <t>SCI-42</t>
  </si>
  <si>
    <t>Xerox Corporation</t>
  </si>
  <si>
    <t>C-364</t>
  </si>
  <si>
    <t>P-567</t>
  </si>
  <si>
    <t>Murphy Oil Corporation</t>
  </si>
  <si>
    <t>P-425</t>
  </si>
  <si>
    <t>American Electric Power Company, Inc</t>
  </si>
  <si>
    <t>P-609</t>
  </si>
  <si>
    <t>Performance Contractors, Inc.</t>
  </si>
  <si>
    <t>C-243</t>
  </si>
  <si>
    <t>P-632</t>
  </si>
  <si>
    <t>Punjab Beverages Company Ltd</t>
  </si>
  <si>
    <t>SCI-59</t>
  </si>
  <si>
    <t>SCI-61</t>
  </si>
  <si>
    <t>SCI-66</t>
  </si>
  <si>
    <t>P-626</t>
  </si>
  <si>
    <t>SCI-63</t>
  </si>
  <si>
    <t>SCI-17</t>
  </si>
  <si>
    <t>Muthoot (Assert)</t>
  </si>
  <si>
    <t>Muthoot</t>
  </si>
  <si>
    <t>SCI-67</t>
  </si>
  <si>
    <t>SCI-62</t>
  </si>
  <si>
    <t>SCI-50</t>
  </si>
  <si>
    <t>SCI-1</t>
  </si>
  <si>
    <t>Adani Power (Assert)</t>
  </si>
  <si>
    <t>Adani Power</t>
  </si>
  <si>
    <t>C-344</t>
  </si>
  <si>
    <t>SCI-65</t>
  </si>
  <si>
    <t>Reliance General Insurance Company</t>
  </si>
  <si>
    <t>Reliance Group</t>
  </si>
  <si>
    <t>C-428</t>
  </si>
  <si>
    <t>SCI-677</t>
  </si>
  <si>
    <t>Larsen &amp; Toubro Limited</t>
  </si>
  <si>
    <t>C-294</t>
  </si>
  <si>
    <t>P-685</t>
  </si>
  <si>
    <t>Britannia Limited</t>
  </si>
  <si>
    <t>7/19/024</t>
  </si>
  <si>
    <t>C-186</t>
  </si>
  <si>
    <t>P-608</t>
  </si>
  <si>
    <t>Shell International Exploration and Production, Inc.</t>
  </si>
  <si>
    <t>P-101600</t>
  </si>
  <si>
    <t>Navy</t>
  </si>
  <si>
    <t>P-101300</t>
  </si>
  <si>
    <t>P-688</t>
  </si>
  <si>
    <t>P-101100</t>
  </si>
  <si>
    <t>Air Force</t>
  </si>
  <si>
    <t>P-690</t>
  </si>
  <si>
    <t>New Logo</t>
  </si>
  <si>
    <t>Total ARR</t>
  </si>
  <si>
    <t>ACV (ARR)</t>
  </si>
  <si>
    <t>TBD</t>
  </si>
  <si>
    <t>C-174</t>
  </si>
  <si>
    <t>P-676</t>
  </si>
  <si>
    <t>PepsiCo</t>
  </si>
  <si>
    <t>Pepsi</t>
  </si>
  <si>
    <t>Total Services Bookings</t>
  </si>
  <si>
    <t>Owner</t>
  </si>
  <si>
    <t>Current ARR</t>
  </si>
  <si>
    <t>Services Revenue</t>
  </si>
  <si>
    <t>Status (R/G/Y)</t>
  </si>
  <si>
    <t>Last QBR</t>
  </si>
  <si>
    <t>Last Leadership Touchpoint</t>
  </si>
  <si>
    <t>Notes</t>
  </si>
  <si>
    <t xml:space="preserve">Bhavana </t>
  </si>
  <si>
    <t>G</t>
  </si>
  <si>
    <t>R</t>
  </si>
  <si>
    <t>Bhavana</t>
  </si>
  <si>
    <t>Y</t>
  </si>
  <si>
    <t>Feb 4th Steer Co</t>
  </si>
  <si>
    <t>Detailed status slide attached</t>
  </si>
  <si>
    <t>Weapons Detection use case validated with the latest video received.  Will turn to green once Baylor validates.  Samantha/Bhavana working on getting onsite visit set up</t>
  </si>
  <si>
    <t>Warehouse</t>
  </si>
  <si>
    <t>Dinesh</t>
  </si>
  <si>
    <t>Deployment</t>
  </si>
  <si>
    <t>TK</t>
  </si>
  <si>
    <t>Weekly touchbase with Avi and TK</t>
  </si>
  <si>
    <t>Nestle issues resolution updated to Core 9 who will discuss with Nestle and finalize the week of Feb 24th
CHT Issues resolution updated.  2 use cases require model re-training.  Rest of the use cases resolution updated.  Core 9 to take it up with CHT the week of Feb 24th</t>
  </si>
  <si>
    <t>Support</t>
  </si>
  <si>
    <t>Weekly touchbase between Avi &amp; Anup</t>
  </si>
  <si>
    <t>McDonalds POC in progress and Reliance Enterprise POC is going to start.  Pavan is assigned as a single point of contact for CPPlus accounts from the Services team</t>
  </si>
  <si>
    <t>Yet to be renewed, TK, Dinesh, Prakhar working it</t>
  </si>
  <si>
    <t>TK working with Tony to set up contact with customer</t>
  </si>
  <si>
    <t>Support, not renewing</t>
  </si>
  <si>
    <t>TK working with Mark to set up contact with customer</t>
  </si>
  <si>
    <t>Week of Feb 24th - Bhavana &amp; Gunja</t>
  </si>
  <si>
    <t>Bhavana and Gunja working on renewal</t>
  </si>
  <si>
    <t>Feb 9th</t>
  </si>
  <si>
    <t>Use case is being validated, expected to be resolved by end of Feb</t>
  </si>
  <si>
    <t>Order form received for renewal</t>
  </si>
  <si>
    <t>Feb 19th</t>
  </si>
  <si>
    <t>Sandeep and Tk working on renewal</t>
  </si>
  <si>
    <t>We have weeklyi customer touchbase.  Internal validation of all use cases complete and waiting for confirmation from customer</t>
  </si>
  <si>
    <t>Deployment started. Need to finalize rollout plan</t>
  </si>
  <si>
    <t>Churned</t>
  </si>
  <si>
    <t>Chronic data quality issues from National Grid side: believed fix but continuous monitoring</t>
  </si>
  <si>
    <t>Renewal in progress</t>
  </si>
  <si>
    <t>2 sites in deployment (Southfork and Eleven Mile Storage), 7 sites waiting on Data Center Migration, and  remaining 13 sites are deployed.</t>
  </si>
  <si>
    <t xml:space="preserve">Customer onsite bandwidth issues prevent data backfills which impact customer reporting capabilities. Took a while to get started on new feature requests critical to customer workflow. Happy now that work has started and Sandeep is involved.  </t>
  </si>
  <si>
    <t xml:space="preserve">Renewed,  Updated list of POs extending the contract are not in Dinh's spreadsheet version.  Dinesh will work with Nayanika/Tameem to get the contract and update. </t>
  </si>
  <si>
    <t>Working with AVI to finalise the details</t>
  </si>
  <si>
    <t xml:space="preserve">Feb 5th meeting onsite with Shawn Dennis.  </t>
  </si>
  <si>
    <t>Few additional changes / additional use cases to make them sticky</t>
  </si>
  <si>
    <t>Support, to be renewed, Dinesh working with TRL to complete the renewal</t>
  </si>
  <si>
    <t>Heavy financial interest- building in data for financial sources, new for us</t>
  </si>
  <si>
    <t>Dinesh working on renewal</t>
  </si>
  <si>
    <t>Deployment in progress, Upgrage to VAIA 3.4.0 in progress and should be completed this week.   
02/19:  Upgrade to 3.4.0 complete.  All use cases validated. Update to Green with VQ on 02/20</t>
  </si>
  <si>
    <t>Currently under investigation</t>
  </si>
  <si>
    <t>Woolworths</t>
  </si>
  <si>
    <t>Revenue</t>
  </si>
  <si>
    <t>Parent</t>
  </si>
  <si>
    <t>Product</t>
  </si>
  <si>
    <t>Services</t>
  </si>
  <si>
    <t>India</t>
  </si>
  <si>
    <t>Government</t>
  </si>
  <si>
    <t>Pro Forma</t>
  </si>
  <si>
    <t>Sum Revenue</t>
  </si>
  <si>
    <t>Revenue by Industry Sector</t>
  </si>
  <si>
    <t>Total Revenue</t>
  </si>
  <si>
    <t>Revenue by Application</t>
  </si>
  <si>
    <t>Revenue by Geography</t>
  </si>
  <si>
    <t>Project Name</t>
  </si>
  <si>
    <t>Contract Date</t>
  </si>
  <si>
    <t>Start Date</t>
  </si>
  <si>
    <t>End Date</t>
  </si>
  <si>
    <t>Auto Renewal Date</t>
  </si>
  <si>
    <t>Business Model</t>
  </si>
  <si>
    <t>Greif | Safety POC | VAIA</t>
  </si>
  <si>
    <t>Cory Environmental Holdings Limited</t>
  </si>
  <si>
    <t>Cory Environmental | 150 Cameras HSE | VAIA</t>
  </si>
  <si>
    <t>Pecos-Barstow-Toyah ISD</t>
  </si>
  <si>
    <t>Pecos</t>
  </si>
  <si>
    <t>Pecos Barstow Toyah| Threat Identification | VAIA</t>
  </si>
  <si>
    <t xml:space="preserve"> </t>
  </si>
  <si>
    <t>St. Theresa</t>
  </si>
  <si>
    <t>St Theresa | School Safety | VAIA</t>
  </si>
  <si>
    <t>Baylor University</t>
  </si>
  <si>
    <t>Baylor  School Safety  VAIA</t>
  </si>
  <si>
    <t>RENEWAL | Liberty Hill | Security -225 Cameras</t>
  </si>
  <si>
    <t>CRH</t>
  </si>
  <si>
    <t xml:space="preserve">	CRH Finnsemantti |VAIA | Deployment</t>
  </si>
  <si>
    <t>N/A</t>
  </si>
  <si>
    <t>Vistra | HSE Solution</t>
  </si>
  <si>
    <t>Core Ventures (Pvt.) Ltd</t>
  </si>
  <si>
    <t>Core9 Ventures</t>
  </si>
  <si>
    <t>CHT-Core9 | 130 Cameras | VAIA</t>
  </si>
  <si>
    <t>Punjab</t>
  </si>
  <si>
    <t>Punjab Beverages | Cooler Image Analysis | VAIA</t>
  </si>
  <si>
    <t>Tokio Marine Hall</t>
  </si>
  <si>
    <t>Tokio Marine Hall | Event Hall | VAIA</t>
  </si>
  <si>
    <t>Halliburton | Workover Rig Pilot Subscription | VAIA HSE</t>
  </si>
  <si>
    <t>General Electric Company</t>
  </si>
  <si>
    <t>RENEWAL | GE Power |VAIA</t>
  </si>
  <si>
    <t>VQ Cheese | HSE | Visual AI Advisor | SDR</t>
  </si>
  <si>
    <t>Katz Hillel Day School of Boca Raton</t>
  </si>
  <si>
    <t>Katz Hillel | Threat ID | Visual AI Advisor - Education</t>
  </si>
  <si>
    <t>Halliburton Energy Service</t>
  </si>
  <si>
    <t>Halliburton MSA |Frac crews rollout ph1 | VAIA HSE</t>
  </si>
  <si>
    <t>C-433</t>
  </si>
  <si>
    <t>P-691</t>
  </si>
  <si>
    <t>Patterson-UTI Drilling Company LLC</t>
  </si>
  <si>
    <t>Paterson Energy - Pilot - VAIA</t>
  </si>
  <si>
    <t>Orsted</t>
  </si>
  <si>
    <t>Orsted US Onshore | Wind and Solar APM | Renewable Suite</t>
  </si>
  <si>
    <t>P-675</t>
  </si>
  <si>
    <t xml:space="preserve">	Orsted | Transferring from site connection to data center connection | Industrial AI Suite - Renewables</t>
  </si>
  <si>
    <t>Primergy</t>
  </si>
  <si>
    <t>Primergy | APM RFP | Renewable Suite</t>
  </si>
  <si>
    <t>Renew Energy | Hardin-Crosswinds | Renewable Suite</t>
  </si>
  <si>
    <t>Invenergy</t>
  </si>
  <si>
    <t>Invenergy | AEP Renewables Assets | Renewable Suite</t>
  </si>
  <si>
    <t>National Grid Renewables</t>
  </si>
  <si>
    <t>National Grid Renewables | Wind and Solar Asset Management Pilot | Renewable Suite</t>
  </si>
  <si>
    <t>RENEWAL | Renew Energy Maintenance | Marshall Project | Renewable Suite</t>
  </si>
  <si>
    <t>RENEWAL | Renew Energy Maintenance | Lakota-Shaokatan-Pipestone</t>
  </si>
  <si>
    <t>RENEWAL | Renew Energy Maintenance | ACE Projects | Renewable Suite</t>
  </si>
  <si>
    <t xml:space="preserve">	RENEWAL | Renew Energy Maintenance | PRC Projects | Renewable Suite</t>
  </si>
  <si>
    <t>ESIF Servicer, LLC (UBS)</t>
  </si>
  <si>
    <t>UBS | Asset Management for BESS | Industrial AI Suite - Renewables</t>
  </si>
  <si>
    <t>UBS |Renewable Suite | Industrial AI Suite - Renewables</t>
  </si>
  <si>
    <t>Primergy | Prairie Mist and Ash Creak | 800MW Solar and Storage</t>
  </si>
  <si>
    <t>National Grid Renewables | Wind and Solar Asset Management - Phase 3| Renewable Suite</t>
  </si>
  <si>
    <t>9/17/20224</t>
  </si>
  <si>
    <t>National Grid Renewables | Wind and Solar Asset Management - Phase 4| Renewable Suite</t>
  </si>
  <si>
    <t>RENEWAL | National Grid | Isle of Grain LNG | IAS</t>
  </si>
  <si>
    <t>Shell</t>
  </si>
  <si>
    <t>Shell | Subsurface Imaging Multi-Year Agreement | New Product</t>
  </si>
  <si>
    <t>BAE Systems, Inc.</t>
  </si>
  <si>
    <t>BAE | Prescribe for Aftermarket Support | FADEC</t>
  </si>
  <si>
    <t>P-666</t>
  </si>
  <si>
    <t>BAE | Prescribe for Aftermarket Support | FADEC | T&amp;M Services</t>
  </si>
  <si>
    <t>P-607</t>
  </si>
  <si>
    <t>P-672</t>
  </si>
  <si>
    <t>Pepsico | POC Grand Prairie | VAIA</t>
  </si>
  <si>
    <t>Pepsico | Chile | Visual AI Advisor - HSE</t>
  </si>
  <si>
    <t>C-426</t>
  </si>
  <si>
    <t>P-673</t>
  </si>
  <si>
    <t>Woolworths | HSE (Safety) | Visual AI Advisor - HSE Pilot</t>
  </si>
  <si>
    <t>Secureworks | OEM Relationship | DeepArmor SDK</t>
  </si>
  <si>
    <t>AIRBUS SAS | Neon License 03.01.24-02.28.26</t>
  </si>
  <si>
    <t>ATC | Fanar | Support Contract</t>
  </si>
  <si>
    <t>C-078</t>
  </si>
  <si>
    <t>P-584</t>
  </si>
  <si>
    <t>BP America Production Co.</t>
  </si>
  <si>
    <t>BP</t>
  </si>
  <si>
    <t>BP | Additional deployment Hub 8 ARGOS | OGMA $180k</t>
  </si>
  <si>
    <t>C-082</t>
  </si>
  <si>
    <t>P-647</t>
  </si>
  <si>
    <t>Verizon Sourcing LLC</t>
  </si>
  <si>
    <t>Verizon</t>
  </si>
  <si>
    <t>Verizon | 3-site Pilot | VAIA</t>
  </si>
  <si>
    <t>C-147</t>
  </si>
  <si>
    <t>P-179</t>
  </si>
  <si>
    <t>Hewlett Packard Enterprise Company</t>
  </si>
  <si>
    <t>HP</t>
  </si>
  <si>
    <t>HPE SparkPredict for Edgeline</t>
  </si>
  <si>
    <t>C-163</t>
  </si>
  <si>
    <t>P-219</t>
  </si>
  <si>
    <t>Vonage Holding, Corp.</t>
  </si>
  <si>
    <t>Vonage Holding</t>
  </si>
  <si>
    <t>Vonage - Classify/Cluster trouble tickets</t>
  </si>
  <si>
    <t>C-219</t>
  </si>
  <si>
    <t>P-314</t>
  </si>
  <si>
    <t>Innovation That Works</t>
  </si>
  <si>
    <t>NXTP - Strategic Reseller/OEM Agreement</t>
  </si>
  <si>
    <t>C-258</t>
  </si>
  <si>
    <t>P-430</t>
  </si>
  <si>
    <t>Maple Leaf Cement Factory Limited (MLCFL)</t>
  </si>
  <si>
    <t>KMLG | Power Consumption | Darwin</t>
  </si>
  <si>
    <t>C-387</t>
  </si>
  <si>
    <t>P-602</t>
  </si>
  <si>
    <t>Rosenbaum Yeshiva of North Jersey</t>
  </si>
  <si>
    <t>Rosenbaum Yeshiva of North Jersey | Incident Surveillance | VAIA | SDR</t>
  </si>
  <si>
    <t>C-386</t>
  </si>
  <si>
    <t>P-603</t>
  </si>
  <si>
    <t>Pepsi Ukraine</t>
  </si>
  <si>
    <t>PepsiCo, Inc.</t>
  </si>
  <si>
    <t>PepsiCo | Ukraine POC | VAIA</t>
  </si>
  <si>
    <t>C-397</t>
  </si>
  <si>
    <t>P-616</t>
  </si>
  <si>
    <t>Majors Management</t>
  </si>
  <si>
    <t>Majors Management | C Store Bundle 60-day Pilot | VAIAc</t>
  </si>
  <si>
    <t>P-634</t>
  </si>
  <si>
    <t>Pepsi, Inc.</t>
  </si>
  <si>
    <t>PepsiCo | VSE Support Hours | Labs</t>
  </si>
  <si>
    <t>C-413</t>
  </si>
  <si>
    <t>P-643</t>
  </si>
  <si>
    <t>Diamond Drilling</t>
  </si>
  <si>
    <t>Diamond Drilling | AI for HSE | Generative AI</t>
  </si>
  <si>
    <t>C-407</t>
  </si>
  <si>
    <t>P-635</t>
  </si>
  <si>
    <t>RWE Clean Energy Development, LLC.</t>
  </si>
  <si>
    <t xml:space="preserve">RWE Clean Energy Development </t>
  </si>
  <si>
    <t>RWE Renewables | Solar Asset Mgmt | Renewable Suite</t>
  </si>
  <si>
    <t>C-406</t>
  </si>
  <si>
    <t>P-633</t>
  </si>
  <si>
    <t>MONDELEZ BRASIL LTDA.</t>
  </si>
  <si>
    <t>Mondelez</t>
  </si>
  <si>
    <t>Mondelez | Brazil POC | VAIA</t>
  </si>
  <si>
    <t>P-628</t>
  </si>
  <si>
    <t>Halliburton | Workover Rig HSE | VAIA</t>
  </si>
  <si>
    <t>P-646</t>
  </si>
  <si>
    <t>GE | Outage Site PoC | VAIA</t>
  </si>
  <si>
    <t>C-414</t>
  </si>
  <si>
    <t>P-645</t>
  </si>
  <si>
    <t>Philippine Seven Corporation (PSC)</t>
  </si>
  <si>
    <t>7-11 Philippines | 250 Store, 3-month Pilot | VAIA</t>
  </si>
  <si>
    <t>C-366</t>
  </si>
  <si>
    <t>P-569</t>
  </si>
  <si>
    <t>Liberty Utilities</t>
  </si>
  <si>
    <t>Liberty Utilities| RUL WT Drivetrain| R&amp;D</t>
  </si>
  <si>
    <t>Punjab Beverages | 500 Endpoints | Silverline MDM</t>
  </si>
  <si>
    <t>Murphy Oil | Offshore Platform PdM Pilot | OGMA</t>
  </si>
  <si>
    <t>P-605</t>
  </si>
  <si>
    <t>National Grid | Isle of Grain LNG | OGMA</t>
  </si>
  <si>
    <t>C-255</t>
  </si>
  <si>
    <t>AEP</t>
  </si>
  <si>
    <t>American Electric Power (Regulated) | NCEF | Ensemble Platform</t>
  </si>
  <si>
    <t>C-392</t>
  </si>
  <si>
    <t>P-611</t>
  </si>
  <si>
    <t>Round Rock ISD</t>
  </si>
  <si>
    <t>Round Rock ISD | Perimeter Pilot | VAIA</t>
  </si>
  <si>
    <t>P-610</t>
  </si>
  <si>
    <t>GE Power | Saudi | Expansion|VAIA</t>
  </si>
  <si>
    <t>C-384</t>
  </si>
  <si>
    <t>P-597</t>
  </si>
  <si>
    <t>Jura-Cement-Fabriken AG</t>
  </si>
  <si>
    <t>CRH | Jura POC 4 cameras, 3 use cases | VAIA</t>
  </si>
  <si>
    <t>P-442</t>
  </si>
  <si>
    <t>AIRBUS SAS | Neon License 03.01.21-02.28.24</t>
  </si>
  <si>
    <t>P-438_1</t>
  </si>
  <si>
    <t>RENEWAL | Renew Energy Maintenance | PRC Projects | Renewable Suite</t>
  </si>
  <si>
    <t>P-437_1</t>
  </si>
  <si>
    <t>C-042</t>
  </si>
  <si>
    <t>P-407</t>
  </si>
  <si>
    <t>Brevan Howard Capital Management LP</t>
  </si>
  <si>
    <t>Brevan Howard</t>
  </si>
  <si>
    <t>Brevan Howard | AIM2 | Software Alphaware Alphacycle</t>
  </si>
  <si>
    <t>P-408</t>
  </si>
  <si>
    <t>Brevan Howard | Spark | Services, Darwin, DeepNLP</t>
  </si>
  <si>
    <t>C-247</t>
  </si>
  <si>
    <t>P-409</t>
  </si>
  <si>
    <t>Nomura International Plc</t>
  </si>
  <si>
    <t>Nomura | AIM2 | Software Shinkai Orca Aquarium</t>
  </si>
  <si>
    <t>C-391</t>
  </si>
  <si>
    <t>Performance Contractor</t>
  </si>
  <si>
    <t>Exxon | Beaumont Refinery Naphtha Splitter Construction| VAIA</t>
  </si>
  <si>
    <t>C-272</t>
  </si>
  <si>
    <t>P-563</t>
  </si>
  <si>
    <t>DUFIL Prima Foods PLC</t>
  </si>
  <si>
    <t>Dufil</t>
  </si>
  <si>
    <t>Dufil | HSE | Visual AI</t>
  </si>
  <si>
    <t>P-585</t>
  </si>
  <si>
    <t>BP | Hub Deployment 2023 | RENEWAL $1.17M | OGMA - Atlantis</t>
  </si>
  <si>
    <t>Received confirmation no renewal after FY23 for all BP projects</t>
  </si>
  <si>
    <t>BP | Hub Deployment 2023 | RENEWAL $1.17M | OGMA - Na Kika</t>
  </si>
  <si>
    <t>BP | Hub Deployment 2023 | RENEWAL $1.17M | OGMA - Thunderhorse</t>
  </si>
  <si>
    <t>BP | Hub Deployment 2023 | RENEWAL $1.17M | OGMA - ETAP</t>
  </si>
  <si>
    <t>BP | Hub Deployment 2023 | RENEWAL $1.17M | OGMA - Mad Dog</t>
  </si>
  <si>
    <t>BP | Hub Deployment 2023 | RENEWAL $1.17M | OGMA - Glen Lyon</t>
  </si>
  <si>
    <t>BP | Hub Deployment 2023 | RENEWAL $1.17M | OGMA - Clair Ridge</t>
  </si>
  <si>
    <t>P-455</t>
  </si>
  <si>
    <t>Tolaram-Dufil | Total plant solution | SP+NLP</t>
  </si>
  <si>
    <t>C-256</t>
  </si>
  <si>
    <t>P-427_1</t>
  </si>
  <si>
    <t>American Electric Power Renewables, LLC</t>
  </si>
  <si>
    <t>Renewal | AEP Renewables | Renewable Suite</t>
  </si>
  <si>
    <t>C-404</t>
  </si>
  <si>
    <t>P-427_1A</t>
  </si>
  <si>
    <t>IRGAH Renewables Holdings LLC</t>
  </si>
  <si>
    <t>IRGAH</t>
  </si>
  <si>
    <t>C-155</t>
  </si>
  <si>
    <t>P-581</t>
  </si>
  <si>
    <t>Siemens Energy, Inc</t>
  </si>
  <si>
    <t>Siemens</t>
  </si>
  <si>
    <t>Siemens | PO for 14 licenses | EPP</t>
  </si>
  <si>
    <t>P-566</t>
  </si>
  <si>
    <t>Pepsico, Inc.</t>
  </si>
  <si>
    <t>PepsiCo | Spire Perception Kit HelloGoodness - Phase 1 | Custom Svcs</t>
  </si>
  <si>
    <t>P-615</t>
  </si>
  <si>
    <t>Orsted North America | Block Island Wind Farm | Renewable Suite</t>
  </si>
  <si>
    <t>P-598</t>
  </si>
  <si>
    <t>Orsted US Onshore | Helena Wind Project | Renewable Suite</t>
  </si>
  <si>
    <t>P-580</t>
  </si>
  <si>
    <t>Orsted | 12-Month Trial Onshore Wind | Renewable Suite</t>
  </si>
  <si>
    <t>C-405</t>
  </si>
  <si>
    <t>P-630</t>
  </si>
  <si>
    <t>Unio Enterprise GMBH</t>
  </si>
  <si>
    <t>Unio Global | QBDII Project | Labs</t>
  </si>
  <si>
    <t>P-642</t>
  </si>
  <si>
    <t>Pepsico, Inc. - Sr Mgrs Meeting &amp; Preparation</t>
  </si>
  <si>
    <t>P-484</t>
  </si>
  <si>
    <t>Renew Energy Maintenance | Marshall Project | Ensemble Platform</t>
  </si>
  <si>
    <t>Airbus | Encryption at Rest Upgrade | NEON</t>
  </si>
  <si>
    <t>P-572</t>
  </si>
  <si>
    <t>PepsiCo | Virtual Defect &amp; AR Glass | R&amp;D</t>
  </si>
  <si>
    <t>P-582</t>
  </si>
  <si>
    <t>PepsiCo | VR HyperCare ARR | Svcs</t>
  </si>
  <si>
    <t>C-367</t>
  </si>
  <si>
    <t>P-574</t>
  </si>
  <si>
    <t>Adelson Educational Campus</t>
  </si>
  <si>
    <t>Dr. Miriam and Sheldon G. Adelson Educational Institute</t>
  </si>
  <si>
    <t>Adelson Educational | 150 cameras 4 use cases | VAIA</t>
  </si>
  <si>
    <t>P-627</t>
  </si>
  <si>
    <t>GE Power | API Integration | VAIA</t>
  </si>
  <si>
    <t>C-396</t>
  </si>
  <si>
    <t>P-613</t>
  </si>
  <si>
    <t>Cement Ożarów S.A.</t>
  </si>
  <si>
    <t>Cement Ozarow S.A.</t>
  </si>
  <si>
    <t>CRH Poland (Cement Ozarow) | POC | VAIA</t>
  </si>
  <si>
    <t>C-395</t>
  </si>
  <si>
    <t>P-612</t>
  </si>
  <si>
    <t>Boerne ISD</t>
  </si>
  <si>
    <t>Boerne ISD | Prop Door Pilot | VAIA</t>
  </si>
  <si>
    <t>C-289</t>
  </si>
  <si>
    <t>P-506</t>
  </si>
  <si>
    <t>WEC Business Services</t>
  </si>
  <si>
    <t>WEC</t>
  </si>
  <si>
    <t>WEC Energy Group | Wind and Solar Asset Management | Renewable Suite</t>
  </si>
  <si>
    <t>C-236</t>
  </si>
  <si>
    <t>P-355</t>
  </si>
  <si>
    <t>Idealstor LLC</t>
  </si>
  <si>
    <t>Idealstor</t>
  </si>
  <si>
    <t>Idealstor LLC | MSSP | DeepArmor</t>
  </si>
  <si>
    <t>P-436</t>
  </si>
  <si>
    <t>Renew Energy Maintenance LLC | Energy.ML subscription for the Lakota, Shaokatan, and Pipestone</t>
  </si>
  <si>
    <t>P-437</t>
  </si>
  <si>
    <t>Renew Energy Maintenance LLC | Energy.ML subscription for Ridgewind and Windshare</t>
  </si>
  <si>
    <t>P-438</t>
  </si>
  <si>
    <t>Renew Energy Maintenance LLC | Energy.ML subscription for Lincoln Heights-Norgaard and Brewster</t>
  </si>
  <si>
    <t>P-447</t>
  </si>
  <si>
    <t>Saudi Aramco Products Trading Company</t>
  </si>
  <si>
    <t>ATC | Maritime Shipping | Fanar</t>
  </si>
  <si>
    <t>P-458</t>
  </si>
  <si>
    <t>Shell | Seismic Imaging</t>
  </si>
  <si>
    <t>C-238</t>
  </si>
  <si>
    <t>P-470</t>
  </si>
  <si>
    <t>ExxonMobil Research and Engineering</t>
  </si>
  <si>
    <t>ExxonMobil</t>
  </si>
  <si>
    <t>Exxon | PdM Downstream Plants | SP</t>
  </si>
  <si>
    <t>P-481</t>
  </si>
  <si>
    <t>Dufil | Sensorization Assessment | Service</t>
  </si>
  <si>
    <t>P-485</t>
  </si>
  <si>
    <t>Vistra Corp-Renewable Asset Management-Use Case 1</t>
  </si>
  <si>
    <t>P-487</t>
  </si>
  <si>
    <t>Vistra Corp-HSE-Use Case 2</t>
  </si>
  <si>
    <t>P-488</t>
  </si>
  <si>
    <t>Vistra Corp-VBM-Use Case 3</t>
  </si>
  <si>
    <t>P-490</t>
  </si>
  <si>
    <t>BP | Glen Lyon Production Hub | SP License</t>
  </si>
  <si>
    <t>C-287</t>
  </si>
  <si>
    <t>P-498</t>
  </si>
  <si>
    <t>Ares Tech</t>
  </si>
  <si>
    <t>Ares Tech|Grupo Bal | DA EPP License renewal</t>
  </si>
  <si>
    <t>C-263</t>
  </si>
  <si>
    <t>P-501</t>
  </si>
  <si>
    <t>Chevron Technical Center, A Division of Chevron U.S.A. INC.</t>
  </si>
  <si>
    <t>Chevron</t>
  </si>
  <si>
    <t>Chevron | DEV SaaS &amp;Prod | HSE</t>
  </si>
  <si>
    <t>P-503</t>
  </si>
  <si>
    <t>Siemens Energy_DeepArmor OT_25 Seats_1 Yr.</t>
  </si>
  <si>
    <t>P-505</t>
  </si>
  <si>
    <t>Siemens Energy_DeepArmor OT_2_1 Yr.</t>
  </si>
  <si>
    <t>P-507</t>
  </si>
  <si>
    <t>BP | Clair Ridge Production Hub | SP License</t>
  </si>
  <si>
    <t>P-558</t>
  </si>
  <si>
    <t>Verizon | Grid Wide IoT Phase 3 | Services</t>
  </si>
  <si>
    <t>P-559</t>
  </si>
  <si>
    <t>Chevron | HSE | Iris app</t>
  </si>
  <si>
    <t>C-369</t>
  </si>
  <si>
    <t>P-577</t>
  </si>
  <si>
    <t>ENI</t>
  </si>
  <si>
    <t>ENI | Wind Asset Management | Renewable Suite</t>
  </si>
  <si>
    <t>P-579</t>
  </si>
  <si>
    <t>Greif | POC for Traffic Mgt, Argentina | VAIA</t>
  </si>
  <si>
    <t>C-382</t>
  </si>
  <si>
    <t>P-595</t>
  </si>
  <si>
    <t>WEG Equipamentos Eletricos S.A.</t>
  </si>
  <si>
    <t>WEG Wind Energy | Main Bearing RCA | Rob Budny Consulting Project</t>
  </si>
  <si>
    <t>C-170</t>
  </si>
  <si>
    <t>P-267_1</t>
  </si>
  <si>
    <t>Hitachi High Technologies America, Inc.</t>
  </si>
  <si>
    <t>Hitachi High Technologies</t>
  </si>
  <si>
    <t>P-342_2</t>
  </si>
  <si>
    <t>BP | ETAP License | 3rd Year Renewal</t>
  </si>
  <si>
    <t>C-232</t>
  </si>
  <si>
    <t>P-343</t>
  </si>
  <si>
    <t xml:space="preserve">	Lenovo PC HK Ltd.</t>
  </si>
  <si>
    <t>Lenovo</t>
  </si>
  <si>
    <t>C-233</t>
  </si>
  <si>
    <t>P-344</t>
  </si>
  <si>
    <t>SC Avagate</t>
  </si>
  <si>
    <t>Avangate</t>
  </si>
  <si>
    <t xml:space="preserve">SC Avengate Sales </t>
  </si>
  <si>
    <t>C-188</t>
  </si>
  <si>
    <t>P-351</t>
  </si>
  <si>
    <t>Xertica Labs, Inc</t>
  </si>
  <si>
    <t>C-235</t>
  </si>
  <si>
    <t>P-353_1</t>
  </si>
  <si>
    <t>TotalSystems S.A. de C.V.</t>
  </si>
  <si>
    <t>TotalSystems (reseller) | GrupoBAL | DeepArmor 2nd Year</t>
  </si>
  <si>
    <t>C-240</t>
  </si>
  <si>
    <t>P-374</t>
  </si>
  <si>
    <t>BP International Ltd -R&amp;M</t>
  </si>
  <si>
    <t>P-375_2</t>
  </si>
  <si>
    <t>BP | Production Hub Atlantis License | 3rd Year Renewal</t>
  </si>
  <si>
    <t>P-379</t>
  </si>
  <si>
    <t>P-379_1</t>
  </si>
  <si>
    <t>BP | Na Kika License | 2nd Year Renewal</t>
  </si>
  <si>
    <t>P-405</t>
  </si>
  <si>
    <t>P-405_1</t>
  </si>
  <si>
    <t>BP | Thunderhorse  License | 2nd Year Renewal</t>
  </si>
  <si>
    <t>C-248</t>
  </si>
  <si>
    <t>P-411</t>
  </si>
  <si>
    <t>Trovon Group Pty Ltd</t>
  </si>
  <si>
    <t>Trovon</t>
  </si>
  <si>
    <t>Trovon | Rolling Stock Asset Mgt | SparkPredict</t>
  </si>
  <si>
    <t>C-074</t>
  </si>
  <si>
    <t>P-413</t>
  </si>
  <si>
    <t>Electric Power Research Institute, Inc. ("EPRI")</t>
  </si>
  <si>
    <t>EPRI | EMRT Phase III Services | DeepNLP</t>
  </si>
  <si>
    <t>C-252</t>
  </si>
  <si>
    <t>P-417</t>
  </si>
  <si>
    <t>Cendana Digital Sdn Bhd</t>
  </si>
  <si>
    <t>P-427</t>
  </si>
  <si>
    <t>EPR | Asset Management and Predictive Analytics</t>
  </si>
  <si>
    <t>C-259</t>
  </si>
  <si>
    <t>P-431</t>
  </si>
  <si>
    <t>National Grid USA Service Company, Inc.</t>
  </si>
  <si>
    <t>National Grid | Raster Vector Pilot | R&amp;D</t>
  </si>
  <si>
    <t>P-441</t>
  </si>
  <si>
    <t>C-264</t>
  </si>
  <si>
    <t>P-443</t>
  </si>
  <si>
    <t>SHELL INFORMATION TECHNOLOGY INT'L B.V.</t>
  </si>
  <si>
    <t>P-445</t>
  </si>
  <si>
    <t>P-446</t>
  </si>
  <si>
    <t>Airbus Sas</t>
  </si>
  <si>
    <t>AIRBUS SAS | Consulting Services</t>
  </si>
  <si>
    <t>C-269</t>
  </si>
  <si>
    <t>P-451</t>
  </si>
  <si>
    <t>AA T&amp;S Services Ltd (UK)</t>
  </si>
  <si>
    <t>Anglo Am | Brown Field Explore (Pilot) | Maana Q</t>
  </si>
  <si>
    <t>C-262</t>
  </si>
  <si>
    <t>P-452</t>
  </si>
  <si>
    <t>PIC Group</t>
  </si>
  <si>
    <t>PIC | Aceros Dondisch | Ensemble Platform</t>
  </si>
  <si>
    <t>P-460</t>
  </si>
  <si>
    <t>Trovon | EPP Pilot | DeepArmor</t>
  </si>
  <si>
    <t>P-462</t>
  </si>
  <si>
    <t>BP | Mad Dog Production Hub | SP License</t>
  </si>
  <si>
    <t>P-469</t>
  </si>
  <si>
    <t>P-479</t>
  </si>
  <si>
    <t>Hitachi High-Tech America, Inc.</t>
  </si>
  <si>
    <t>HHT | Darwin Perpetual renewal for HSL internal use | Darwin</t>
  </si>
  <si>
    <t>C-282</t>
  </si>
  <si>
    <t>P-486</t>
  </si>
  <si>
    <t>Leeward Renewable Energy - Ensemble Pilot</t>
  </si>
  <si>
    <t>Leeward Renewable Energy</t>
  </si>
  <si>
    <t>P-489</t>
  </si>
  <si>
    <t>Brevan Howard Capital Management Ltd</t>
  </si>
  <si>
    <t>BH CM Ltd| AH Studio| Investment Manager | Crypto MM</t>
  </si>
  <si>
    <t>P-492</t>
  </si>
  <si>
    <t>C-285</t>
  </si>
  <si>
    <t>P-494</t>
  </si>
  <si>
    <t>XPS, Expert Process Solutions</t>
  </si>
  <si>
    <t>XPS</t>
  </si>
  <si>
    <t>P-496</t>
  </si>
  <si>
    <t>RENEWAL | HHT | Hitachi Building Systems | Darwin (5 months)</t>
  </si>
  <si>
    <t>P-499</t>
  </si>
  <si>
    <t>PepsiCo | Spire - Dashboard Service Log Analysis | Custom Svcs</t>
  </si>
  <si>
    <t>P-500</t>
  </si>
  <si>
    <t>PepsiCo | Spire Perception Kit Quick Pick Coolers | Custom Svcs</t>
  </si>
  <si>
    <t>P-504</t>
  </si>
  <si>
    <t>PepsiCo | Data Science Training 1H22 | Training Services</t>
  </si>
  <si>
    <t>P-564</t>
  </si>
  <si>
    <t>PepsiCo | Virtual Defect Simulator | R&amp;D</t>
  </si>
  <si>
    <t>P-571</t>
  </si>
  <si>
    <t>PepsiCo | Virtual Supermarket Env. Updates | R&amp;D</t>
  </si>
  <si>
    <t>P-573</t>
  </si>
  <si>
    <t>PepsiCo | Data Science Training 2H22 | Training Services</t>
  </si>
  <si>
    <t>P-575</t>
  </si>
  <si>
    <t>PepsiCo | Virtual Supermarket Add Models | R&amp;D</t>
  </si>
  <si>
    <t>P-514</t>
  </si>
  <si>
    <t>Easy Studio- Hosting &amp; Phase II Development</t>
  </si>
  <si>
    <t>Silverline License Blomsterlandet &amp; Rovalin Sept - Nov22</t>
  </si>
  <si>
    <t>EasyLogic Product Development</t>
  </si>
  <si>
    <t>Easy Studio- Production Setup &amp; Hosting- Dec 21-Nov 22</t>
  </si>
  <si>
    <t>EasyStudio Q1 2023 Development team Jan - Mar 2023</t>
  </si>
  <si>
    <t>EasyStudio Hosting Annual Prod Dec 2022 - Nov 2023</t>
  </si>
  <si>
    <t>EasyStudio Hosting Annual Non Prod Sept 2022 - Aug 2023</t>
  </si>
  <si>
    <t>Silverline License Dec 22 - Mar 23 Blomsterlandet, Rovalin</t>
  </si>
  <si>
    <t>Easy Studio PS Effort on Easystudio Blomsterlandet</t>
  </si>
  <si>
    <t>EasyStudio Q2 2023 Development team Apr - June 2023</t>
  </si>
  <si>
    <t>EasyStudio Q3 2023 Development team July - September 2023</t>
  </si>
  <si>
    <t>EasyStudio Q4 2023 Development team Oct - December 2023</t>
  </si>
  <si>
    <t>Silverline License Blomsterlandet Mar - Dec 2023</t>
  </si>
  <si>
    <t>EasyStudio Prod Hosting (December 2023)</t>
  </si>
  <si>
    <t>EasyStudio 2024 Development team Delta hours Feb 2024</t>
  </si>
  <si>
    <t>EasyStudio Q1 2024 Development team January - March 2024</t>
  </si>
  <si>
    <t>Easy Studio Development team April - June 2024</t>
  </si>
  <si>
    <t>P-519</t>
  </si>
  <si>
    <t>Heiqual support 2022</t>
  </si>
  <si>
    <t>28 licences Integration wizards</t>
  </si>
  <si>
    <t>Siebel upgrade</t>
  </si>
  <si>
    <t>Heiqual Silverline License 2024</t>
  </si>
  <si>
    <t>P-531</t>
  </si>
  <si>
    <t>Novo Nordisk (NN Disk)</t>
  </si>
  <si>
    <t>IO Events CR and support</t>
  </si>
  <si>
    <t>IO Events Silverline License 2022</t>
  </si>
  <si>
    <t>ItemLicense 2023- Delta 2022 + mobility application, production support + system management support</t>
  </si>
  <si>
    <t>ItemDevelopment (Releases / Projects) IO Events Project 2023</t>
  </si>
  <si>
    <t>ItemDevelopment (Releases / Projects) IO Events Project 2023 (Revised PO Value 14875)</t>
  </si>
  <si>
    <t>ItemMobility Application, Production Support (Second half of the year) IO Events Project</t>
  </si>
  <si>
    <t>Licensing IO Events January to June 24</t>
  </si>
  <si>
    <t>P-542</t>
  </si>
  <si>
    <t>VISMA/Onitio</t>
  </si>
  <si>
    <t>Norway application license July 21-June 24</t>
  </si>
  <si>
    <t>Postnord Denmark application license Apr 22- Mar 23</t>
  </si>
  <si>
    <t>Postnord Finland application license Apr 22- Mar 23</t>
  </si>
  <si>
    <t>Postnord Norway Dec 21</t>
  </si>
  <si>
    <t>Postnord Finland Bucket hours 1st Half 2022</t>
  </si>
  <si>
    <t>Postnord Norway Bucket hours 1st Half 2022</t>
  </si>
  <si>
    <t>Postnord Denmark Bucket hours 1st Half 2022</t>
  </si>
  <si>
    <t>Norway bucket hours July 22</t>
  </si>
  <si>
    <t>Finland Bucket hours July 22</t>
  </si>
  <si>
    <t>Finland Bucket Hours 2nd Half 2022</t>
  </si>
  <si>
    <t>PN Norway ENTERPRISE &amp; BYOD Q2 2022, PN Norway ENTERPRISE &amp; BYOD Q3 2022</t>
  </si>
  <si>
    <t>PN Denmark BYOD Q2 &amp; Q3 2022</t>
  </si>
  <si>
    <t>PN Finland ENTERPRISE &amp; BYOD Q2 2022, PN Finland ENTERPRISE &amp; BYOD Q3 2022</t>
  </si>
  <si>
    <t>Norway Bucket Hours 2nd Half 2022</t>
  </si>
  <si>
    <t>Denmark Bucket Hours 2nd Half 2022</t>
  </si>
  <si>
    <t>Denmark extra bucket hours in Q4 2022</t>
  </si>
  <si>
    <t>Finland extra bucket hours in Q4 2022</t>
  </si>
  <si>
    <t>PN Finland Silverline License Entreprise license delta &amp; BYOD- Q4 2022</t>
  </si>
  <si>
    <t>PN Denmark Silverline License BYOD Q4 2022</t>
  </si>
  <si>
    <t>PN Norway Silverline License BYOD Q4 2022</t>
  </si>
  <si>
    <t>PostNord Norway bucket hours 1st Half 2023</t>
  </si>
  <si>
    <t>PostNord Finland bucket hours 1st Half 2023</t>
  </si>
  <si>
    <t>PostNord Denmark bucket hours 1st Half 2023</t>
  </si>
  <si>
    <t>PN Norway Silverline License BYOD Q1 2023</t>
  </si>
  <si>
    <t>PN Finland Silverline License Entreprise license delta &amp; BYOD- Q1 2023</t>
  </si>
  <si>
    <t>PN Denmark Silverline License BYOD Q1 2023</t>
  </si>
  <si>
    <t>PN Denmark Silverline License Enterprise license April 23 to March 24</t>
  </si>
  <si>
    <t>PN Finland Silverline License Enterprise license April 23 to March 24</t>
  </si>
  <si>
    <t>Denmark extra bucket hours for Q2 2023</t>
  </si>
  <si>
    <t>PN Norway Silverline License
BYOD Q2 2023</t>
  </si>
  <si>
    <t>PN Denmark Silverline License BYOD Q2 2023</t>
  </si>
  <si>
    <t>PN Finland Silverline LicenseQ2 2023</t>
  </si>
  <si>
    <t>PostNord Norway bucket hours 2nd
Half 2023</t>
  </si>
  <si>
    <t>PostNord Denmark bucket hours2nd
Half 2023</t>
  </si>
  <si>
    <t>PostNord Finland bucket hours 2nd half 2023</t>
  </si>
  <si>
    <t>PostNord Norway bucket hours 2nd Half 2023</t>
  </si>
  <si>
    <t>Onitio Solutions Norge AS (VISMA)</t>
  </si>
  <si>
    <t>PN Norway Silverline License BYOD Q3 2023</t>
  </si>
  <si>
    <t>PN Finland Silverline License BYOD Q3 2023</t>
  </si>
  <si>
    <t>PN Denmark Silverline License BYOD Q3 2023</t>
  </si>
  <si>
    <t>PN Norway Silverline License Q4 2023</t>
  </si>
  <si>
    <t>PN Finland Silverline License Q4 2023</t>
  </si>
  <si>
    <t>PN Denmark Silverline License BYOD Q4 2023</t>
  </si>
  <si>
    <t>PostNord Norway bucket hours 1st Half 2024</t>
  </si>
  <si>
    <t>PostNord Finland bucket hours 1st Half 2024</t>
  </si>
  <si>
    <t>PostNord Denmark bucket hours 1st Half 2024</t>
  </si>
  <si>
    <t>PN Finland License Enterprise April 2024 to March 2025</t>
  </si>
  <si>
    <t>PN Denmark License Enterprise April 2024 to March 2025</t>
  </si>
  <si>
    <t>PostNord Norway Extra bucket hours 1st Half 2024</t>
  </si>
  <si>
    <t>PN Norway Silverline License</t>
  </si>
  <si>
    <t>C-355</t>
  </si>
  <si>
    <t>P-550</t>
  </si>
  <si>
    <t xml:space="preserve">Xerox applications licensing, hosting and support US </t>
  </si>
  <si>
    <t>P-551</t>
  </si>
  <si>
    <t>PEGA App and Hosting Support+AMPChroma Maint &amp; Support</t>
  </si>
  <si>
    <t>PEGA Application and Hosting Support, AMPChroma Maintenance and Support</t>
  </si>
  <si>
    <t>VMO # 9306 North American WINGS Hosting and Support</t>
  </si>
  <si>
    <t>PEGAApplication and Hosting Support,AMPChroma Maintenance and Support</t>
  </si>
  <si>
    <t>T&amp;M agreement to move AMP Solution Silverline and first year of software Service</t>
  </si>
  <si>
    <t>P-510</t>
  </si>
  <si>
    <t>IRIS Licensing</t>
  </si>
  <si>
    <t>CMPTR,SERVER,DELL;PWR EDGE R740SERVER for Adani Power</t>
  </si>
  <si>
    <t>Aditya Infotech Ltd</t>
  </si>
  <si>
    <t>Hardware Desktop TC SE70 NV Jetson-1.6</t>
  </si>
  <si>
    <t>P-511</t>
  </si>
  <si>
    <t>Britannia</t>
  </si>
  <si>
    <t>Social Distancing Solution Hosting &amp; Support for 12 months</t>
  </si>
  <si>
    <t>C-295</t>
  </si>
  <si>
    <t>P-512</t>
  </si>
  <si>
    <t>Carlsberg</t>
  </si>
  <si>
    <t>AI Platform licensing(IW Hosting) includes AI software,software upgrade &amp;maint (23cam)</t>
  </si>
  <si>
    <t>IRIS Edge, Camera onboarding and Configuration Calibration &amp; Scene Optimization for all use cases</t>
  </si>
  <si>
    <t>C-296</t>
  </si>
  <si>
    <t>P-513</t>
  </si>
  <si>
    <t>Coromandel</t>
  </si>
  <si>
    <t>Camera Onboarding&amp;configuration &amp; Vision Analytics AWS hosting/ AI service</t>
  </si>
  <si>
    <t>IRIS Edge Hardware For Vision Analytics</t>
  </si>
  <si>
    <t>EMERALD HAVEN REALTY LIMITED</t>
  </si>
  <si>
    <t>Hardware AI Edge Server</t>
  </si>
  <si>
    <t>P-516</t>
  </si>
  <si>
    <t>Flipkart Haringata Licensing</t>
  </si>
  <si>
    <t>P-517</t>
  </si>
  <si>
    <t>Flipkart/Myntra (Assert)</t>
  </si>
  <si>
    <t>Licensing 16 cameras &amp; AWS for 3 months</t>
  </si>
  <si>
    <t>C-320</t>
  </si>
  <si>
    <t>P-522</t>
  </si>
  <si>
    <t>Hindustan Unilever Ltd.</t>
  </si>
  <si>
    <t>Hisdustan Unilever Ltd.</t>
  </si>
  <si>
    <t xml:space="preserve">HSE Monitoring </t>
  </si>
  <si>
    <t>P-520</t>
  </si>
  <si>
    <t>HPCL - Locations</t>
  </si>
  <si>
    <t>Video Analytics at Locations</t>
  </si>
  <si>
    <t xml:space="preserve">HPCL - Locations </t>
  </si>
  <si>
    <t>Video Analytics at Locations - Revision in PO Value for Capex</t>
  </si>
  <si>
    <t>Location Onboarding in dashboard for 138 Sites</t>
  </si>
  <si>
    <t>P-521</t>
  </si>
  <si>
    <t>HPCL - Retail Outlets</t>
  </si>
  <si>
    <t>Video Analytics at Retail Outlets</t>
  </si>
  <si>
    <t>C-323</t>
  </si>
  <si>
    <t>P-523</t>
  </si>
  <si>
    <t>ITC OCR</t>
  </si>
  <si>
    <t>Cameras &amp; other Hardware</t>
  </si>
  <si>
    <t>System enclosure, Camera Onboarding &amp; Configuration, Solution Development Cost, DVR Installation</t>
  </si>
  <si>
    <t>P-524</t>
  </si>
  <si>
    <t>ITC Potato Chips (Assert)</t>
  </si>
  <si>
    <t xml:space="preserve">ITC Potato Chips </t>
  </si>
  <si>
    <t>Quality Monitoring of Potato Chips</t>
  </si>
  <si>
    <t>C-324</t>
  </si>
  <si>
    <t>P-526</t>
  </si>
  <si>
    <t>L&amp;T ENERGY - HYDROCARBON (LTEH)</t>
  </si>
  <si>
    <t>1) Hardware connection, Installation, System configuration and QA at site
2) Supply of IRIS Edge Hardware
3) CCTV Installation and setup
4) IRIS platform licensing and support</t>
  </si>
  <si>
    <t>C-327</t>
  </si>
  <si>
    <t>P-527</t>
  </si>
  <si>
    <t>Video Analytics- Installation &amp; Configuration
IRIS Core Hardware
Platform Licensing
On premises Storage</t>
  </si>
  <si>
    <t>CCTV camera- Digital project at Bhiwandi Depot</t>
  </si>
  <si>
    <t>P-528</t>
  </si>
  <si>
    <t>Licensing &amp; Installation- 200 sites</t>
  </si>
  <si>
    <t>Production Grade Nano</t>
  </si>
  <si>
    <t>P-529</t>
  </si>
  <si>
    <t>MWC (Assert)</t>
  </si>
  <si>
    <t>Supply &amp; Installation Installation of GPU - CCTV camera unit</t>
  </si>
  <si>
    <t>GPU unit- CCTV</t>
  </si>
  <si>
    <t>Licensing</t>
  </si>
  <si>
    <t>P-533</t>
  </si>
  <si>
    <t>Phoenix malls (Assert)</t>
  </si>
  <si>
    <t>Phoenix Malls</t>
  </si>
  <si>
    <t xml:space="preserve">Footfall counter </t>
  </si>
  <si>
    <t>P-525</t>
  </si>
  <si>
    <t>Reliance</t>
  </si>
  <si>
    <t>RIL RMS-CCTV installations at petro retail outlet</t>
  </si>
  <si>
    <t>RIL RMS-AI solution for retail outlet</t>
  </si>
  <si>
    <t>RIL RMS-Additional Charges for Extension of site</t>
  </si>
  <si>
    <t>Reliance CNG Queue Management</t>
  </si>
  <si>
    <t>P-560</t>
  </si>
  <si>
    <t>Reliance Solar Services</t>
  </si>
  <si>
    <t>RMS Services for Solar Powered Camera</t>
  </si>
  <si>
    <t>P-534</t>
  </si>
  <si>
    <t>LMF FR License</t>
  </si>
  <si>
    <t>AMC for LMF FR License 8th March 2023 to 8th March 2024</t>
  </si>
  <si>
    <t>P-535</t>
  </si>
  <si>
    <t>Saint-Gobain India Private Limited</t>
  </si>
  <si>
    <t xml:space="preserve">Saint-Gobain   </t>
  </si>
  <si>
    <t>AI model training, scene optimization, use case implementation &amp; testing.</t>
  </si>
  <si>
    <t>License- PPE</t>
  </si>
  <si>
    <t>Licensing Serv-broadcasting, Repair services for cameras</t>
  </si>
  <si>
    <t>Hardware, VAIA AI Platform Licensing for onboarding
cameras - Monthly Charges (Includes AI
software, software upgrades, maintenance
and support, AMC), Camera Onboarding, calibration and
configuration =&gt; One Time Charges</t>
  </si>
  <si>
    <t>Licensing Serv-Comp software &amp; database</t>
  </si>
  <si>
    <t>SBI (Assert)</t>
  </si>
  <si>
    <t>SBI</t>
  </si>
  <si>
    <t xml:space="preserve">AI alerts for security </t>
  </si>
  <si>
    <t>Spoton (Assert)</t>
  </si>
  <si>
    <t>Spoton</t>
  </si>
  <si>
    <t>AI solution for warehouse</t>
  </si>
  <si>
    <t>Tata Power Renewable Energy Ltd.</t>
  </si>
  <si>
    <t>Tata</t>
  </si>
  <si>
    <t>Intrusion Detection using CCTV and Drones</t>
  </si>
  <si>
    <t xml:space="preserve">Tata Steel Limited </t>
  </si>
  <si>
    <t>Video Analytics Service 26-40 cameras</t>
  </si>
  <si>
    <t>P-540</t>
  </si>
  <si>
    <t>IRIS platform licensing, AMC &amp; camera onboarding</t>
  </si>
  <si>
    <t>Computer vision solution</t>
  </si>
  <si>
    <t>C-351</t>
  </si>
  <si>
    <t>P-515</t>
  </si>
  <si>
    <t>United Spirits Limited</t>
  </si>
  <si>
    <t>AWS Support for Project Vcare as per SOW</t>
  </si>
  <si>
    <t>P-541</t>
  </si>
  <si>
    <t>UPL LIMITED</t>
  </si>
  <si>
    <t>Video Analytics - Intrusion Hardware</t>
  </si>
  <si>
    <t>Camera Onboarding &amp; Configuration &amp; IRIS Licensing</t>
  </si>
  <si>
    <t>IRIS Video AI system</t>
  </si>
  <si>
    <t>Camera Onboarding &amp; Configuration</t>
  </si>
  <si>
    <t>Service PR for Onboarding camera</t>
  </si>
  <si>
    <t>Video Analytics Intrusion detection</t>
  </si>
  <si>
    <t>IRIS Platform Licensing</t>
  </si>
  <si>
    <t>Deployment Cost One Time</t>
  </si>
  <si>
    <t>Software Licensing for Camera</t>
  </si>
  <si>
    <t>C-354</t>
  </si>
  <si>
    <t>P-548</t>
  </si>
  <si>
    <t>VISTEON ELECTRONICS INDIA PRIVATE LIMITED</t>
  </si>
  <si>
    <t xml:space="preserve">VISTEON </t>
  </si>
  <si>
    <t>AI POC Development</t>
  </si>
  <si>
    <t>P-549</t>
  </si>
  <si>
    <t>Waycool (Assert)</t>
  </si>
  <si>
    <t>Installation &amp; per month licensing</t>
  </si>
  <si>
    <t>P-552</t>
  </si>
  <si>
    <t>Givaudan (India) Pvt Ltd</t>
  </si>
  <si>
    <t>IRIS Platform Licensing &amp; Edge Device</t>
  </si>
  <si>
    <t>P-553</t>
  </si>
  <si>
    <t xml:space="preserve">ArcelorMittal Nippon Steel India Limited </t>
  </si>
  <si>
    <t>PoV for Real-time hazard detection tool as a SaaS solution for HSE</t>
  </si>
  <si>
    <t>P-554</t>
  </si>
  <si>
    <t>Reliance BP Mobility ADF</t>
  </si>
  <si>
    <t>CIA VIDEO ANALYTIC INSTLN AT_ADF_ASADF01</t>
  </si>
  <si>
    <t>CIA VIDEO ANALYTIC INSTLN AT_ADF_CGADF01</t>
  </si>
  <si>
    <t>CIA VIDEO ANALYTIC INSTLN AT_ADF_HRADF01</t>
  </si>
  <si>
    <t>CIA VIDEO ANALYTIC INSTLN AT_ADF_KRADF01</t>
  </si>
  <si>
    <t>CIA VIDEO ANALYTIC INSTLN AT_ADF_ORADF01</t>
  </si>
  <si>
    <t>CIA VIDEO ANALYTIC INSTLN AT_ADF_PBADF02</t>
  </si>
  <si>
    <t>CIA VIDEO ANALYTIC INSTLN AT_ADF_RJADF01</t>
  </si>
  <si>
    <t>CIA VIDEO ANALYTIC INSTLN AT_ADF_TNADF02</t>
  </si>
  <si>
    <t>CIA VIDEO ANALYTIC INSTLN AT_ADF_TNADF03</t>
  </si>
  <si>
    <t>CIA VIDEO ANALYTIC INSTLN AT_ADF_TLADF01</t>
  </si>
  <si>
    <t>CIA VIDEO ANALYTIC INSTLN AT_ADF_UPADF01</t>
  </si>
  <si>
    <t>CIA VIDEO ANALYTIC INSTLN AT_ADF_MGLRE</t>
  </si>
  <si>
    <t>CIA VIDEO ANALYTIC INSTLN AT_ADF_MHADF02</t>
  </si>
  <si>
    <t>CIA VIDEO ANALYTIC INSTLN AT_ADF_BINA</t>
  </si>
  <si>
    <t>CIA VIDEO ANALYTIC INSTLN AT_ADF_RATLAM</t>
  </si>
  <si>
    <t>CIA VIDEO ANALYTIC INSTLN AT_ADF_BARAUNI</t>
  </si>
  <si>
    <t>VIDEO_ANALYTICS INSTLLN SERV_SILIGURI</t>
  </si>
  <si>
    <t>Vidoe analytics Installation services</t>
  </si>
  <si>
    <t>Hardware Graphic Desktop</t>
  </si>
  <si>
    <t>annual support 2023</t>
  </si>
  <si>
    <t>AMP Chroma Gateway Azure Cloud</t>
  </si>
  <si>
    <t>Xerox Limited</t>
  </si>
  <si>
    <t xml:space="preserve">Pega AMP-AMP License, Hosting &amp; Support Extension 
</t>
  </si>
  <si>
    <t>Novo Nordisk Colombia SAS</t>
  </si>
  <si>
    <t>Licensing IO Events</t>
  </si>
  <si>
    <t>RELIANCE BP MOBILITY LIMITED(Bihar)</t>
  </si>
  <si>
    <t>CIA VIDEO ANALYTIC INSTLN AT_ADF_BARAUNI (BHADF01)</t>
  </si>
  <si>
    <t>Pro X Infotech Pvt Ltd.</t>
  </si>
  <si>
    <t>ProX</t>
  </si>
  <si>
    <t xml:space="preserve">ONLINE VIDEO ANALYTICS </t>
  </si>
  <si>
    <t>P-541_1</t>
  </si>
  <si>
    <t>Iris Platform Licensing</t>
  </si>
  <si>
    <t xml:space="preserve"> 
EasyStudio Q3 2024 Development team July - September 2024</t>
  </si>
  <si>
    <t>Onitio Solutions Norge AS</t>
  </si>
  <si>
    <t>PN Norway Silverline License BYOD Q1 2024</t>
  </si>
  <si>
    <t xml:space="preserve">PN Norway Silverline License (4218 less Baseline 3800) Enterprise Q1 2024 </t>
  </si>
  <si>
    <t>PN Norway Silverline License BYOD Q2 2024</t>
  </si>
  <si>
    <t>PN Norway Silverline License (4384 less Baseline 3800) Enterprise Q2 2024</t>
  </si>
  <si>
    <t xml:space="preserve">PN Norway Silverline License (1378 less Baseline 1100) Enterprise Q1 2024 </t>
  </si>
  <si>
    <t>PN Finland Silverline License BYOD Q2 2024</t>
  </si>
  <si>
    <t>PN Norway Silverline License (1448 less Baseline 1300) Enterprise Q2 2024</t>
  </si>
  <si>
    <t>PN Denmark Silverline License BYOD Q1 2024</t>
  </si>
  <si>
    <t xml:space="preserve"> 
PN Denmark Silverline License BYOD Q2 2024</t>
  </si>
  <si>
    <t>Postnord Finland bucket hours 2nd Half 2024</t>
  </si>
  <si>
    <t>Postnord Norway bucket hours 2nd Half 2024</t>
  </si>
  <si>
    <t>PostNord Denmark bucket hours 2nd Half 2024</t>
  </si>
  <si>
    <t>license renewal for exisiting solution to Video Analytics Vendor</t>
  </si>
  <si>
    <t>Video Analytics-04 Cameras Renewal</t>
  </si>
  <si>
    <t>Renewal of AI-CCTV</t>
  </si>
  <si>
    <t>Video Analytic- Renewal</t>
  </si>
  <si>
    <t>EasyStudio 2024 Development team Delta hours September and October 2024</t>
  </si>
  <si>
    <t>EasyStudio Prod Hosting (January - September 2024)</t>
  </si>
  <si>
    <t>EasyStudio Dev/Test Hosting ( Jan - Oct 2024)</t>
  </si>
  <si>
    <t>Labelary License ( Jan - Dec 2024)</t>
  </si>
  <si>
    <t>Onsite Visit Charges ( June and August 2024)</t>
  </si>
  <si>
    <t>Silverline License - Easylogic ( Jan - Oct 2024)</t>
  </si>
  <si>
    <t xml:space="preserve">Reliance ADF renewal </t>
  </si>
  <si>
    <t>ARC for deploying Video Analytics software at of ADF sites. (ADF
Hospitality)</t>
  </si>
  <si>
    <t xml:space="preserve">	
Silverline MDM License Delta Q4 2024, Silverline MDM License Q4 2024</t>
  </si>
  <si>
    <t xml:space="preserve">	
Silverline MDM License Delta Q3 2024, Silverline MDM License Q3 2024</t>
  </si>
  <si>
    <t>Silverline MDM License Q2 2024</t>
  </si>
  <si>
    <t>Silverline MDM License Q1 2024</t>
  </si>
  <si>
    <t>PostNord Norway bucket hours 1st Half 2025</t>
  </si>
  <si>
    <t>Postnord Finland extra bucket hours Q4 2024</t>
  </si>
  <si>
    <t>Postnord Denmark extra bucket hours Q4 2024</t>
  </si>
  <si>
    <t>PN Finland Silverline License BYOD Q3 2024, PN Finland Delta License Enterprise Q3 2024</t>
  </si>
  <si>
    <t xml:space="preserve">	
PN Denmark Silverline License BYOD Q3 2024</t>
  </si>
  <si>
    <t xml:space="preserve">	
PN Denmark Silverline License BYOD (October - November 2024)</t>
  </si>
  <si>
    <t>PN Norway Silverline License BYOD Q3 2024, PN Norway Delta License Enterprise Q3 2024</t>
  </si>
  <si>
    <t>RELIANCE BP MOBILITY LIMITED (Karnataka)</t>
  </si>
  <si>
    <t>Remote Monitoring Services at RO KRF171	JUMUNAL</t>
  </si>
  <si>
    <t>Datema EasyLogic AB</t>
  </si>
  <si>
    <t>Reliance CNG</t>
  </si>
  <si>
    <t>ARC for deploying Video Analytics software at of CNG (COCO) sites.</t>
  </si>
  <si>
    <t>Reliance RMS Solar</t>
  </si>
  <si>
    <t>Reliance Warehouse</t>
  </si>
  <si>
    <t>Reliance EV</t>
  </si>
  <si>
    <t>Reliance NRO</t>
  </si>
  <si>
    <t>AMP Transition To Silverline (Y2 Subscription).</t>
  </si>
  <si>
    <t>IO Events Colombia 2025-1 Licencias, IO Events Colombia 2025-1 Soporte</t>
  </si>
  <si>
    <t>HINDUSTAN PETROLEUM CORPORATION ( Maharashtra )</t>
  </si>
  <si>
    <t>Hardware 1TB 2.5" SATA 6Gb/s</t>
  </si>
  <si>
    <t>EasyStudio Hosting and License team January - December 2025</t>
  </si>
  <si>
    <t>RELIANCE BP MOBILITY LIMITED (Maharashtra)</t>
  </si>
  <si>
    <t>Hardware Central Server (JIOBP_CO_MH)</t>
  </si>
  <si>
    <t>P-532_1</t>
  </si>
  <si>
    <t>Novo Nordisk|IO Events Colombia 2025 Silverline</t>
  </si>
  <si>
    <t>P-519_1</t>
  </si>
  <si>
    <t>Heineken Ireland Sales Limited|FY25 Silverline license, hosting and support</t>
  </si>
  <si>
    <t>C-432</t>
  </si>
  <si>
    <t>P-689</t>
  </si>
  <si>
    <t>Mount Meru Group</t>
  </si>
  <si>
    <t>Mount Meru Pilot | VAIA - Petroleum Retail | Visual AI</t>
  </si>
  <si>
    <t>C-427</t>
  </si>
  <si>
    <t>P-674</t>
  </si>
  <si>
    <t>PostNord Finland bucket hours 1st Half 2025</t>
  </si>
  <si>
    <t>PN Norway Silverline License BYOD Q4 2024</t>
  </si>
  <si>
    <t>PN Norway Silverline License BYOD Q1 2025</t>
  </si>
  <si>
    <t xml:space="preserve">PN Finland Silverline License ,Delta License BYOD Q4 2024 Enterprise Q4 2024 </t>
  </si>
  <si>
    <t>PN Finland Silverline License ,Delta License BYOD Q1 2025 Enterprise Q1 2025</t>
  </si>
  <si>
    <t>PN Finland Enterprise License (1. April 25 to 31. March 2026)</t>
  </si>
  <si>
    <t>Silverline MDM License Q1 2025</t>
  </si>
  <si>
    <t>Silverline MDM License Q2 2025</t>
  </si>
  <si>
    <t>Silverline MDM Delta License Q1 2025</t>
  </si>
  <si>
    <t xml:space="preserve">Postnord Norway extra bucket hours 1st half of 2025 </t>
  </si>
  <si>
    <t>P-677</t>
  </si>
  <si>
    <t>Larsen &amp; Toubro Limited(L&amp;T)</t>
  </si>
  <si>
    <t>L&amp;T Construction | VAIA - HSE | Visual AI Advisor - HSE</t>
  </si>
  <si>
    <t>EasyStudio 2025 Development team January - December 2025</t>
  </si>
  <si>
    <t>Britannia | 6 | Visual AI Advisor - HSE</t>
  </si>
  <si>
    <t>Pre-production dedicated team support hours from Q1 to Q4 2025</t>
  </si>
  <si>
    <t>Azure cloud hosting - Non Production</t>
  </si>
  <si>
    <t>Azure cloud hosting - Production</t>
  </si>
  <si>
    <t>Datama User Licences</t>
  </si>
  <si>
    <t>Datama User Licences labelary</t>
  </si>
  <si>
    <t>P-403</t>
  </si>
  <si>
    <t>Redacted</t>
  </si>
  <si>
    <t>P-467</t>
  </si>
  <si>
    <t>P-565</t>
  </si>
  <si>
    <t>P-423</t>
  </si>
  <si>
    <t>P-454</t>
  </si>
  <si>
    <t>Army</t>
  </si>
  <si>
    <t>P-101000</t>
  </si>
  <si>
    <t>P-101200</t>
  </si>
  <si>
    <t>P-101500</t>
  </si>
  <si>
    <t>P-508</t>
  </si>
  <si>
    <t>Boeing</t>
  </si>
  <si>
    <t>P-448</t>
  </si>
  <si>
    <t>P-449</t>
  </si>
  <si>
    <t>P-450</t>
  </si>
  <si>
    <t>P-509</t>
  </si>
  <si>
    <t>P-468</t>
  </si>
  <si>
    <t>P-475</t>
  </si>
  <si>
    <t>P-483</t>
  </si>
  <si>
    <t>P-910502</t>
  </si>
  <si>
    <t>P-495</t>
  </si>
  <si>
    <t>P-910700</t>
  </si>
  <si>
    <t>P-910800</t>
  </si>
  <si>
    <t>P-910900</t>
  </si>
  <si>
    <t>P-911000</t>
  </si>
  <si>
    <t>P-910202</t>
  </si>
  <si>
    <t>P-920000</t>
  </si>
  <si>
    <t>P-912000</t>
  </si>
  <si>
    <t>P-910902</t>
  </si>
  <si>
    <t>SkyGrid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</si>
</sst>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[$-409]mmm\-yy;@"/>
    <numFmt numFmtId="168" formatCode="0%;\(0%\)"/>
    <numFmt numFmtId="169" formatCode="0.00%;\(0.00%\)"/>
    <numFmt numFmtId="170" formatCode="0.0"/>
    <numFmt numFmtId="171" formatCode="&quot;Customer &quot;0"/>
    <numFmt numFmtId="172" formatCode="_(&quot;$&quot;* #,##0.00_);_(&quot;$&quot;* \(#,##0.00\);_(&quot;$&quot;* &quot;-&quot;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i/>
      <sz val="8"/>
      <color rgb="FF00B050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sz val="8"/>
      <color theme="2" tint="-9.9978637043366805E-2"/>
      <name val="Arial"/>
      <family val="2"/>
    </font>
    <font>
      <b/>
      <sz val="8"/>
      <color rgb="FFFF0000"/>
      <name val="Arial"/>
      <family val="2"/>
    </font>
    <font>
      <b/>
      <sz val="8"/>
      <color theme="2" tint="-9.9978637043366805E-2"/>
      <name val="Arial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167" fontId="6" fillId="3" borderId="0" xfId="0" quotePrefix="1" applyNumberFormat="1" applyFont="1" applyFill="1" applyAlignment="1">
      <alignment horizontal="right" vertical="center"/>
    </xf>
    <xf numFmtId="41" fontId="7" fillId="0" borderId="0" xfId="0" applyNumberFormat="1" applyFont="1" applyAlignment="1">
      <alignment vertical="center"/>
    </xf>
    <xf numFmtId="0" fontId="3" fillId="4" borderId="0" xfId="0" quotePrefix="1" applyFont="1" applyFill="1" applyAlignment="1">
      <alignment horizontal="left" vertical="center"/>
    </xf>
    <xf numFmtId="41" fontId="8" fillId="4" borderId="0" xfId="0" applyNumberFormat="1" applyFont="1" applyFill="1" applyAlignment="1">
      <alignment vertical="center"/>
    </xf>
    <xf numFmtId="166" fontId="7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5" fillId="0" borderId="3" xfId="0" quotePrefix="1" applyFont="1" applyBorder="1" applyAlignment="1">
      <alignment horizontal="left" vertical="center"/>
    </xf>
    <xf numFmtId="166" fontId="7" fillId="0" borderId="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8" fontId="10" fillId="0" borderId="0" xfId="0" applyNumberFormat="1" applyFont="1" applyAlignment="1">
      <alignment vertical="center"/>
    </xf>
    <xf numFmtId="9" fontId="5" fillId="0" borderId="0" xfId="3" applyFont="1" applyFill="1" applyAlignment="1">
      <alignment vertical="center"/>
    </xf>
    <xf numFmtId="41" fontId="10" fillId="0" borderId="0" xfId="0" applyNumberFormat="1" applyFont="1" applyAlignment="1">
      <alignment vertical="center"/>
    </xf>
    <xf numFmtId="0" fontId="3" fillId="5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/>
    </xf>
    <xf numFmtId="9" fontId="3" fillId="5" borderId="6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9" fontId="3" fillId="5" borderId="0" xfId="0" applyNumberFormat="1" applyFont="1" applyFill="1" applyAlignment="1">
      <alignment vertical="center"/>
    </xf>
    <xf numFmtId="9" fontId="3" fillId="5" borderId="8" xfId="0" applyNumberFormat="1" applyFont="1" applyFill="1" applyBorder="1" applyAlignment="1">
      <alignment vertical="center"/>
    </xf>
    <xf numFmtId="9" fontId="3" fillId="5" borderId="9" xfId="0" applyNumberFormat="1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9" fontId="3" fillId="5" borderId="3" xfId="0" applyNumberFormat="1" applyFont="1" applyFill="1" applyBorder="1" applyAlignment="1">
      <alignment vertical="center"/>
    </xf>
    <xf numFmtId="9" fontId="3" fillId="5" borderId="11" xfId="0" applyNumberFormat="1" applyFont="1" applyFill="1" applyBorder="1" applyAlignment="1">
      <alignment vertical="center"/>
    </xf>
    <xf numFmtId="166" fontId="5" fillId="0" borderId="0" xfId="3" applyNumberFormat="1" applyFont="1" applyFill="1" applyAlignment="1">
      <alignment vertical="center"/>
    </xf>
    <xf numFmtId="164" fontId="5" fillId="0" borderId="0" xfId="3" applyNumberFormat="1" applyFont="1" applyFill="1" applyAlignment="1">
      <alignment vertical="center"/>
    </xf>
    <xf numFmtId="0" fontId="3" fillId="0" borderId="5" xfId="0" applyFont="1" applyBorder="1" applyAlignment="1">
      <alignment vertical="center"/>
    </xf>
    <xf numFmtId="166" fontId="3" fillId="0" borderId="5" xfId="3" applyNumberFormat="1" applyFont="1" applyFill="1" applyBorder="1" applyAlignment="1">
      <alignment vertical="center"/>
    </xf>
    <xf numFmtId="41" fontId="5" fillId="0" borderId="0" xfId="0" applyNumberFormat="1" applyFont="1" applyAlignment="1">
      <alignment vertical="center"/>
    </xf>
    <xf numFmtId="41" fontId="7" fillId="0" borderId="3" xfId="0" applyNumberFormat="1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9" fontId="10" fillId="0" borderId="0" xfId="0" applyNumberFormat="1" applyFont="1" applyAlignment="1">
      <alignment vertical="center"/>
    </xf>
    <xf numFmtId="0" fontId="3" fillId="5" borderId="12" xfId="0" applyFont="1" applyFill="1" applyBorder="1" applyAlignment="1">
      <alignment vertical="center"/>
    </xf>
    <xf numFmtId="9" fontId="3" fillId="5" borderId="13" xfId="0" applyNumberFormat="1" applyFont="1" applyFill="1" applyBorder="1" applyAlignment="1">
      <alignment vertical="center"/>
    </xf>
    <xf numFmtId="9" fontId="3" fillId="5" borderId="14" xfId="0" applyNumberFormat="1" applyFont="1" applyFill="1" applyBorder="1" applyAlignment="1">
      <alignment vertical="center"/>
    </xf>
    <xf numFmtId="164" fontId="3" fillId="5" borderId="13" xfId="0" applyNumberFormat="1" applyFont="1" applyFill="1" applyBorder="1" applyAlignment="1">
      <alignment vertical="center"/>
    </xf>
    <xf numFmtId="164" fontId="3" fillId="5" borderId="14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6" fontId="5" fillId="0" borderId="0" xfId="2" applyNumberFormat="1" applyFont="1" applyAlignment="1">
      <alignment vertical="center"/>
    </xf>
    <xf numFmtId="9" fontId="12" fillId="0" borderId="0" xfId="3" applyFont="1" applyAlignment="1">
      <alignment vertical="center"/>
    </xf>
    <xf numFmtId="166" fontId="12" fillId="0" borderId="0" xfId="2" applyNumberFormat="1" applyFont="1" applyAlignment="1">
      <alignment vertical="center"/>
    </xf>
    <xf numFmtId="166" fontId="12" fillId="2" borderId="0" xfId="2" applyNumberFormat="1" applyFont="1" applyFill="1" applyAlignment="1">
      <alignment vertical="center"/>
    </xf>
    <xf numFmtId="9" fontId="12" fillId="5" borderId="5" xfId="3" applyFont="1" applyFill="1" applyBorder="1" applyAlignment="1">
      <alignment vertical="center"/>
    </xf>
    <xf numFmtId="164" fontId="7" fillId="5" borderId="5" xfId="0" applyNumberFormat="1" applyFont="1" applyFill="1" applyBorder="1" applyAlignment="1">
      <alignment vertical="center"/>
    </xf>
    <xf numFmtId="164" fontId="7" fillId="5" borderId="6" xfId="0" applyNumberFormat="1" applyFont="1" applyFill="1" applyBorder="1" applyAlignment="1">
      <alignment vertical="center"/>
    </xf>
    <xf numFmtId="9" fontId="12" fillId="5" borderId="0" xfId="3" applyFont="1" applyFill="1" applyBorder="1" applyAlignment="1">
      <alignment vertical="center"/>
    </xf>
    <xf numFmtId="164" fontId="7" fillId="5" borderId="0" xfId="0" applyNumberFormat="1" applyFont="1" applyFill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70" fontId="3" fillId="5" borderId="0" xfId="0" applyNumberFormat="1" applyFont="1" applyFill="1" applyAlignment="1">
      <alignment vertical="center"/>
    </xf>
    <xf numFmtId="170" fontId="3" fillId="5" borderId="8" xfId="0" applyNumberFormat="1" applyFont="1" applyFill="1" applyBorder="1" applyAlignment="1">
      <alignment vertical="center"/>
    </xf>
    <xf numFmtId="2" fontId="7" fillId="5" borderId="0" xfId="0" applyNumberFormat="1" applyFont="1" applyFill="1" applyAlignment="1">
      <alignment vertical="center"/>
    </xf>
    <xf numFmtId="2" fontId="7" fillId="5" borderId="8" xfId="0" applyNumberFormat="1" applyFont="1" applyFill="1" applyBorder="1" applyAlignment="1">
      <alignment vertical="center"/>
    </xf>
    <xf numFmtId="166" fontId="7" fillId="5" borderId="0" xfId="2" applyNumberFormat="1" applyFont="1" applyFill="1" applyBorder="1" applyAlignment="1">
      <alignment vertical="center"/>
    </xf>
    <xf numFmtId="166" fontId="7" fillId="5" borderId="8" xfId="2" applyNumberFormat="1" applyFont="1" applyFill="1" applyBorder="1" applyAlignment="1">
      <alignment vertical="center"/>
    </xf>
    <xf numFmtId="9" fontId="12" fillId="5" borderId="3" xfId="3" applyFont="1" applyFill="1" applyBorder="1" applyAlignment="1">
      <alignment vertical="center"/>
    </xf>
    <xf numFmtId="170" fontId="3" fillId="5" borderId="3" xfId="0" applyNumberFormat="1" applyFont="1" applyFill="1" applyBorder="1" applyAlignment="1">
      <alignment vertical="center"/>
    </xf>
    <xf numFmtId="170" fontId="3" fillId="5" borderId="1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vertical="center"/>
    </xf>
    <xf numFmtId="171" fontId="9" fillId="0" borderId="0" xfId="0" applyNumberFormat="1" applyFont="1" applyAlignment="1">
      <alignment horizontal="left" vertical="center"/>
    </xf>
    <xf numFmtId="164" fontId="3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166" fontId="7" fillId="0" borderId="0" xfId="2" applyNumberFormat="1" applyFont="1" applyAlignment="1">
      <alignment vertical="center"/>
    </xf>
    <xf numFmtId="9" fontId="10" fillId="0" borderId="0" xfId="3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7" fontId="6" fillId="3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1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12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left" vertical="center"/>
    </xf>
    <xf numFmtId="41" fontId="3" fillId="0" borderId="5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4" fontId="0" fillId="0" borderId="0" xfId="0" applyNumberFormat="1"/>
    <xf numFmtId="43" fontId="0" fillId="0" borderId="0" xfId="0" applyNumberFormat="1"/>
    <xf numFmtId="43" fontId="0" fillId="6" borderId="0" xfId="0" applyNumberFormat="1" applyFill="1"/>
    <xf numFmtId="43" fontId="0" fillId="6" borderId="0" xfId="1" applyFont="1" applyFill="1"/>
    <xf numFmtId="0" fontId="2" fillId="0" borderId="0" xfId="0" applyFont="1"/>
    <xf numFmtId="14" fontId="2" fillId="0" borderId="0" xfId="0" applyNumberFormat="1" applyFont="1"/>
    <xf numFmtId="0" fontId="2" fillId="6" borderId="0" xfId="0" applyFont="1" applyFill="1"/>
    <xf numFmtId="43" fontId="2" fillId="6" borderId="0" xfId="1" applyFont="1" applyFill="1"/>
    <xf numFmtId="164" fontId="0" fillId="6" borderId="0" xfId="0" applyNumberFormat="1" applyFill="1"/>
    <xf numFmtId="0" fontId="17" fillId="7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7" fillId="8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7" fillId="0" borderId="0" xfId="0" applyFont="1" applyAlignment="1">
      <alignment wrapText="1"/>
    </xf>
    <xf numFmtId="16" fontId="0" fillId="0" borderId="0" xfId="0" applyNumberFormat="1" applyAlignment="1">
      <alignment wrapText="1"/>
    </xf>
    <xf numFmtId="0" fontId="17" fillId="7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18" fillId="0" borderId="0" xfId="0" applyFont="1" applyAlignment="1">
      <alignment horizontal="left" vertical="center" wrapText="1" readingOrder="1"/>
    </xf>
    <xf numFmtId="0" fontId="17" fillId="9" borderId="0" xfId="0" applyFont="1" applyFill="1" applyAlignment="1">
      <alignment horizontal="center" wrapText="1"/>
    </xf>
    <xf numFmtId="0" fontId="1" fillId="10" borderId="0" xfId="0" applyFont="1" applyFill="1"/>
    <xf numFmtId="0" fontId="1" fillId="10" borderId="0" xfId="0" applyFont="1" applyFill="1" applyAlignment="1">
      <alignment wrapText="1"/>
    </xf>
    <xf numFmtId="0" fontId="17" fillId="10" borderId="0" xfId="0" applyFont="1" applyFill="1" applyAlignment="1">
      <alignment wrapText="1"/>
    </xf>
    <xf numFmtId="0" fontId="17" fillId="2" borderId="0" xfId="0" applyFont="1" applyFill="1" applyAlignment="1">
      <alignment horizontal="center"/>
    </xf>
    <xf numFmtId="0" fontId="0" fillId="6" borderId="0" xfId="0" applyFill="1"/>
    <xf numFmtId="0" fontId="5" fillId="0" borderId="0" xfId="0" applyFont="1"/>
    <xf numFmtId="0" fontId="3" fillId="0" borderId="0" xfId="0" applyFont="1"/>
    <xf numFmtId="166" fontId="3" fillId="0" borderId="0" xfId="0" applyNumberFormat="1" applyFont="1"/>
    <xf numFmtId="166" fontId="5" fillId="0" borderId="0" xfId="2" applyNumberFormat="1" applyFont="1"/>
    <xf numFmtId="166" fontId="3" fillId="5" borderId="5" xfId="0" applyNumberFormat="1" applyFont="1" applyFill="1" applyBorder="1" applyAlignment="1">
      <alignment vertical="center"/>
    </xf>
    <xf numFmtId="166" fontId="3" fillId="5" borderId="6" xfId="0" applyNumberFormat="1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166" fontId="5" fillId="5" borderId="0" xfId="0" applyNumberFormat="1" applyFont="1" applyFill="1" applyAlignment="1">
      <alignment vertical="center"/>
    </xf>
    <xf numFmtId="166" fontId="5" fillId="5" borderId="8" xfId="0" applyNumberFormat="1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166" fontId="5" fillId="5" borderId="3" xfId="0" applyNumberFormat="1" applyFont="1" applyFill="1" applyBorder="1" applyAlignment="1">
      <alignment vertical="center"/>
    </xf>
    <xf numFmtId="166" fontId="5" fillId="5" borderId="11" xfId="0" applyNumberFormat="1" applyFont="1" applyFill="1" applyBorder="1" applyAlignment="1">
      <alignment vertical="center"/>
    </xf>
    <xf numFmtId="167" fontId="6" fillId="3" borderId="0" xfId="0" quotePrefix="1" applyNumberFormat="1" applyFont="1" applyFill="1" applyAlignment="1">
      <alignment horizontal="left" vertical="center"/>
    </xf>
    <xf numFmtId="164" fontId="12" fillId="2" borderId="0" xfId="0" applyNumberFormat="1" applyFont="1" applyFill="1" applyAlignment="1">
      <alignment vertical="center"/>
    </xf>
    <xf numFmtId="164" fontId="0" fillId="0" borderId="0" xfId="0" applyNumberFormat="1"/>
    <xf numFmtId="164" fontId="12" fillId="11" borderId="0" xfId="0" applyNumberFormat="1" applyFont="1" applyFill="1" applyAlignment="1">
      <alignment vertical="center"/>
    </xf>
    <xf numFmtId="172" fontId="12" fillId="0" borderId="0" xfId="0" applyNumberFormat="1" applyFont="1" applyAlignment="1">
      <alignment vertical="center"/>
    </xf>
    <xf numFmtId="164" fontId="12" fillId="8" borderId="0" xfId="0" applyNumberFormat="1" applyFont="1" applyFill="1" applyAlignment="1">
      <alignment vertical="center"/>
    </xf>
    <xf numFmtId="171" fontId="5" fillId="11" borderId="0" xfId="0" applyNumberFormat="1" applyFont="1" applyFill="1" applyAlignment="1">
      <alignment horizontal="left"/>
    </xf>
    <xf numFmtId="43" fontId="0" fillId="0" borderId="0" xfId="1" applyFont="1"/>
    <xf numFmtId="0" fontId="10" fillId="0" borderId="15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1"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/Shared/Finance%20Team/Reports%20for%20FP&amp;A/Monthly%20Topline%20Files/2025/May/Topline%20Financials_053125_latest%20version.xlsx" TargetMode="External"/><Relationship Id="rId1" Type="http://schemas.openxmlformats.org/officeDocument/2006/relationships/externalLinkPath" Target="file:///Z:/Shared/Finance%20Team/Reports%20for%20FP&amp;A/Monthly%20Topline%20Files/2025/May/Topline%20Financials_053125_lates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 Analysis &amp; Retention"/>
      <sheetName val="ARR by Customer"/>
      <sheetName val="Services Bookings"/>
      <sheetName val="Reports for Service&gt;&gt;&gt;"/>
      <sheetName val="ARR by Unique Customer"/>
      <sheetName val="Revenue &gt;&gt;&gt;"/>
      <sheetName val="Revenue Summary"/>
      <sheetName val="Parent"/>
      <sheetName val="India"/>
      <sheetName val="Government"/>
      <sheetName val="Pro Forma Adj."/>
      <sheetName val="Fcst. New Bookings &amp; Rev &gt;&gt;&gt;"/>
      <sheetName val="2025 Pipeline"/>
      <sheetName val="Gap Analysis_Bookings"/>
      <sheetName val="Gap Analysis_Revenu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D6" t="str">
            <v>Parent</v>
          </cell>
          <cell r="M6" t="str">
            <v>Transportation &amp; Logistics</v>
          </cell>
          <cell r="N6" t="str">
            <v>APM</v>
          </cell>
          <cell r="O6" t="str">
            <v>NAM</v>
          </cell>
          <cell r="P6" t="str">
            <v>Product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400000</v>
          </cell>
          <cell r="AF6">
            <v>400000</v>
          </cell>
          <cell r="AG6">
            <v>400000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33333.333333333336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1</v>
          </cell>
          <cell r="CF6">
            <v>1</v>
          </cell>
          <cell r="CG6">
            <v>1</v>
          </cell>
        </row>
        <row r="7">
          <cell r="D7" t="str">
            <v>Parent</v>
          </cell>
          <cell r="M7" t="str">
            <v>Transportation &amp; Logistics</v>
          </cell>
          <cell r="N7" t="str">
            <v>APM</v>
          </cell>
          <cell r="O7" t="str">
            <v>NAM</v>
          </cell>
          <cell r="P7" t="str">
            <v>Services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33333.333333333336</v>
          </cell>
          <cell r="BT7">
            <v>33333.333333333336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</row>
        <row r="8">
          <cell r="D8" t="str">
            <v>Parent</v>
          </cell>
          <cell r="M8" t="str">
            <v>Oil &amp; Gas</v>
          </cell>
          <cell r="N8" t="str">
            <v>Other</v>
          </cell>
          <cell r="O8" t="str">
            <v>NAM</v>
          </cell>
          <cell r="P8" t="str">
            <v>Product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</row>
        <row r="9">
          <cell r="D9" t="str">
            <v>Parent</v>
          </cell>
          <cell r="M9" t="str">
            <v>Oil &amp; Gas</v>
          </cell>
          <cell r="N9" t="str">
            <v>SC&amp;M</v>
          </cell>
          <cell r="O9" t="str">
            <v>MEA</v>
          </cell>
          <cell r="P9" t="str">
            <v>Product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4000000</v>
          </cell>
          <cell r="AC9">
            <v>4000000</v>
          </cell>
          <cell r="AD9">
            <v>4000000</v>
          </cell>
          <cell r="AE9">
            <v>4000000</v>
          </cell>
          <cell r="AF9">
            <v>4000000</v>
          </cell>
          <cell r="AG9">
            <v>4000000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333333.33333333331</v>
          </cell>
          <cell r="BE9">
            <v>333333.33333333331</v>
          </cell>
          <cell r="BF9">
            <v>333333.33333333331</v>
          </cell>
          <cell r="BG9">
            <v>333333.33333333331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1</v>
          </cell>
          <cell r="CC9">
            <v>1</v>
          </cell>
          <cell r="CD9">
            <v>1</v>
          </cell>
          <cell r="CE9">
            <v>1</v>
          </cell>
          <cell r="CF9">
            <v>1</v>
          </cell>
          <cell r="CG9">
            <v>1</v>
          </cell>
        </row>
        <row r="10">
          <cell r="D10" t="str">
            <v>Parent</v>
          </cell>
          <cell r="M10" t="str">
            <v>Mining</v>
          </cell>
          <cell r="N10" t="str">
            <v>APM</v>
          </cell>
          <cell r="O10" t="str">
            <v>NAM</v>
          </cell>
          <cell r="P10" t="str">
            <v>Product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375000</v>
          </cell>
          <cell r="AE10">
            <v>375000</v>
          </cell>
          <cell r="AF10">
            <v>375000</v>
          </cell>
          <cell r="AG10">
            <v>375000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31250</v>
          </cell>
          <cell r="BG10">
            <v>31250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1</v>
          </cell>
          <cell r="CE10">
            <v>1</v>
          </cell>
          <cell r="CF10">
            <v>1</v>
          </cell>
          <cell r="CG10">
            <v>1</v>
          </cell>
        </row>
        <row r="11">
          <cell r="D11" t="str">
            <v>Parent</v>
          </cell>
          <cell r="M11" t="str">
            <v>Mining</v>
          </cell>
          <cell r="N11" t="str">
            <v>APM</v>
          </cell>
          <cell r="O11" t="str">
            <v>NAM</v>
          </cell>
          <cell r="P11" t="str">
            <v>Services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8333.3333333333339</v>
          </cell>
          <cell r="BS11">
            <v>8333.3333333333339</v>
          </cell>
          <cell r="BT11">
            <v>8333.3333333333339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</row>
        <row r="12">
          <cell r="D12" t="str">
            <v>Parent</v>
          </cell>
          <cell r="M12" t="str">
            <v>Commercial Aerospace</v>
          </cell>
          <cell r="N12" t="str">
            <v>APM</v>
          </cell>
          <cell r="O12" t="str">
            <v>NAM</v>
          </cell>
          <cell r="P12" t="str">
            <v>Product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</row>
        <row r="13">
          <cell r="D13" t="str">
            <v>Parent</v>
          </cell>
          <cell r="M13" t="str">
            <v>Commercial Aerospace</v>
          </cell>
          <cell r="N13" t="str">
            <v>APM</v>
          </cell>
          <cell r="O13" t="str">
            <v>NAM</v>
          </cell>
          <cell r="P13" t="str">
            <v>Services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</row>
        <row r="14">
          <cell r="D14" t="str">
            <v>Parent</v>
          </cell>
          <cell r="M14" t="str">
            <v>Oil &amp; Gas</v>
          </cell>
          <cell r="N14" t="str">
            <v>Computer Vision</v>
          </cell>
          <cell r="O14" t="str">
            <v>NAM</v>
          </cell>
          <cell r="P14" t="str">
            <v>Product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7254</v>
          </cell>
          <cell r="AE14">
            <v>7254</v>
          </cell>
          <cell r="AF14">
            <v>7254</v>
          </cell>
          <cell r="AG14">
            <v>7254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604.5</v>
          </cell>
          <cell r="BG14">
            <v>604.5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1</v>
          </cell>
          <cell r="CE14">
            <v>1</v>
          </cell>
          <cell r="CF14">
            <v>1</v>
          </cell>
          <cell r="CG14">
            <v>1</v>
          </cell>
        </row>
        <row r="15">
          <cell r="D15" t="str">
            <v>Parent</v>
          </cell>
          <cell r="M15" t="str">
            <v>Oil &amp; Gas</v>
          </cell>
          <cell r="N15" t="str">
            <v>Computer Vision</v>
          </cell>
          <cell r="O15" t="str">
            <v>NAM</v>
          </cell>
          <cell r="P15" t="str">
            <v>Product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21500</v>
          </cell>
          <cell r="AF15">
            <v>21500</v>
          </cell>
          <cell r="AG15">
            <v>21500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1791.6666666666667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1</v>
          </cell>
          <cell r="CF15">
            <v>1</v>
          </cell>
          <cell r="CG15">
            <v>1</v>
          </cell>
        </row>
        <row r="16">
          <cell r="D16" t="str">
            <v>Parent</v>
          </cell>
          <cell r="M16" t="str">
            <v>Oil &amp; Gas</v>
          </cell>
          <cell r="N16" t="str">
            <v>Computer Vision</v>
          </cell>
          <cell r="O16" t="str">
            <v>NAM</v>
          </cell>
          <cell r="P16" t="str">
            <v>Product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18113.5</v>
          </cell>
          <cell r="AG16">
            <v>18113.5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1</v>
          </cell>
          <cell r="CG16">
            <v>1</v>
          </cell>
        </row>
        <row r="17">
          <cell r="D17" t="str">
            <v>Parent</v>
          </cell>
          <cell r="M17" t="str">
            <v>Automotive</v>
          </cell>
          <cell r="N17" t="str">
            <v>Computer Vision</v>
          </cell>
          <cell r="O17" t="str">
            <v>NAM</v>
          </cell>
          <cell r="P17" t="str">
            <v>Product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35000</v>
          </cell>
          <cell r="AB17">
            <v>35000</v>
          </cell>
          <cell r="AC17">
            <v>35000</v>
          </cell>
          <cell r="AD17">
            <v>35000</v>
          </cell>
          <cell r="AE17">
            <v>35000</v>
          </cell>
          <cell r="AF17">
            <v>35000</v>
          </cell>
          <cell r="AG17">
            <v>35000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2916.6666666666665</v>
          </cell>
          <cell r="BD17">
            <v>2916.6666666666665</v>
          </cell>
          <cell r="BE17">
            <v>2916.6666666666665</v>
          </cell>
          <cell r="BF17">
            <v>2916.6666666666665</v>
          </cell>
          <cell r="BG17">
            <v>2916.6666666666665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>
            <v>1</v>
          </cell>
          <cell r="CF17">
            <v>1</v>
          </cell>
          <cell r="CG17">
            <v>1</v>
          </cell>
        </row>
        <row r="18">
          <cell r="D18" t="str">
            <v>India</v>
          </cell>
          <cell r="M18" t="str">
            <v>Oil &amp; Gas</v>
          </cell>
          <cell r="N18" t="str">
            <v>Computer Vision</v>
          </cell>
          <cell r="O18" t="str">
            <v>APAC</v>
          </cell>
          <cell r="P18" t="str">
            <v>Product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46500</v>
          </cell>
          <cell r="AD18">
            <v>46500</v>
          </cell>
          <cell r="AE18">
            <v>46500</v>
          </cell>
          <cell r="AF18">
            <v>46500</v>
          </cell>
          <cell r="AG18">
            <v>46500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3875</v>
          </cell>
          <cell r="BF18">
            <v>3875</v>
          </cell>
          <cell r="BG18">
            <v>3875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1</v>
          </cell>
          <cell r="CD18">
            <v>1</v>
          </cell>
          <cell r="CE18">
            <v>1</v>
          </cell>
          <cell r="CF18">
            <v>1</v>
          </cell>
          <cell r="CG18">
            <v>1</v>
          </cell>
        </row>
        <row r="19">
          <cell r="D19" t="str">
            <v>Parent</v>
          </cell>
          <cell r="M19" t="str">
            <v>Transportation &amp; Logistics</v>
          </cell>
          <cell r="N19" t="str">
            <v>Computer Vision</v>
          </cell>
          <cell r="O19" t="str">
            <v>EU</v>
          </cell>
          <cell r="P19" t="str">
            <v>Services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2083.3333333333335</v>
          </cell>
          <cell r="BP19">
            <v>2083.3333333333335</v>
          </cell>
          <cell r="BQ19">
            <v>2083.3333333333335</v>
          </cell>
          <cell r="BR19">
            <v>2083.3333333333335</v>
          </cell>
          <cell r="BS19">
            <v>2083.3333333333335</v>
          </cell>
          <cell r="BT19">
            <v>2083.3333333333335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</row>
        <row r="20">
          <cell r="D20" t="str">
            <v>Parent</v>
          </cell>
          <cell r="M20" t="str">
            <v>Oil &amp; Gas</v>
          </cell>
          <cell r="N20" t="str">
            <v>Computer Vision</v>
          </cell>
          <cell r="O20" t="str">
            <v>EU</v>
          </cell>
          <cell r="P20" t="str">
            <v>Services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4166.666666666667</v>
          </cell>
          <cell r="BQ20">
            <v>4166.666666666667</v>
          </cell>
          <cell r="BR20">
            <v>4166.666666666667</v>
          </cell>
          <cell r="BS20">
            <v>4166.666666666667</v>
          </cell>
          <cell r="BT20">
            <v>4166.666666666667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</row>
        <row r="21">
          <cell r="D21" t="str">
            <v>Parent</v>
          </cell>
          <cell r="M21" t="str">
            <v>Oil &amp; Gas</v>
          </cell>
          <cell r="N21" t="str">
            <v>Computer Vision</v>
          </cell>
          <cell r="O21" t="str">
            <v>NAM</v>
          </cell>
          <cell r="P21" t="str">
            <v>Services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8000</v>
          </cell>
          <cell r="BP21">
            <v>8000</v>
          </cell>
          <cell r="BQ21">
            <v>8000</v>
          </cell>
          <cell r="BR21">
            <v>8000</v>
          </cell>
          <cell r="BS21">
            <v>8000</v>
          </cell>
          <cell r="BT21">
            <v>8000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</row>
        <row r="22">
          <cell r="D22" t="str">
            <v>Parent</v>
          </cell>
          <cell r="M22" t="str">
            <v>Environmental &amp; Waste Services</v>
          </cell>
          <cell r="N22" t="str">
            <v>Computer Vision</v>
          </cell>
          <cell r="O22" t="str">
            <v>MEA</v>
          </cell>
          <cell r="P22" t="str">
            <v>Services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333.33333333333331</v>
          </cell>
          <cell r="BS22">
            <v>333.33333333333331</v>
          </cell>
          <cell r="BT22">
            <v>333.33333333333331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</row>
        <row r="23">
          <cell r="D23" t="str">
            <v>Parent</v>
          </cell>
          <cell r="M23" t="str">
            <v>Oil &amp; Gas</v>
          </cell>
          <cell r="N23" t="str">
            <v>Computer Vision</v>
          </cell>
          <cell r="O23" t="str">
            <v>APAC</v>
          </cell>
          <cell r="P23" t="str">
            <v>Services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3333.3333333333335</v>
          </cell>
          <cell r="BP23">
            <v>3333.3333333333335</v>
          </cell>
          <cell r="BQ23">
            <v>3333.3333333333335</v>
          </cell>
          <cell r="BR23">
            <v>0</v>
          </cell>
          <cell r="BS23">
            <v>0</v>
          </cell>
          <cell r="BT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</row>
        <row r="24">
          <cell r="D24" t="str">
            <v>Parent</v>
          </cell>
          <cell r="M24" t="str">
            <v>Oil &amp; Gas</v>
          </cell>
          <cell r="N24" t="str">
            <v>Computer Vision</v>
          </cell>
          <cell r="O24" t="str">
            <v>MEA</v>
          </cell>
          <cell r="P24" t="str">
            <v>Product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135000</v>
          </cell>
          <cell r="AC24">
            <v>135000</v>
          </cell>
          <cell r="AD24">
            <v>135000</v>
          </cell>
          <cell r="AE24">
            <v>135000</v>
          </cell>
          <cell r="AF24">
            <v>135000</v>
          </cell>
          <cell r="AG24">
            <v>135000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11250</v>
          </cell>
          <cell r="BE24">
            <v>11250</v>
          </cell>
          <cell r="BF24">
            <v>11250</v>
          </cell>
          <cell r="BG24">
            <v>11250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1</v>
          </cell>
          <cell r="CC24">
            <v>1</v>
          </cell>
          <cell r="CD24">
            <v>1</v>
          </cell>
          <cell r="CE24">
            <v>1</v>
          </cell>
          <cell r="CF24">
            <v>1</v>
          </cell>
          <cell r="CG24">
            <v>1</v>
          </cell>
        </row>
        <row r="25">
          <cell r="D25" t="str">
            <v>India</v>
          </cell>
          <cell r="M25" t="str">
            <v>Oil &amp; Gas</v>
          </cell>
          <cell r="N25" t="str">
            <v>Computer Vision</v>
          </cell>
          <cell r="O25" t="str">
            <v>APAC</v>
          </cell>
          <cell r="P25" t="str">
            <v>Product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135000</v>
          </cell>
          <cell r="AD25">
            <v>135000</v>
          </cell>
          <cell r="AE25">
            <v>135000</v>
          </cell>
          <cell r="AF25">
            <v>135000</v>
          </cell>
          <cell r="AG25">
            <v>135000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11250</v>
          </cell>
          <cell r="BF25">
            <v>11250</v>
          </cell>
          <cell r="BG25">
            <v>11250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1</v>
          </cell>
          <cell r="CD25">
            <v>1</v>
          </cell>
          <cell r="CE25">
            <v>1</v>
          </cell>
          <cell r="CF25">
            <v>1</v>
          </cell>
          <cell r="CG25">
            <v>1</v>
          </cell>
        </row>
        <row r="26">
          <cell r="D26" t="str">
            <v>India</v>
          </cell>
          <cell r="M26" t="str">
            <v>Industrial Manufacturing</v>
          </cell>
          <cell r="N26" t="str">
            <v>Computer Vision</v>
          </cell>
          <cell r="O26" t="str">
            <v>APAC</v>
          </cell>
          <cell r="P26" t="str">
            <v>Product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40000</v>
          </cell>
          <cell r="AD26">
            <v>40000</v>
          </cell>
          <cell r="AE26">
            <v>40000</v>
          </cell>
          <cell r="AF26">
            <v>40000</v>
          </cell>
          <cell r="AG26">
            <v>40000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3333.3333333333335</v>
          </cell>
          <cell r="BF26">
            <v>3333.3333333333335</v>
          </cell>
          <cell r="BG26">
            <v>3333.3333333333335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</v>
          </cell>
        </row>
        <row r="27">
          <cell r="D27" t="str">
            <v>India</v>
          </cell>
          <cell r="M27" t="str">
            <v>Renewables</v>
          </cell>
          <cell r="N27" t="str">
            <v>APM</v>
          </cell>
          <cell r="O27" t="str">
            <v>APAC</v>
          </cell>
          <cell r="P27" t="str">
            <v>Product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5000</v>
          </cell>
          <cell r="AD27">
            <v>5000</v>
          </cell>
          <cell r="AE27">
            <v>5000</v>
          </cell>
          <cell r="AF27">
            <v>5000</v>
          </cell>
          <cell r="AG27">
            <v>5000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416.66666666666669</v>
          </cell>
          <cell r="BF27">
            <v>416.66666666666669</v>
          </cell>
          <cell r="BG27">
            <v>416.66666666666669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1</v>
          </cell>
          <cell r="CD27">
            <v>1</v>
          </cell>
          <cell r="CE27">
            <v>1</v>
          </cell>
          <cell r="CF27">
            <v>1</v>
          </cell>
          <cell r="CG27">
            <v>1</v>
          </cell>
        </row>
        <row r="28">
          <cell r="D28" t="str">
            <v>Parent</v>
          </cell>
          <cell r="M28" t="str">
            <v>Oil &amp; Gas</v>
          </cell>
          <cell r="N28" t="str">
            <v>Computer Vision</v>
          </cell>
          <cell r="O28" t="str">
            <v>NAM</v>
          </cell>
          <cell r="P28" t="str">
            <v>Product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20000</v>
          </cell>
          <cell r="AE28">
            <v>20000</v>
          </cell>
          <cell r="AF28">
            <v>20000</v>
          </cell>
          <cell r="AG28">
            <v>20000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1666.6666666666667</v>
          </cell>
          <cell r="BG28">
            <v>1666.6666666666667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1</v>
          </cell>
          <cell r="CE28">
            <v>1</v>
          </cell>
          <cell r="CF28">
            <v>1</v>
          </cell>
          <cell r="CG28">
            <v>1</v>
          </cell>
        </row>
        <row r="29">
          <cell r="D29" t="str">
            <v>Parent</v>
          </cell>
          <cell r="M29" t="str">
            <v>Oil &amp; Gas</v>
          </cell>
          <cell r="N29" t="str">
            <v>Computer Vision</v>
          </cell>
          <cell r="O29" t="str">
            <v>NAM</v>
          </cell>
          <cell r="P29" t="str">
            <v>Services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833.33333333333337</v>
          </cell>
          <cell r="BS29">
            <v>833.33333333333337</v>
          </cell>
          <cell r="BT29">
            <v>833.33333333333337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</row>
        <row r="30">
          <cell r="D30" t="str">
            <v>Parent</v>
          </cell>
          <cell r="M30" t="str">
            <v>Oil &amp; Gas</v>
          </cell>
          <cell r="N30" t="str">
            <v>Computer Vision</v>
          </cell>
          <cell r="O30" t="str">
            <v>NAM</v>
          </cell>
          <cell r="P30" t="str">
            <v>Product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25000</v>
          </cell>
          <cell r="AG30">
            <v>25000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1</v>
          </cell>
          <cell r="CG30">
            <v>1</v>
          </cell>
        </row>
        <row r="31">
          <cell r="D31" t="str">
            <v>Parent</v>
          </cell>
          <cell r="M31" t="str">
            <v>Industrial Manufacturing</v>
          </cell>
          <cell r="N31" t="str">
            <v>Computer Vision</v>
          </cell>
          <cell r="O31" t="str">
            <v>MEA</v>
          </cell>
          <cell r="P31" t="str">
            <v>Services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6666.666666666667</v>
          </cell>
          <cell r="BQ31">
            <v>6666.666666666667</v>
          </cell>
          <cell r="BR31">
            <v>6666.666666666667</v>
          </cell>
          <cell r="BS31">
            <v>6666.666666666667</v>
          </cell>
          <cell r="BT31">
            <v>6666.666666666667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</row>
        <row r="32">
          <cell r="D32" t="str">
            <v>Parent</v>
          </cell>
          <cell r="M32" t="str">
            <v>Oil &amp; Gas</v>
          </cell>
          <cell r="N32" t="str">
            <v>APM</v>
          </cell>
          <cell r="O32" t="str">
            <v>NAM</v>
          </cell>
          <cell r="P32" t="str">
            <v>Product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30000</v>
          </cell>
          <cell r="AG32">
            <v>30000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1</v>
          </cell>
          <cell r="CG32">
            <v>1</v>
          </cell>
        </row>
        <row r="33">
          <cell r="D33" t="str">
            <v>India</v>
          </cell>
          <cell r="M33" t="str">
            <v>Oil &amp; Gas</v>
          </cell>
          <cell r="N33" t="str">
            <v>Other</v>
          </cell>
          <cell r="O33" t="str">
            <v>APAC</v>
          </cell>
          <cell r="P33" t="str">
            <v>Product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300000</v>
          </cell>
          <cell r="AB33">
            <v>300000</v>
          </cell>
          <cell r="AC33">
            <v>300000</v>
          </cell>
          <cell r="AD33">
            <v>300000</v>
          </cell>
          <cell r="AE33">
            <v>300000</v>
          </cell>
          <cell r="AF33">
            <v>300000</v>
          </cell>
          <cell r="AG33">
            <v>300000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25000</v>
          </cell>
          <cell r="BD33">
            <v>25000</v>
          </cell>
          <cell r="BE33">
            <v>25000</v>
          </cell>
          <cell r="BF33">
            <v>25000</v>
          </cell>
          <cell r="BG33">
            <v>25000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1</v>
          </cell>
          <cell r="CB33">
            <v>1</v>
          </cell>
          <cell r="CC33">
            <v>1</v>
          </cell>
          <cell r="CD33">
            <v>1</v>
          </cell>
          <cell r="CE33">
            <v>1</v>
          </cell>
          <cell r="CF33">
            <v>1</v>
          </cell>
          <cell r="CG33">
            <v>1</v>
          </cell>
        </row>
        <row r="34">
          <cell r="D34" t="str">
            <v>India</v>
          </cell>
          <cell r="M34" t="str">
            <v>Oil &amp; Gas</v>
          </cell>
          <cell r="N34" t="str">
            <v>Computer Vision</v>
          </cell>
          <cell r="O34" t="str">
            <v>APAC</v>
          </cell>
          <cell r="P34" t="str">
            <v>Services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3000</v>
          </cell>
          <cell r="BR34">
            <v>3000</v>
          </cell>
          <cell r="BS34">
            <v>3000</v>
          </cell>
          <cell r="BT34">
            <v>3000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</row>
        <row r="35">
          <cell r="D35" t="str">
            <v>Parent</v>
          </cell>
          <cell r="M35" t="str">
            <v>Oil &amp; Gas</v>
          </cell>
          <cell r="N35" t="str">
            <v>APM</v>
          </cell>
          <cell r="O35" t="str">
            <v>APAC</v>
          </cell>
          <cell r="P35" t="str">
            <v>Product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60000</v>
          </cell>
          <cell r="AB35">
            <v>60000</v>
          </cell>
          <cell r="AC35">
            <v>60000</v>
          </cell>
          <cell r="AD35">
            <v>60000</v>
          </cell>
          <cell r="AE35">
            <v>60000</v>
          </cell>
          <cell r="AF35">
            <v>60000</v>
          </cell>
          <cell r="AG35">
            <v>60000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5000</v>
          </cell>
          <cell r="BD35">
            <v>5000</v>
          </cell>
          <cell r="BE35">
            <v>5000</v>
          </cell>
          <cell r="BF35">
            <v>5000</v>
          </cell>
          <cell r="BG35">
            <v>5000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1</v>
          </cell>
          <cell r="CB35">
            <v>1</v>
          </cell>
          <cell r="CC35">
            <v>1</v>
          </cell>
          <cell r="CD35">
            <v>1</v>
          </cell>
          <cell r="CE35">
            <v>1</v>
          </cell>
          <cell r="CF35">
            <v>1</v>
          </cell>
          <cell r="CG35">
            <v>1</v>
          </cell>
        </row>
        <row r="36">
          <cell r="D36" t="str">
            <v>Parent</v>
          </cell>
          <cell r="M36" t="str">
            <v>Industrial Manufacturing</v>
          </cell>
          <cell r="N36" t="str">
            <v>Computer Vision</v>
          </cell>
          <cell r="O36" t="str">
            <v>NAM</v>
          </cell>
          <cell r="P36" t="str">
            <v>Product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15000</v>
          </cell>
          <cell r="AC36">
            <v>15000</v>
          </cell>
          <cell r="AD36">
            <v>15000</v>
          </cell>
          <cell r="AE36">
            <v>15000</v>
          </cell>
          <cell r="AF36">
            <v>15000</v>
          </cell>
          <cell r="AG36">
            <v>15000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1250</v>
          </cell>
          <cell r="BE36">
            <v>1250</v>
          </cell>
          <cell r="BF36">
            <v>1250</v>
          </cell>
          <cell r="BG36">
            <v>1250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</v>
          </cell>
          <cell r="CC36">
            <v>1</v>
          </cell>
          <cell r="CD36">
            <v>1</v>
          </cell>
          <cell r="CE36">
            <v>1</v>
          </cell>
          <cell r="CF36">
            <v>1</v>
          </cell>
          <cell r="CG36">
            <v>1</v>
          </cell>
        </row>
        <row r="37">
          <cell r="D37" t="str">
            <v>Parent</v>
          </cell>
          <cell r="M37" t="str">
            <v>Consumer Packaged Goods</v>
          </cell>
          <cell r="N37" t="str">
            <v>Computer Vision</v>
          </cell>
          <cell r="O37" t="str">
            <v>NAM</v>
          </cell>
          <cell r="P37" t="str">
            <v>Services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833.33333333333337</v>
          </cell>
          <cell r="BS37">
            <v>833.33333333333337</v>
          </cell>
          <cell r="BT37">
            <v>833.33333333333337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</row>
        <row r="38">
          <cell r="D38" t="str">
            <v>Parent</v>
          </cell>
          <cell r="M38" t="str">
            <v>Oil &amp; Gas</v>
          </cell>
          <cell r="N38" t="str">
            <v>Computer Vision</v>
          </cell>
          <cell r="O38" t="str">
            <v>NAM</v>
          </cell>
          <cell r="P38" t="str">
            <v>Product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20000</v>
          </cell>
          <cell r="AG38">
            <v>20000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1</v>
          </cell>
          <cell r="CG38">
            <v>1</v>
          </cell>
        </row>
        <row r="39">
          <cell r="D39" t="str">
            <v>India</v>
          </cell>
          <cell r="M39" t="str">
            <v>Oil &amp; Gas</v>
          </cell>
          <cell r="N39" t="str">
            <v>Computer Vision</v>
          </cell>
          <cell r="O39" t="str">
            <v>APAC</v>
          </cell>
          <cell r="P39" t="str">
            <v>Services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10000</v>
          </cell>
          <cell r="BS39">
            <v>10000</v>
          </cell>
          <cell r="BT39">
            <v>10000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</row>
        <row r="40">
          <cell r="D40" t="str">
            <v>India</v>
          </cell>
          <cell r="M40" t="str">
            <v>Industrial Manufacturing</v>
          </cell>
          <cell r="N40" t="str">
            <v>Computer Vision</v>
          </cell>
          <cell r="O40" t="str">
            <v>APAC</v>
          </cell>
          <cell r="P40" t="str">
            <v>Product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5800</v>
          </cell>
          <cell r="AG40">
            <v>5800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1</v>
          </cell>
          <cell r="CG40">
            <v>1</v>
          </cell>
        </row>
        <row r="41">
          <cell r="D41" t="str">
            <v>Parent</v>
          </cell>
          <cell r="M41" t="str">
            <v>Transportation &amp; Logistics</v>
          </cell>
          <cell r="N41" t="str">
            <v>Computer Vision</v>
          </cell>
          <cell r="O41" t="str">
            <v>EU</v>
          </cell>
          <cell r="P41" t="str">
            <v>Product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90000</v>
          </cell>
          <cell r="AD41">
            <v>90000</v>
          </cell>
          <cell r="AE41">
            <v>90000</v>
          </cell>
          <cell r="AF41">
            <v>90000</v>
          </cell>
          <cell r="AG41">
            <v>90000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7500</v>
          </cell>
          <cell r="BF41">
            <v>7500</v>
          </cell>
          <cell r="BG41">
            <v>7500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1</v>
          </cell>
          <cell r="CD41">
            <v>1</v>
          </cell>
          <cell r="CE41">
            <v>1</v>
          </cell>
          <cell r="CF41">
            <v>1</v>
          </cell>
          <cell r="CG41">
            <v>1</v>
          </cell>
        </row>
        <row r="42">
          <cell r="D42" t="str">
            <v>Parent</v>
          </cell>
          <cell r="M42" t="str">
            <v>Transportation &amp; Logistics</v>
          </cell>
          <cell r="N42" t="str">
            <v>Computer Vision</v>
          </cell>
          <cell r="O42" t="str">
            <v>EU</v>
          </cell>
          <cell r="P42" t="str">
            <v>Services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2500</v>
          </cell>
          <cell r="BR42">
            <v>2500</v>
          </cell>
          <cell r="BS42">
            <v>2500</v>
          </cell>
          <cell r="BT42">
            <v>2500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</row>
        <row r="43">
          <cell r="D43" t="str">
            <v>Parent</v>
          </cell>
          <cell r="M43" t="str">
            <v>Oil &amp; Gas</v>
          </cell>
          <cell r="N43" t="str">
            <v>Computer Vision</v>
          </cell>
          <cell r="O43" t="str">
            <v>NAM</v>
          </cell>
          <cell r="P43" t="str">
            <v>Product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20000</v>
          </cell>
          <cell r="AE43">
            <v>20000</v>
          </cell>
          <cell r="AF43">
            <v>20000</v>
          </cell>
          <cell r="AG43">
            <v>20000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1666.6666666666667</v>
          </cell>
          <cell r="BG43">
            <v>1666.6666666666667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1</v>
          </cell>
          <cell r="CE43">
            <v>1</v>
          </cell>
          <cell r="CF43">
            <v>1</v>
          </cell>
          <cell r="CG43">
            <v>1</v>
          </cell>
        </row>
        <row r="44">
          <cell r="D44" t="str">
            <v>Parent</v>
          </cell>
          <cell r="M44" t="str">
            <v>Oil &amp; Gas</v>
          </cell>
          <cell r="N44" t="str">
            <v>Computer Vision</v>
          </cell>
          <cell r="O44" t="str">
            <v>NAM</v>
          </cell>
          <cell r="P44" t="str">
            <v>Product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20000</v>
          </cell>
          <cell r="AF44">
            <v>20000</v>
          </cell>
          <cell r="AG44">
            <v>20000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1666.6666666666667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1</v>
          </cell>
          <cell r="CF44">
            <v>1</v>
          </cell>
          <cell r="CG44">
            <v>1</v>
          </cell>
        </row>
        <row r="45">
          <cell r="D45" t="str">
            <v>Parent</v>
          </cell>
          <cell r="M45" t="str">
            <v>Oil &amp; Gas</v>
          </cell>
          <cell r="N45" t="str">
            <v>APM</v>
          </cell>
          <cell r="O45" t="str">
            <v>APAC</v>
          </cell>
          <cell r="P45" t="str">
            <v>Services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5000</v>
          </cell>
          <cell r="BP45">
            <v>5000</v>
          </cell>
          <cell r="BQ45">
            <v>5000</v>
          </cell>
          <cell r="BR45">
            <v>5000</v>
          </cell>
          <cell r="BS45">
            <v>5000</v>
          </cell>
          <cell r="BT45">
            <v>5000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</row>
        <row r="46">
          <cell r="D46" t="str">
            <v>Parent</v>
          </cell>
          <cell r="M46" t="str">
            <v>Technology</v>
          </cell>
          <cell r="N46" t="str">
            <v>Computer Vision</v>
          </cell>
          <cell r="O46" t="str">
            <v>NAM</v>
          </cell>
          <cell r="P46" t="str">
            <v>Product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25000</v>
          </cell>
          <cell r="AC46">
            <v>25000</v>
          </cell>
          <cell r="AD46">
            <v>25000</v>
          </cell>
          <cell r="AE46">
            <v>25000</v>
          </cell>
          <cell r="AF46">
            <v>25000</v>
          </cell>
          <cell r="AG46">
            <v>25000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2083.3333333333335</v>
          </cell>
          <cell r="BE46">
            <v>2083.3333333333335</v>
          </cell>
          <cell r="BF46">
            <v>2083.3333333333335</v>
          </cell>
          <cell r="BG46">
            <v>2083.3333333333335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1</v>
          </cell>
          <cell r="CC46">
            <v>1</v>
          </cell>
          <cell r="CD46">
            <v>1</v>
          </cell>
          <cell r="CE46">
            <v>1</v>
          </cell>
          <cell r="CF46">
            <v>1</v>
          </cell>
          <cell r="CG46">
            <v>1</v>
          </cell>
        </row>
        <row r="47">
          <cell r="D47" t="str">
            <v>Parent</v>
          </cell>
          <cell r="M47" t="str">
            <v>Oil &amp; Gas</v>
          </cell>
          <cell r="N47" t="str">
            <v>Computer Vision</v>
          </cell>
          <cell r="O47" t="str">
            <v>MEA</v>
          </cell>
          <cell r="P47" t="str">
            <v>Services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3000</v>
          </cell>
          <cell r="BQ47">
            <v>3000</v>
          </cell>
          <cell r="BR47">
            <v>3000</v>
          </cell>
          <cell r="BS47">
            <v>3000</v>
          </cell>
          <cell r="BT47">
            <v>3000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</row>
        <row r="48">
          <cell r="D48" t="str">
            <v>Government</v>
          </cell>
          <cell r="M48" t="str">
            <v>Government &amp; Defense</v>
          </cell>
          <cell r="N48" t="str">
            <v>SC&amp;M</v>
          </cell>
          <cell r="O48" t="str">
            <v>NAM</v>
          </cell>
          <cell r="P48" t="str">
            <v>Product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500000</v>
          </cell>
          <cell r="AG48">
            <v>500000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1</v>
          </cell>
          <cell r="CG48">
            <v>1</v>
          </cell>
        </row>
        <row r="49">
          <cell r="D49" t="str">
            <v>Government</v>
          </cell>
          <cell r="M49" t="str">
            <v>Government &amp; Defense</v>
          </cell>
          <cell r="N49" t="str">
            <v>SC&amp;M</v>
          </cell>
          <cell r="O49" t="str">
            <v>NAM</v>
          </cell>
          <cell r="P49" t="str">
            <v>Services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41666.666666666664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</row>
        <row r="50">
          <cell r="D50" t="str">
            <v>Government</v>
          </cell>
          <cell r="M50" t="str">
            <v>Government &amp; Defense</v>
          </cell>
          <cell r="N50" t="str">
            <v>SC&amp;M</v>
          </cell>
          <cell r="O50" t="str">
            <v>NAM</v>
          </cell>
          <cell r="P50" t="str">
            <v>Product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2816666.45</v>
          </cell>
          <cell r="AA50">
            <v>2816666.45</v>
          </cell>
          <cell r="AB50">
            <v>2816666.45</v>
          </cell>
          <cell r="AC50">
            <v>2816666.45</v>
          </cell>
          <cell r="AD50">
            <v>2816666.45</v>
          </cell>
          <cell r="AE50">
            <v>2816666.45</v>
          </cell>
          <cell r="AF50">
            <v>2816666.45</v>
          </cell>
          <cell r="AG50">
            <v>2816666.45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234722.20416666669</v>
          </cell>
          <cell r="BC50">
            <v>234722.20416666669</v>
          </cell>
          <cell r="BD50">
            <v>234722.20416666669</v>
          </cell>
          <cell r="BE50">
            <v>234722.20416666669</v>
          </cell>
          <cell r="BF50">
            <v>234722.20416666669</v>
          </cell>
          <cell r="BG50">
            <v>234722.20416666669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1</v>
          </cell>
          <cell r="CA50">
            <v>1</v>
          </cell>
          <cell r="CB50">
            <v>1</v>
          </cell>
          <cell r="CC50">
            <v>1</v>
          </cell>
          <cell r="CD50">
            <v>1</v>
          </cell>
          <cell r="CE50">
            <v>1</v>
          </cell>
          <cell r="CF50">
            <v>1</v>
          </cell>
          <cell r="CG50">
            <v>1</v>
          </cell>
        </row>
        <row r="51">
          <cell r="D51" t="str">
            <v>Government</v>
          </cell>
          <cell r="M51" t="str">
            <v>Government &amp; Defense</v>
          </cell>
          <cell r="N51" t="str">
            <v>APM</v>
          </cell>
          <cell r="O51" t="str">
            <v>NAM</v>
          </cell>
          <cell r="P51" t="str">
            <v>Product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200000</v>
          </cell>
          <cell r="AE51">
            <v>200000</v>
          </cell>
          <cell r="AF51">
            <v>200000</v>
          </cell>
          <cell r="AG51">
            <v>200000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16666.666666666668</v>
          </cell>
          <cell r="BG51">
            <v>16666.666666666668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1</v>
          </cell>
          <cell r="CE51">
            <v>1</v>
          </cell>
          <cell r="CF51">
            <v>1</v>
          </cell>
          <cell r="CG51">
            <v>1</v>
          </cell>
        </row>
        <row r="52">
          <cell r="D52" t="str">
            <v>Government</v>
          </cell>
          <cell r="M52" t="str">
            <v>Government &amp; Defense</v>
          </cell>
          <cell r="N52" t="str">
            <v>APM</v>
          </cell>
          <cell r="O52" t="str">
            <v>NAM</v>
          </cell>
          <cell r="P52" t="str">
            <v>Product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900000</v>
          </cell>
          <cell r="AE52">
            <v>900000</v>
          </cell>
          <cell r="AF52">
            <v>900000</v>
          </cell>
          <cell r="AG52">
            <v>900000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75000</v>
          </cell>
          <cell r="BG52">
            <v>75000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1</v>
          </cell>
          <cell r="CE52">
            <v>1</v>
          </cell>
          <cell r="CF52">
            <v>1</v>
          </cell>
          <cell r="CG52">
            <v>1</v>
          </cell>
        </row>
        <row r="53">
          <cell r="D53" t="str">
            <v>Government</v>
          </cell>
          <cell r="M53" t="str">
            <v>Government &amp; Defense</v>
          </cell>
          <cell r="N53" t="str">
            <v>APM</v>
          </cell>
          <cell r="O53" t="str">
            <v>NAM</v>
          </cell>
          <cell r="P53" t="str">
            <v>Product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300000</v>
          </cell>
          <cell r="AG53">
            <v>300000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1</v>
          </cell>
          <cell r="CG53">
            <v>1</v>
          </cell>
        </row>
        <row r="54">
          <cell r="D54" t="str">
            <v>Government</v>
          </cell>
          <cell r="M54" t="str">
            <v>Government &amp; Defense</v>
          </cell>
          <cell r="N54" t="str">
            <v>SC&amp;M</v>
          </cell>
          <cell r="O54" t="str">
            <v>NAM</v>
          </cell>
          <cell r="P54" t="str">
            <v>Product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110000</v>
          </cell>
          <cell r="AE54">
            <v>110000</v>
          </cell>
          <cell r="AF54">
            <v>110000</v>
          </cell>
          <cell r="AG54">
            <v>110000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9166.6666666666661</v>
          </cell>
          <cell r="BG54">
            <v>9166.6666666666661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1</v>
          </cell>
          <cell r="CE54">
            <v>1</v>
          </cell>
          <cell r="CF54">
            <v>1</v>
          </cell>
          <cell r="CG54">
            <v>1</v>
          </cell>
        </row>
        <row r="55">
          <cell r="D55" t="str">
            <v>Government</v>
          </cell>
          <cell r="M55" t="str">
            <v>Government &amp; Defense</v>
          </cell>
          <cell r="N55" t="str">
            <v>APM</v>
          </cell>
          <cell r="O55" t="str">
            <v>NAM</v>
          </cell>
          <cell r="P55" t="str">
            <v>Product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750000</v>
          </cell>
          <cell r="AF55">
            <v>750000</v>
          </cell>
          <cell r="AG55">
            <v>750000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62500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1</v>
          </cell>
          <cell r="CF55">
            <v>1</v>
          </cell>
          <cell r="CG55">
            <v>1</v>
          </cell>
        </row>
        <row r="56">
          <cell r="D56" t="str">
            <v>Government</v>
          </cell>
          <cell r="M56" t="str">
            <v>Government &amp; Defense</v>
          </cell>
          <cell r="N56" t="str">
            <v>Other</v>
          </cell>
          <cell r="O56" t="str">
            <v>NAM</v>
          </cell>
          <cell r="P56" t="str">
            <v>Product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200000</v>
          </cell>
          <cell r="AF56">
            <v>200000</v>
          </cell>
          <cell r="AG56">
            <v>200000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16666.666666666668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1</v>
          </cell>
          <cell r="CF56">
            <v>1</v>
          </cell>
          <cell r="CG56">
            <v>1</v>
          </cell>
        </row>
        <row r="57">
          <cell r="D57" t="str">
            <v>Government</v>
          </cell>
          <cell r="M57" t="str">
            <v>Government &amp; Defense</v>
          </cell>
          <cell r="N57" t="str">
            <v>APM</v>
          </cell>
          <cell r="O57" t="str">
            <v>NAM</v>
          </cell>
          <cell r="P57" t="str">
            <v>Product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187500</v>
          </cell>
          <cell r="AE57">
            <v>187500</v>
          </cell>
          <cell r="AF57">
            <v>187500</v>
          </cell>
          <cell r="AG57">
            <v>187500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15625</v>
          </cell>
          <cell r="BG57">
            <v>15625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1</v>
          </cell>
          <cell r="CE57">
            <v>1</v>
          </cell>
          <cell r="CF57">
            <v>1</v>
          </cell>
          <cell r="CG57">
            <v>1</v>
          </cell>
        </row>
        <row r="58">
          <cell r="D58" t="str">
            <v>Parent</v>
          </cell>
          <cell r="M58" t="str">
            <v>Oil &amp; Gas</v>
          </cell>
          <cell r="N58" t="str">
            <v>Computer Vision</v>
          </cell>
          <cell r="O58" t="str">
            <v>NAM</v>
          </cell>
          <cell r="P58" t="str">
            <v>Product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18135</v>
          </cell>
          <cell r="AG58">
            <v>18135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1</v>
          </cell>
          <cell r="CG58">
            <v>1</v>
          </cell>
        </row>
        <row r="59">
          <cell r="D59" t="str">
            <v>Parent</v>
          </cell>
          <cell r="M59" t="str">
            <v>Oil &amp; Gas</v>
          </cell>
          <cell r="N59" t="str">
            <v>Computer Vision</v>
          </cell>
          <cell r="O59" t="str">
            <v>NAM</v>
          </cell>
          <cell r="P59" t="str">
            <v>Product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30000</v>
          </cell>
          <cell r="AE59">
            <v>30000</v>
          </cell>
          <cell r="AF59">
            <v>30000</v>
          </cell>
          <cell r="AG59">
            <v>30000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2500</v>
          </cell>
          <cell r="BG59">
            <v>2500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1</v>
          </cell>
          <cell r="CE59">
            <v>1</v>
          </cell>
          <cell r="CF59">
            <v>1</v>
          </cell>
          <cell r="CG59">
            <v>1</v>
          </cell>
        </row>
        <row r="60">
          <cell r="D60" t="str">
            <v>Parent</v>
          </cell>
          <cell r="M60" t="str">
            <v>Oil &amp; Gas</v>
          </cell>
          <cell r="N60" t="str">
            <v>APM</v>
          </cell>
          <cell r="O60" t="str">
            <v>EU</v>
          </cell>
          <cell r="P60" t="str">
            <v>Product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10000</v>
          </cell>
          <cell r="AF60">
            <v>10000</v>
          </cell>
          <cell r="AG60">
            <v>10000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833.33333333333337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1</v>
          </cell>
          <cell r="CF60">
            <v>1</v>
          </cell>
          <cell r="CG60">
            <v>1</v>
          </cell>
        </row>
        <row r="61">
          <cell r="D61" t="str">
            <v>Parent</v>
          </cell>
          <cell r="M61" t="str">
            <v>Industrial Manufacturing</v>
          </cell>
          <cell r="N61" t="str">
            <v>Computer Vision</v>
          </cell>
          <cell r="O61" t="str">
            <v>MEA</v>
          </cell>
          <cell r="P61" t="str">
            <v>Product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12500</v>
          </cell>
          <cell r="AE61">
            <v>12500</v>
          </cell>
          <cell r="AF61">
            <v>12500</v>
          </cell>
          <cell r="AG61">
            <v>12500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1041.6666666666667</v>
          </cell>
          <cell r="BG61">
            <v>1041.6666666666667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1</v>
          </cell>
          <cell r="CE61">
            <v>1</v>
          </cell>
          <cell r="CF61">
            <v>1</v>
          </cell>
          <cell r="CG61">
            <v>1</v>
          </cell>
        </row>
        <row r="62">
          <cell r="D62" t="str">
            <v>Parent</v>
          </cell>
          <cell r="M62" t="str">
            <v>Consumer Packaged Goods</v>
          </cell>
          <cell r="N62" t="str">
            <v>Computer Vision</v>
          </cell>
          <cell r="O62" t="str">
            <v>NAM</v>
          </cell>
          <cell r="P62" t="str">
            <v>Services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2500</v>
          </cell>
          <cell r="BR62">
            <v>2500</v>
          </cell>
          <cell r="BS62">
            <v>2500</v>
          </cell>
          <cell r="BT62">
            <v>2500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</row>
        <row r="63">
          <cell r="D63" t="str">
            <v>India</v>
          </cell>
          <cell r="M63" t="str">
            <v>Oil &amp; Gas</v>
          </cell>
          <cell r="N63" t="str">
            <v>Computer Vision</v>
          </cell>
          <cell r="O63" t="str">
            <v>APAC</v>
          </cell>
          <cell r="P63" t="str">
            <v>Services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1500</v>
          </cell>
          <cell r="BR63">
            <v>1500</v>
          </cell>
          <cell r="BS63">
            <v>1500</v>
          </cell>
          <cell r="BT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</row>
        <row r="64">
          <cell r="D64" t="str">
            <v>India</v>
          </cell>
          <cell r="M64" t="str">
            <v>Oil &amp; Gas</v>
          </cell>
          <cell r="N64" t="str">
            <v>Computer Vision</v>
          </cell>
          <cell r="O64" t="str">
            <v>APAC</v>
          </cell>
          <cell r="P64" t="str">
            <v>Services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2500</v>
          </cell>
          <cell r="BR64">
            <v>2500</v>
          </cell>
          <cell r="BS64">
            <v>2500</v>
          </cell>
          <cell r="BT64">
            <v>2500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</row>
        <row r="65">
          <cell r="D65" t="str">
            <v>Parent</v>
          </cell>
          <cell r="M65" t="str">
            <v>Technology</v>
          </cell>
          <cell r="N65" t="str">
            <v>Computer Vision</v>
          </cell>
          <cell r="O65" t="str">
            <v>EU</v>
          </cell>
          <cell r="P65" t="str">
            <v>Product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87500</v>
          </cell>
          <cell r="AB65">
            <v>87500</v>
          </cell>
          <cell r="AC65">
            <v>87500</v>
          </cell>
          <cell r="AD65">
            <v>87500</v>
          </cell>
          <cell r="AE65">
            <v>87500</v>
          </cell>
          <cell r="AF65">
            <v>87500</v>
          </cell>
          <cell r="AG65">
            <v>87500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7291.666666666667</v>
          </cell>
          <cell r="BD65">
            <v>7291.666666666667</v>
          </cell>
          <cell r="BE65">
            <v>7291.666666666667</v>
          </cell>
          <cell r="BF65">
            <v>7291.666666666667</v>
          </cell>
          <cell r="BG65">
            <v>7291.666666666667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>
            <v>1</v>
          </cell>
          <cell r="CF65">
            <v>1</v>
          </cell>
          <cell r="CG65">
            <v>1</v>
          </cell>
        </row>
        <row r="66">
          <cell r="D66" t="str">
            <v>Parent</v>
          </cell>
          <cell r="M66" t="str">
            <v>Technology</v>
          </cell>
          <cell r="N66" t="str">
            <v>Computer Vision</v>
          </cell>
          <cell r="O66" t="str">
            <v>EU</v>
          </cell>
          <cell r="P66" t="str">
            <v>Services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12833.333333333334</v>
          </cell>
          <cell r="BP66">
            <v>12833.333333333334</v>
          </cell>
          <cell r="BQ66">
            <v>12833.333333333334</v>
          </cell>
          <cell r="BR66">
            <v>12833.333333333334</v>
          </cell>
          <cell r="BS66">
            <v>12833.333333333334</v>
          </cell>
          <cell r="BT66">
            <v>12833.333333333334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</row>
        <row r="67">
          <cell r="D67" t="str">
            <v>India</v>
          </cell>
          <cell r="M67" t="str">
            <v>Consumer Packaged Goods</v>
          </cell>
          <cell r="N67" t="str">
            <v>Computer Vision</v>
          </cell>
          <cell r="O67" t="str">
            <v>APAC</v>
          </cell>
          <cell r="P67" t="str">
            <v>Product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20400</v>
          </cell>
          <cell r="AE67">
            <v>20400</v>
          </cell>
          <cell r="AF67">
            <v>20400</v>
          </cell>
          <cell r="AG67">
            <v>20400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1700</v>
          </cell>
          <cell r="BG67">
            <v>1700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1</v>
          </cell>
          <cell r="CE67">
            <v>1</v>
          </cell>
          <cell r="CF67">
            <v>1</v>
          </cell>
          <cell r="CG67">
            <v>1</v>
          </cell>
        </row>
        <row r="68">
          <cell r="D68" t="str">
            <v>India</v>
          </cell>
          <cell r="M68" t="str">
            <v>Oil &amp; Gas</v>
          </cell>
          <cell r="N68" t="str">
            <v>Computer Vision</v>
          </cell>
          <cell r="O68" t="str">
            <v>APAC</v>
          </cell>
          <cell r="P68" t="str">
            <v>Product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35000</v>
          </cell>
          <cell r="AE68">
            <v>35000</v>
          </cell>
          <cell r="AF68">
            <v>35000</v>
          </cell>
          <cell r="AG68">
            <v>35000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2916.6666666666665</v>
          </cell>
          <cell r="BG68">
            <v>2916.6666666666665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</v>
          </cell>
          <cell r="CE68">
            <v>1</v>
          </cell>
          <cell r="CF68">
            <v>1</v>
          </cell>
          <cell r="CG68">
            <v>1</v>
          </cell>
        </row>
        <row r="69">
          <cell r="D69" t="str">
            <v>India</v>
          </cell>
          <cell r="M69" t="str">
            <v>Oil &amp; Gas</v>
          </cell>
          <cell r="N69" t="str">
            <v>Computer Vision</v>
          </cell>
          <cell r="O69" t="str">
            <v>APAC</v>
          </cell>
          <cell r="P69" t="str">
            <v>Product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25000</v>
          </cell>
          <cell r="AE69">
            <v>25000</v>
          </cell>
          <cell r="AF69">
            <v>25000</v>
          </cell>
          <cell r="AG69">
            <v>25000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2083.3333333333335</v>
          </cell>
          <cell r="BG69">
            <v>2083.3333333333335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1</v>
          </cell>
          <cell r="CE69">
            <v>1</v>
          </cell>
          <cell r="CF69">
            <v>1</v>
          </cell>
          <cell r="CG69">
            <v>1</v>
          </cell>
        </row>
        <row r="70">
          <cell r="D70" t="str">
            <v>India</v>
          </cell>
          <cell r="M70" t="str">
            <v>Consumer Packaged Goods</v>
          </cell>
          <cell r="N70" t="str">
            <v>Computer Vision</v>
          </cell>
          <cell r="O70" t="str">
            <v>APAC</v>
          </cell>
          <cell r="P70" t="str">
            <v>Product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25000</v>
          </cell>
          <cell r="AE70">
            <v>25000</v>
          </cell>
          <cell r="AF70">
            <v>25000</v>
          </cell>
          <cell r="AG70">
            <v>25000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2083.3333333333335</v>
          </cell>
          <cell r="BG70">
            <v>2083.3333333333335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1</v>
          </cell>
          <cell r="CE70">
            <v>1</v>
          </cell>
          <cell r="CF70">
            <v>1</v>
          </cell>
          <cell r="CG70">
            <v>1</v>
          </cell>
        </row>
        <row r="71">
          <cell r="D71" t="str">
            <v>India</v>
          </cell>
          <cell r="M71" t="str">
            <v>Oil &amp; Gas</v>
          </cell>
          <cell r="N71" t="str">
            <v>Computer Vision</v>
          </cell>
          <cell r="O71" t="str">
            <v>APAC</v>
          </cell>
          <cell r="P71" t="str">
            <v>Product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20000</v>
          </cell>
          <cell r="AE71">
            <v>20000</v>
          </cell>
          <cell r="AF71">
            <v>20000</v>
          </cell>
          <cell r="AG71">
            <v>20000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1666.6666666666667</v>
          </cell>
          <cell r="BG71">
            <v>1666.6666666666667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1</v>
          </cell>
          <cell r="CE71">
            <v>1</v>
          </cell>
          <cell r="CF71">
            <v>1</v>
          </cell>
          <cell r="CG71">
            <v>1</v>
          </cell>
        </row>
        <row r="72">
          <cell r="D72" t="str">
            <v>India</v>
          </cell>
          <cell r="M72" t="str">
            <v>Oil &amp; Gas</v>
          </cell>
          <cell r="N72" t="str">
            <v>Computer Vision</v>
          </cell>
          <cell r="O72" t="str">
            <v>APAC</v>
          </cell>
          <cell r="P72" t="str">
            <v>Services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1666.6666666666667</v>
          </cell>
          <cell r="BS72">
            <v>1666.6666666666667</v>
          </cell>
          <cell r="BT72">
            <v>1666.6666666666667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</row>
        <row r="73">
          <cell r="D73" t="str">
            <v>India</v>
          </cell>
          <cell r="M73" t="str">
            <v>Oil &amp; Gas</v>
          </cell>
          <cell r="N73" t="str">
            <v>Computer Vision</v>
          </cell>
          <cell r="O73" t="str">
            <v>APAC</v>
          </cell>
          <cell r="P73" t="str">
            <v>Services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1250</v>
          </cell>
          <cell r="BS73">
            <v>1250</v>
          </cell>
          <cell r="BT73">
            <v>1250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</row>
        <row r="74">
          <cell r="D74" t="str">
            <v>Parent</v>
          </cell>
          <cell r="M74" t="str">
            <v>Food &amp; Beverage</v>
          </cell>
          <cell r="N74" t="str">
            <v>Computer Vision</v>
          </cell>
          <cell r="O74" t="str">
            <v>APAC</v>
          </cell>
          <cell r="P74" t="str">
            <v>Product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5040</v>
          </cell>
          <cell r="AB74">
            <v>5040</v>
          </cell>
          <cell r="AC74">
            <v>5040</v>
          </cell>
          <cell r="AD74">
            <v>5040</v>
          </cell>
          <cell r="AE74">
            <v>5040</v>
          </cell>
          <cell r="AF74">
            <v>5040</v>
          </cell>
          <cell r="AG74">
            <v>5040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420</v>
          </cell>
          <cell r="BD74">
            <v>420</v>
          </cell>
          <cell r="BE74">
            <v>420</v>
          </cell>
          <cell r="BF74">
            <v>420</v>
          </cell>
          <cell r="BG74">
            <v>420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>
            <v>1</v>
          </cell>
          <cell r="CF74">
            <v>1</v>
          </cell>
          <cell r="CG74">
            <v>1</v>
          </cell>
        </row>
        <row r="75">
          <cell r="D75" t="str">
            <v>Parent</v>
          </cell>
          <cell r="M75" t="str">
            <v>Other</v>
          </cell>
          <cell r="N75" t="str">
            <v>Computer Vision</v>
          </cell>
          <cell r="O75" t="str">
            <v>NAM</v>
          </cell>
          <cell r="P75" t="str">
            <v>Product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2500</v>
          </cell>
          <cell r="AC75">
            <v>2500</v>
          </cell>
          <cell r="AD75">
            <v>2500</v>
          </cell>
          <cell r="AE75">
            <v>2500</v>
          </cell>
          <cell r="AF75">
            <v>2500</v>
          </cell>
          <cell r="AG75">
            <v>2500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208.33333333333334</v>
          </cell>
          <cell r="BE75">
            <v>208.33333333333334</v>
          </cell>
          <cell r="BF75">
            <v>208.33333333333334</v>
          </cell>
          <cell r="BG75">
            <v>208.33333333333334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1</v>
          </cell>
          <cell r="CC75">
            <v>1</v>
          </cell>
          <cell r="CD75">
            <v>1</v>
          </cell>
          <cell r="CE75">
            <v>1</v>
          </cell>
          <cell r="CF75">
            <v>1</v>
          </cell>
          <cell r="CG75">
            <v>1</v>
          </cell>
        </row>
        <row r="76">
          <cell r="D76" t="str">
            <v>Parent</v>
          </cell>
          <cell r="M76" t="str">
            <v>Consumer Packaged Goods</v>
          </cell>
          <cell r="N76" t="str">
            <v>Computer Vision</v>
          </cell>
          <cell r="O76" t="str">
            <v>APAC</v>
          </cell>
          <cell r="P76" t="str">
            <v>Product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28800</v>
          </cell>
          <cell r="AD76">
            <v>28800</v>
          </cell>
          <cell r="AE76">
            <v>28800</v>
          </cell>
          <cell r="AF76">
            <v>28800</v>
          </cell>
          <cell r="AG76">
            <v>28800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2400</v>
          </cell>
          <cell r="BF76">
            <v>2400</v>
          </cell>
          <cell r="BG76">
            <v>2400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1</v>
          </cell>
          <cell r="CD76">
            <v>1</v>
          </cell>
          <cell r="CE76">
            <v>1</v>
          </cell>
          <cell r="CF76">
            <v>1</v>
          </cell>
          <cell r="CG76">
            <v>1</v>
          </cell>
        </row>
        <row r="77">
          <cell r="D77" t="str">
            <v>Parent</v>
          </cell>
          <cell r="M77" t="str">
            <v>Oil &amp; Gas</v>
          </cell>
          <cell r="N77" t="str">
            <v>Other</v>
          </cell>
          <cell r="O77" t="str">
            <v>NAM</v>
          </cell>
          <cell r="P77" t="str">
            <v>Product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2500</v>
          </cell>
          <cell r="AD77">
            <v>2500</v>
          </cell>
          <cell r="AE77">
            <v>2500</v>
          </cell>
          <cell r="AF77">
            <v>2500</v>
          </cell>
          <cell r="AG77">
            <v>2500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208.33333333333334</v>
          </cell>
          <cell r="BF77">
            <v>208.33333333333334</v>
          </cell>
          <cell r="BG77">
            <v>208.33333333333334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1</v>
          </cell>
          <cell r="CD77">
            <v>1</v>
          </cell>
          <cell r="CE77">
            <v>1</v>
          </cell>
          <cell r="CF77">
            <v>1</v>
          </cell>
          <cell r="CG77">
            <v>1</v>
          </cell>
        </row>
        <row r="78">
          <cell r="D78" t="str">
            <v>Parent</v>
          </cell>
          <cell r="M78" t="str">
            <v>Industrial Manufacturing</v>
          </cell>
          <cell r="N78" t="str">
            <v>SC&amp;M</v>
          </cell>
          <cell r="O78" t="str">
            <v>NAM</v>
          </cell>
          <cell r="P78" t="str">
            <v>Product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2500</v>
          </cell>
          <cell r="AD78">
            <v>2500</v>
          </cell>
          <cell r="AE78">
            <v>2500</v>
          </cell>
          <cell r="AF78">
            <v>2500</v>
          </cell>
          <cell r="AG78">
            <v>2500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208.33333333333334</v>
          </cell>
          <cell r="BF78">
            <v>208.33333333333334</v>
          </cell>
          <cell r="BG78">
            <v>208.33333333333334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1</v>
          </cell>
          <cell r="CD78">
            <v>1</v>
          </cell>
          <cell r="CE78">
            <v>1</v>
          </cell>
          <cell r="CF78">
            <v>1</v>
          </cell>
          <cell r="CG78">
            <v>1</v>
          </cell>
        </row>
        <row r="79">
          <cell r="D79" t="str">
            <v>Parent</v>
          </cell>
          <cell r="M79" t="str">
            <v>Technology</v>
          </cell>
          <cell r="N79" t="str">
            <v>Computer Vision</v>
          </cell>
          <cell r="O79" t="str">
            <v>MEA</v>
          </cell>
          <cell r="P79" t="str">
            <v>Product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600000</v>
          </cell>
          <cell r="AD79">
            <v>600000</v>
          </cell>
          <cell r="AE79">
            <v>600000</v>
          </cell>
          <cell r="AF79">
            <v>600000</v>
          </cell>
          <cell r="AG79">
            <v>600000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50000</v>
          </cell>
          <cell r="BF79">
            <v>50000</v>
          </cell>
          <cell r="BG79">
            <v>50000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1</v>
          </cell>
          <cell r="CD79">
            <v>1</v>
          </cell>
          <cell r="CE79">
            <v>1</v>
          </cell>
          <cell r="CF79">
            <v>1</v>
          </cell>
          <cell r="CG79">
            <v>1</v>
          </cell>
        </row>
        <row r="80">
          <cell r="D80" t="str">
            <v>Parent</v>
          </cell>
          <cell r="M80" t="str">
            <v>Oil &amp; Gas</v>
          </cell>
          <cell r="N80" t="str">
            <v>Computer Vision</v>
          </cell>
          <cell r="O80" t="str">
            <v>APAC</v>
          </cell>
          <cell r="P80" t="str">
            <v>Product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100000</v>
          </cell>
          <cell r="AE80">
            <v>100000</v>
          </cell>
          <cell r="AF80">
            <v>100000</v>
          </cell>
          <cell r="AG80">
            <v>100000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8333.3333333333339</v>
          </cell>
          <cell r="BG80">
            <v>8333.3333333333339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1</v>
          </cell>
          <cell r="CE80">
            <v>1</v>
          </cell>
          <cell r="CF80">
            <v>1</v>
          </cell>
          <cell r="CG80">
            <v>1</v>
          </cell>
        </row>
        <row r="81">
          <cell r="D81" t="str">
            <v>Parent</v>
          </cell>
          <cell r="M81" t="str">
            <v>Technology</v>
          </cell>
          <cell r="N81" t="str">
            <v>Computer Vision</v>
          </cell>
          <cell r="O81" t="str">
            <v>APAC</v>
          </cell>
          <cell r="P81" t="str">
            <v>Product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48000</v>
          </cell>
          <cell r="AE81">
            <v>48000</v>
          </cell>
          <cell r="AF81">
            <v>48000</v>
          </cell>
          <cell r="AG81">
            <v>48000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4000</v>
          </cell>
          <cell r="BG81">
            <v>4000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1</v>
          </cell>
          <cell r="CE81">
            <v>1</v>
          </cell>
          <cell r="CF81">
            <v>1</v>
          </cell>
          <cell r="CG81">
            <v>1</v>
          </cell>
        </row>
        <row r="82">
          <cell r="D82" t="str">
            <v>Parent</v>
          </cell>
          <cell r="M82" t="str">
            <v>Transportation &amp; Logistics</v>
          </cell>
          <cell r="N82" t="str">
            <v>SC&amp;M</v>
          </cell>
          <cell r="O82" t="str">
            <v>NAM</v>
          </cell>
          <cell r="P82" t="str">
            <v>Product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25000</v>
          </cell>
          <cell r="AE82">
            <v>25000</v>
          </cell>
          <cell r="AF82">
            <v>25000</v>
          </cell>
          <cell r="AG82">
            <v>25000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2083.3333333333335</v>
          </cell>
          <cell r="BG82">
            <v>2083.3333333333335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1</v>
          </cell>
          <cell r="CE82">
            <v>1</v>
          </cell>
          <cell r="CF82">
            <v>1</v>
          </cell>
          <cell r="CG82">
            <v>1</v>
          </cell>
        </row>
        <row r="83">
          <cell r="D83" t="str">
            <v>Parent</v>
          </cell>
          <cell r="M83" t="str">
            <v>Other</v>
          </cell>
          <cell r="N83" t="str">
            <v>Other</v>
          </cell>
          <cell r="O83" t="str">
            <v>NAM</v>
          </cell>
          <cell r="P83" t="str">
            <v>Product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3000</v>
          </cell>
          <cell r="AE83">
            <v>3000</v>
          </cell>
          <cell r="AF83">
            <v>3000</v>
          </cell>
          <cell r="AG83">
            <v>3000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250</v>
          </cell>
          <cell r="BG83">
            <v>250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1</v>
          </cell>
          <cell r="CE83">
            <v>1</v>
          </cell>
          <cell r="CF83">
            <v>1</v>
          </cell>
          <cell r="CG83">
            <v>1</v>
          </cell>
        </row>
        <row r="84">
          <cell r="D84" t="str">
            <v>Parent</v>
          </cell>
          <cell r="M84" t="str">
            <v>Other</v>
          </cell>
          <cell r="N84" t="str">
            <v>Computer Vision</v>
          </cell>
          <cell r="O84" t="str">
            <v>NAM</v>
          </cell>
          <cell r="P84" t="str">
            <v>Product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25000</v>
          </cell>
          <cell r="AE84">
            <v>25000</v>
          </cell>
          <cell r="AF84">
            <v>25000</v>
          </cell>
          <cell r="AG84">
            <v>25000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2083.3333333333335</v>
          </cell>
          <cell r="BG84">
            <v>2083.3333333333335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1</v>
          </cell>
          <cell r="CE84">
            <v>1</v>
          </cell>
          <cell r="CF84">
            <v>1</v>
          </cell>
          <cell r="CG84">
            <v>1</v>
          </cell>
        </row>
        <row r="85">
          <cell r="D85" t="str">
            <v>Parent</v>
          </cell>
          <cell r="M85" t="str">
            <v>Technology</v>
          </cell>
          <cell r="N85" t="str">
            <v>Computer Vision</v>
          </cell>
          <cell r="O85" t="str">
            <v>MEA</v>
          </cell>
          <cell r="P85" t="str">
            <v>Services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12500</v>
          </cell>
          <cell r="BR85">
            <v>12500</v>
          </cell>
          <cell r="BS85">
            <v>12500</v>
          </cell>
          <cell r="BT85">
            <v>12500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</row>
        <row r="86">
          <cell r="D86" t="str">
            <v>Parent</v>
          </cell>
          <cell r="M86" t="str">
            <v>Other</v>
          </cell>
          <cell r="N86" t="str">
            <v>Other</v>
          </cell>
          <cell r="O86" t="str">
            <v>NAM</v>
          </cell>
          <cell r="P86" t="str">
            <v>Services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833.33333333333337</v>
          </cell>
          <cell r="BS86">
            <v>833.33333333333337</v>
          </cell>
          <cell r="BT86">
            <v>833.33333333333337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</row>
        <row r="87">
          <cell r="D87" t="str">
            <v>Parent</v>
          </cell>
          <cell r="M87" t="str">
            <v>Industrial Manufacturing</v>
          </cell>
          <cell r="N87" t="str">
            <v>APM</v>
          </cell>
          <cell r="O87" t="str">
            <v>NAM</v>
          </cell>
          <cell r="P87" t="str">
            <v>Product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50000</v>
          </cell>
          <cell r="AE87">
            <v>50000</v>
          </cell>
          <cell r="AF87">
            <v>50000</v>
          </cell>
          <cell r="AG87">
            <v>50000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4166.666666666667</v>
          </cell>
          <cell r="BG87">
            <v>4166.666666666667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1</v>
          </cell>
          <cell r="CE87">
            <v>1</v>
          </cell>
          <cell r="CF87">
            <v>1</v>
          </cell>
          <cell r="CG87">
            <v>1</v>
          </cell>
        </row>
        <row r="88">
          <cell r="D88" t="str">
            <v>Parent</v>
          </cell>
          <cell r="M88" t="str">
            <v>Industrial Manufacturing</v>
          </cell>
          <cell r="N88" t="str">
            <v>APM</v>
          </cell>
          <cell r="O88" t="str">
            <v>NAM</v>
          </cell>
          <cell r="P88" t="str">
            <v>Services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833.33333333333337</v>
          </cell>
          <cell r="BT88">
            <v>833.33333333333337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</row>
        <row r="89">
          <cell r="D89" t="str">
            <v>Parent</v>
          </cell>
          <cell r="M89" t="str">
            <v>Industrial Manufacturing</v>
          </cell>
          <cell r="N89" t="str">
            <v>APM</v>
          </cell>
          <cell r="O89" t="str">
            <v>NAM</v>
          </cell>
          <cell r="P89" t="str">
            <v>Services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1666.6666666666667</v>
          </cell>
          <cell r="BS89">
            <v>1666.6666666666667</v>
          </cell>
          <cell r="BT89">
            <v>1666.6666666666667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</row>
        <row r="90">
          <cell r="D90" t="str">
            <v>Parent</v>
          </cell>
          <cell r="M90" t="str">
            <v>Oil &amp; Gas</v>
          </cell>
          <cell r="N90" t="str">
            <v>Computer Vision</v>
          </cell>
          <cell r="O90" t="str">
            <v>MEA</v>
          </cell>
          <cell r="P90" t="str">
            <v>Services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833.33333333333337</v>
          </cell>
          <cell r="BT90">
            <v>833.33333333333337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</row>
        <row r="91">
          <cell r="D91" t="str">
            <v>Parent</v>
          </cell>
          <cell r="M91" t="str">
            <v>Oil &amp; Gas</v>
          </cell>
          <cell r="N91" t="str">
            <v>APM</v>
          </cell>
          <cell r="O91" t="str">
            <v>MEA</v>
          </cell>
          <cell r="P91" t="str">
            <v>Product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5000</v>
          </cell>
          <cell r="AF91">
            <v>5000</v>
          </cell>
          <cell r="AG91">
            <v>5000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416.66666666666669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1</v>
          </cell>
          <cell r="CF91">
            <v>1</v>
          </cell>
          <cell r="CG91">
            <v>1</v>
          </cell>
        </row>
        <row r="92">
          <cell r="D92" t="str">
            <v>Parent</v>
          </cell>
          <cell r="M92" t="str">
            <v>Renewables</v>
          </cell>
          <cell r="N92" t="str">
            <v>APM</v>
          </cell>
          <cell r="O92" t="str">
            <v>NAM</v>
          </cell>
          <cell r="P92" t="str">
            <v>Product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20000</v>
          </cell>
          <cell r="AE92">
            <v>20000</v>
          </cell>
          <cell r="AF92">
            <v>20000</v>
          </cell>
          <cell r="AG92">
            <v>20000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1666.6666666666667</v>
          </cell>
          <cell r="BG92">
            <v>1666.6666666666667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1</v>
          </cell>
          <cell r="CE92">
            <v>1</v>
          </cell>
          <cell r="CF92">
            <v>1</v>
          </cell>
          <cell r="CG92">
            <v>1</v>
          </cell>
        </row>
        <row r="93">
          <cell r="D93" t="str">
            <v>Parent</v>
          </cell>
          <cell r="M93" t="str">
            <v>Oil &amp; Gas</v>
          </cell>
          <cell r="N93" t="str">
            <v>Computer Vision</v>
          </cell>
          <cell r="O93" t="str">
            <v>NAM</v>
          </cell>
          <cell r="P93" t="str">
            <v>Product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20000</v>
          </cell>
          <cell r="AF93">
            <v>20000</v>
          </cell>
          <cell r="AG93">
            <v>20000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1666.6666666666667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1</v>
          </cell>
          <cell r="CF93">
            <v>1</v>
          </cell>
          <cell r="CG93">
            <v>1</v>
          </cell>
        </row>
        <row r="94">
          <cell r="D94" t="str">
            <v>Parent</v>
          </cell>
          <cell r="M94" t="str">
            <v>Oil &amp; Gas</v>
          </cell>
          <cell r="N94" t="str">
            <v>Computer Vision</v>
          </cell>
          <cell r="O94" t="str">
            <v>NAM</v>
          </cell>
          <cell r="P94" t="str">
            <v>Product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20000</v>
          </cell>
          <cell r="AF94">
            <v>20000</v>
          </cell>
          <cell r="AG94">
            <v>20000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1666.6666666666667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1</v>
          </cell>
          <cell r="CF94">
            <v>1</v>
          </cell>
          <cell r="CG94">
            <v>1</v>
          </cell>
        </row>
        <row r="95">
          <cell r="D95" t="str">
            <v>Parent</v>
          </cell>
          <cell r="M95" t="str">
            <v>Oil &amp; Gas</v>
          </cell>
          <cell r="N95" t="str">
            <v>APM</v>
          </cell>
          <cell r="O95" t="str">
            <v>NAM</v>
          </cell>
          <cell r="P95" t="str">
            <v>Product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20000</v>
          </cell>
          <cell r="AF95">
            <v>20000</v>
          </cell>
          <cell r="AG95">
            <v>20000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1666.6666666666667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1</v>
          </cell>
          <cell r="CF95">
            <v>1</v>
          </cell>
          <cell r="CG95">
            <v>1</v>
          </cell>
        </row>
        <row r="96">
          <cell r="D96" t="str">
            <v>Parent</v>
          </cell>
          <cell r="M96" t="str">
            <v>Oil &amp; Gas</v>
          </cell>
          <cell r="N96" t="str">
            <v>Computer Vision</v>
          </cell>
          <cell r="O96" t="str">
            <v>NAM</v>
          </cell>
          <cell r="P96" t="str">
            <v>Product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20000</v>
          </cell>
          <cell r="AF96">
            <v>20000</v>
          </cell>
          <cell r="AG96">
            <v>20000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1666.6666666666667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1</v>
          </cell>
          <cell r="CF96">
            <v>1</v>
          </cell>
          <cell r="CG96">
            <v>1</v>
          </cell>
        </row>
        <row r="97">
          <cell r="D97" t="str">
            <v>Parent</v>
          </cell>
          <cell r="M97" t="str">
            <v>Oil &amp; Gas</v>
          </cell>
          <cell r="N97" t="str">
            <v>Computer Vision</v>
          </cell>
          <cell r="O97" t="str">
            <v>NAM</v>
          </cell>
          <cell r="P97" t="str">
            <v>Product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20000</v>
          </cell>
          <cell r="AF97">
            <v>20000</v>
          </cell>
          <cell r="AG97">
            <v>20000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1666.6666666666667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1</v>
          </cell>
          <cell r="CF97">
            <v>1</v>
          </cell>
          <cell r="CG97">
            <v>1</v>
          </cell>
        </row>
        <row r="98">
          <cell r="D98" t="str">
            <v>Parent</v>
          </cell>
          <cell r="M98" t="str">
            <v>Oil &amp; Gas</v>
          </cell>
          <cell r="N98" t="str">
            <v>Other</v>
          </cell>
          <cell r="O98" t="str">
            <v>NAM</v>
          </cell>
          <cell r="P98" t="str">
            <v>Product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10000</v>
          </cell>
          <cell r="AG98">
            <v>10000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1</v>
          </cell>
          <cell r="CG98">
            <v>1</v>
          </cell>
        </row>
        <row r="99">
          <cell r="D99" t="str">
            <v>Parent</v>
          </cell>
          <cell r="M99" t="str">
            <v>Other</v>
          </cell>
          <cell r="N99" t="str">
            <v>Computer Vision</v>
          </cell>
          <cell r="O99" t="str">
            <v>NAM</v>
          </cell>
          <cell r="P99" t="str">
            <v>Product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20000</v>
          </cell>
          <cell r="AG99">
            <v>20000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1</v>
          </cell>
          <cell r="CG99">
            <v>1</v>
          </cell>
        </row>
        <row r="100">
          <cell r="D100" t="str">
            <v>Parent</v>
          </cell>
          <cell r="M100" t="str">
            <v>Oil &amp; Gas</v>
          </cell>
          <cell r="N100" t="str">
            <v>Computer Vision</v>
          </cell>
          <cell r="O100" t="str">
            <v>NAM</v>
          </cell>
          <cell r="P100" t="str">
            <v>Product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10000</v>
          </cell>
          <cell r="AG100">
            <v>10000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1</v>
          </cell>
          <cell r="CG100">
            <v>1</v>
          </cell>
        </row>
        <row r="101">
          <cell r="D101" t="str">
            <v>Parent</v>
          </cell>
          <cell r="M101" t="str">
            <v>Oil &amp; Gas</v>
          </cell>
          <cell r="N101" t="str">
            <v>APM</v>
          </cell>
          <cell r="O101" t="str">
            <v>NAM</v>
          </cell>
          <cell r="P101" t="str">
            <v>Product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6000</v>
          </cell>
          <cell r="AG101">
            <v>6000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1</v>
          </cell>
          <cell r="CG101">
            <v>1</v>
          </cell>
        </row>
        <row r="102">
          <cell r="D102" t="str">
            <v>Parent</v>
          </cell>
          <cell r="M102" t="str">
            <v>Oil &amp; Gas</v>
          </cell>
          <cell r="N102" t="str">
            <v>APM</v>
          </cell>
          <cell r="O102" t="str">
            <v>NAM</v>
          </cell>
          <cell r="P102" t="str">
            <v>Product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25000</v>
          </cell>
          <cell r="AG102">
            <v>25000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1</v>
          </cell>
          <cell r="CG102">
            <v>1</v>
          </cell>
        </row>
        <row r="103">
          <cell r="D103" t="str">
            <v>Parent</v>
          </cell>
          <cell r="M103" t="str">
            <v>Transportation &amp; Logistics</v>
          </cell>
          <cell r="N103" t="str">
            <v>APM</v>
          </cell>
          <cell r="O103" t="str">
            <v>NAM</v>
          </cell>
          <cell r="P103" t="str">
            <v>Product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75000</v>
          </cell>
          <cell r="AE103">
            <v>75000</v>
          </cell>
          <cell r="AF103">
            <v>75000</v>
          </cell>
          <cell r="AG103">
            <v>75000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6250</v>
          </cell>
          <cell r="BG103">
            <v>6250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1</v>
          </cell>
          <cell r="CE103">
            <v>1</v>
          </cell>
          <cell r="CF103">
            <v>1</v>
          </cell>
          <cell r="CG103">
            <v>1</v>
          </cell>
        </row>
        <row r="104">
          <cell r="D104" t="str">
            <v>Parent</v>
          </cell>
          <cell r="M104" t="str">
            <v>Transportation &amp; Logistics</v>
          </cell>
          <cell r="N104" t="str">
            <v>APM</v>
          </cell>
          <cell r="O104" t="str">
            <v>NAM</v>
          </cell>
          <cell r="P104" t="str">
            <v>Product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30000</v>
          </cell>
          <cell r="AF104">
            <v>30000</v>
          </cell>
          <cell r="AG104">
            <v>30000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2500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1</v>
          </cell>
          <cell r="CF104">
            <v>1</v>
          </cell>
          <cell r="CG104">
            <v>1</v>
          </cell>
        </row>
        <row r="105">
          <cell r="D105" t="str">
            <v>Parent</v>
          </cell>
          <cell r="M105" t="str">
            <v>Transportation &amp; Logistics</v>
          </cell>
          <cell r="N105" t="str">
            <v>APM</v>
          </cell>
          <cell r="O105" t="str">
            <v>NAM</v>
          </cell>
          <cell r="P105" t="str">
            <v>Services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1666.6666666666667</v>
          </cell>
          <cell r="BS105">
            <v>1666.6666666666667</v>
          </cell>
          <cell r="BT105">
            <v>1666.6666666666667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</row>
        <row r="106">
          <cell r="D106" t="str">
            <v>Parent</v>
          </cell>
          <cell r="M106" t="str">
            <v>Transportation &amp; Logistics</v>
          </cell>
          <cell r="N106" t="str">
            <v>APM</v>
          </cell>
          <cell r="O106" t="str">
            <v>NAM</v>
          </cell>
          <cell r="P106" t="str">
            <v>Services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1666.6666666666667</v>
          </cell>
          <cell r="BT106">
            <v>1666.6666666666667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</row>
        <row r="107">
          <cell r="D107" t="str">
            <v>Parent</v>
          </cell>
          <cell r="M107" t="str">
            <v>Consumer Packaged Goods</v>
          </cell>
          <cell r="N107" t="str">
            <v>Computer Vision</v>
          </cell>
          <cell r="O107" t="str">
            <v>LATAM</v>
          </cell>
          <cell r="P107" t="str">
            <v>Product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50000</v>
          </cell>
          <cell r="AE107">
            <v>50000</v>
          </cell>
          <cell r="AF107">
            <v>50000</v>
          </cell>
          <cell r="AG107">
            <v>50000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4166.666666666667</v>
          </cell>
          <cell r="BG107">
            <v>4166.666666666667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1</v>
          </cell>
          <cell r="CE107">
            <v>1</v>
          </cell>
          <cell r="CF107">
            <v>1</v>
          </cell>
          <cell r="CG107">
            <v>1</v>
          </cell>
        </row>
        <row r="108">
          <cell r="D108" t="str">
            <v>Parent</v>
          </cell>
          <cell r="M108" t="str">
            <v>Consumer Packaged Goods</v>
          </cell>
          <cell r="N108" t="str">
            <v>Computer Vision</v>
          </cell>
          <cell r="O108" t="str">
            <v>LATAM</v>
          </cell>
          <cell r="P108" t="str">
            <v>Product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35000</v>
          </cell>
          <cell r="AE108">
            <v>35000</v>
          </cell>
          <cell r="AF108">
            <v>35000</v>
          </cell>
          <cell r="AG108">
            <v>35000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2916.6666666666665</v>
          </cell>
          <cell r="BG108">
            <v>2916.6666666666665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1</v>
          </cell>
          <cell r="CE108">
            <v>1</v>
          </cell>
          <cell r="CF108">
            <v>1</v>
          </cell>
          <cell r="CG108">
            <v>1</v>
          </cell>
        </row>
        <row r="109">
          <cell r="D109" t="str">
            <v>Parent</v>
          </cell>
          <cell r="M109" t="str">
            <v>Healthcare</v>
          </cell>
          <cell r="N109" t="str">
            <v>Computer Vision</v>
          </cell>
          <cell r="O109" t="str">
            <v>NAM</v>
          </cell>
          <cell r="P109" t="str">
            <v>Product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2500</v>
          </cell>
          <cell r="BG109">
            <v>2500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1</v>
          </cell>
          <cell r="CE109">
            <v>1</v>
          </cell>
          <cell r="CF109">
            <v>1</v>
          </cell>
          <cell r="CG109">
            <v>1</v>
          </cell>
        </row>
        <row r="110">
          <cell r="D110" t="str">
            <v>Parent</v>
          </cell>
          <cell r="M110" t="str">
            <v>Automotive</v>
          </cell>
          <cell r="N110" t="str">
            <v>Computer Vision</v>
          </cell>
          <cell r="O110" t="str">
            <v>NAM</v>
          </cell>
          <cell r="P110" t="str">
            <v>Product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</v>
          </cell>
          <cell r="AE110">
            <v>30000</v>
          </cell>
          <cell r="AF110">
            <v>30000</v>
          </cell>
          <cell r="AG110">
            <v>30000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2500</v>
          </cell>
          <cell r="BG110">
            <v>2500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1</v>
          </cell>
          <cell r="CE110">
            <v>1</v>
          </cell>
          <cell r="CF110">
            <v>1</v>
          </cell>
          <cell r="CG110">
            <v>1</v>
          </cell>
        </row>
        <row r="111">
          <cell r="D111" t="str">
            <v>Parent</v>
          </cell>
          <cell r="M111" t="str">
            <v>Food &amp; Beverage</v>
          </cell>
          <cell r="N111" t="str">
            <v>APM</v>
          </cell>
          <cell r="O111" t="str">
            <v>NAM</v>
          </cell>
          <cell r="P111" t="str">
            <v>Services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833.33333333333337</v>
          </cell>
          <cell r="BS111">
            <v>833.33333333333337</v>
          </cell>
          <cell r="BT111">
            <v>833.33333333333337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</row>
        <row r="112">
          <cell r="D112" t="str">
            <v>Parent</v>
          </cell>
          <cell r="M112" t="str">
            <v>Consumer Packaged Goods</v>
          </cell>
          <cell r="N112" t="str">
            <v>Computer Vision</v>
          </cell>
          <cell r="O112" t="str">
            <v>LATAM</v>
          </cell>
          <cell r="P112" t="str">
            <v>Product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50000</v>
          </cell>
          <cell r="AE112">
            <v>50000</v>
          </cell>
          <cell r="AF112">
            <v>50000</v>
          </cell>
          <cell r="AG112">
            <v>50000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4166.666666666667</v>
          </cell>
          <cell r="BG112">
            <v>4166.666666666667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1</v>
          </cell>
          <cell r="CE112">
            <v>1</v>
          </cell>
          <cell r="CF112">
            <v>1</v>
          </cell>
          <cell r="CG112">
            <v>1</v>
          </cell>
        </row>
        <row r="113">
          <cell r="D113" t="str">
            <v>Parent</v>
          </cell>
          <cell r="M113" t="str">
            <v>Healthcare</v>
          </cell>
          <cell r="N113" t="str">
            <v>Computer Vision</v>
          </cell>
          <cell r="O113" t="str">
            <v>NAM</v>
          </cell>
          <cell r="P113" t="str">
            <v>Services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2500</v>
          </cell>
          <cell r="BS113">
            <v>2500</v>
          </cell>
          <cell r="BT113">
            <v>2500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</row>
        <row r="114">
          <cell r="D114" t="str">
            <v>Parent</v>
          </cell>
          <cell r="M114" t="str">
            <v>Automotive</v>
          </cell>
          <cell r="N114" t="str">
            <v>Computer Vision</v>
          </cell>
          <cell r="O114" t="str">
            <v>NAM</v>
          </cell>
          <cell r="P114" t="str">
            <v>Services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2500</v>
          </cell>
          <cell r="BS114">
            <v>2500</v>
          </cell>
          <cell r="BT114">
            <v>2500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</row>
        <row r="115">
          <cell r="D115" t="str">
            <v>Parent</v>
          </cell>
          <cell r="M115" t="str">
            <v>Other</v>
          </cell>
          <cell r="N115" t="str">
            <v>SC&amp;M</v>
          </cell>
          <cell r="O115" t="str">
            <v>NAM</v>
          </cell>
          <cell r="P115" t="str">
            <v>Product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800000</v>
          </cell>
          <cell r="AB115">
            <v>800000</v>
          </cell>
          <cell r="AC115">
            <v>800000</v>
          </cell>
          <cell r="AD115">
            <v>800000</v>
          </cell>
          <cell r="AE115">
            <v>800000</v>
          </cell>
          <cell r="AF115">
            <v>800000</v>
          </cell>
          <cell r="AG115">
            <v>800000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66666.666666666672</v>
          </cell>
          <cell r="BD115">
            <v>66666.666666666672</v>
          </cell>
          <cell r="BE115">
            <v>66666.666666666672</v>
          </cell>
          <cell r="BF115">
            <v>66666.666666666672</v>
          </cell>
          <cell r="BG115">
            <v>66666.666666666672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1</v>
          </cell>
          <cell r="CB115">
            <v>1</v>
          </cell>
          <cell r="CC115">
            <v>1</v>
          </cell>
          <cell r="CD115">
            <v>1</v>
          </cell>
          <cell r="CE115">
            <v>1</v>
          </cell>
          <cell r="CF115">
            <v>1</v>
          </cell>
          <cell r="CG115">
            <v>1</v>
          </cell>
        </row>
        <row r="116">
          <cell r="D116" t="str">
            <v>Parent</v>
          </cell>
          <cell r="M116" t="str">
            <v>Retail</v>
          </cell>
          <cell r="N116" t="str">
            <v>Computer Vision</v>
          </cell>
          <cell r="O116" t="str">
            <v>APAC</v>
          </cell>
          <cell r="P116" t="str">
            <v>Services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198333.33333333334</v>
          </cell>
          <cell r="BP116">
            <v>198333.33333333334</v>
          </cell>
          <cell r="BQ116">
            <v>198333.33333333334</v>
          </cell>
          <cell r="BR116">
            <v>198333.33333333334</v>
          </cell>
          <cell r="BS116">
            <v>198333.33333333334</v>
          </cell>
          <cell r="BT116">
            <v>198333.33333333334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</row>
        <row r="117">
          <cell r="D117" t="str">
            <v>Parent</v>
          </cell>
          <cell r="M117" t="str">
            <v>Other</v>
          </cell>
          <cell r="N117" t="str">
            <v>SC&amp;M</v>
          </cell>
          <cell r="O117" t="str">
            <v>NAM</v>
          </cell>
          <cell r="P117" t="str">
            <v>Product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800000</v>
          </cell>
          <cell r="AB117">
            <v>800000</v>
          </cell>
          <cell r="AC117">
            <v>800000</v>
          </cell>
          <cell r="AD117">
            <v>800000</v>
          </cell>
          <cell r="AE117">
            <v>800000</v>
          </cell>
          <cell r="AF117">
            <v>800000</v>
          </cell>
          <cell r="AG117">
            <v>800000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66666.666666666672</v>
          </cell>
          <cell r="BD117">
            <v>66666.666666666672</v>
          </cell>
          <cell r="BE117">
            <v>66666.666666666672</v>
          </cell>
          <cell r="BF117">
            <v>66666.666666666672</v>
          </cell>
          <cell r="BG117">
            <v>66666.666666666672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>
            <v>1</v>
          </cell>
          <cell r="CF117">
            <v>1</v>
          </cell>
          <cell r="CG117">
            <v>1</v>
          </cell>
        </row>
        <row r="118">
          <cell r="D118" t="str">
            <v>Parent</v>
          </cell>
          <cell r="M118" t="str">
            <v>Retail</v>
          </cell>
          <cell r="N118" t="str">
            <v>Computer Vision</v>
          </cell>
          <cell r="O118" t="str">
            <v>APAC</v>
          </cell>
          <cell r="P118" t="str">
            <v>Services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198333.33333333334</v>
          </cell>
          <cell r="BP118">
            <v>198333.33333333334</v>
          </cell>
          <cell r="BQ118">
            <v>198333.33333333334</v>
          </cell>
          <cell r="BR118">
            <v>198333.33333333334</v>
          </cell>
          <cell r="BS118">
            <v>198333.33333333334</v>
          </cell>
          <cell r="BT118">
            <v>198333.33333333334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</row>
        <row r="119">
          <cell r="D119" t="str">
            <v>Parent</v>
          </cell>
          <cell r="M119" t="str">
            <v>Renewables</v>
          </cell>
          <cell r="N119" t="str">
            <v>APM</v>
          </cell>
          <cell r="O119" t="str">
            <v>NAM</v>
          </cell>
          <cell r="P119" t="str">
            <v>Product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16666.7</v>
          </cell>
          <cell r="AF119">
            <v>16666.7</v>
          </cell>
          <cell r="AG119">
            <v>16666.7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1388.8916666666667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1</v>
          </cell>
          <cell r="CF119">
            <v>1</v>
          </cell>
          <cell r="CG119">
            <v>1</v>
          </cell>
        </row>
        <row r="120">
          <cell r="D120" t="str">
            <v>Parent</v>
          </cell>
          <cell r="M120" t="str">
            <v>Renewables</v>
          </cell>
          <cell r="N120" t="str">
            <v>APM</v>
          </cell>
          <cell r="O120" t="str">
            <v>NAM</v>
          </cell>
          <cell r="P120" t="str">
            <v>Product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30000</v>
          </cell>
          <cell r="AF120">
            <v>30000</v>
          </cell>
          <cell r="AG120">
            <v>30000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2500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1</v>
          </cell>
          <cell r="CF120">
            <v>1</v>
          </cell>
          <cell r="CG120">
            <v>1</v>
          </cell>
        </row>
        <row r="121">
          <cell r="D121" t="str">
            <v>Parent</v>
          </cell>
          <cell r="M121" t="str">
            <v>Renewables</v>
          </cell>
          <cell r="N121" t="str">
            <v>APM</v>
          </cell>
          <cell r="O121" t="str">
            <v>NAM</v>
          </cell>
          <cell r="P121" t="str">
            <v>Product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10000</v>
          </cell>
          <cell r="AF121">
            <v>10000</v>
          </cell>
          <cell r="AG121">
            <v>10000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833.33333333333337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1</v>
          </cell>
          <cell r="CF121">
            <v>1</v>
          </cell>
          <cell r="CG121">
            <v>1</v>
          </cell>
        </row>
        <row r="122">
          <cell r="D122" t="str">
            <v>Parent</v>
          </cell>
          <cell r="M122" t="str">
            <v>Renewables</v>
          </cell>
          <cell r="N122" t="str">
            <v>APM</v>
          </cell>
          <cell r="O122" t="str">
            <v>NAM</v>
          </cell>
          <cell r="P122" t="str">
            <v>Product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10000</v>
          </cell>
          <cell r="AF122">
            <v>10000</v>
          </cell>
          <cell r="AG122">
            <v>10000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833.33333333333337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1</v>
          </cell>
          <cell r="CF122">
            <v>1</v>
          </cell>
          <cell r="CG122">
            <v>1</v>
          </cell>
        </row>
        <row r="123">
          <cell r="D123" t="str">
            <v>Parent</v>
          </cell>
          <cell r="M123" t="str">
            <v>Renewables</v>
          </cell>
          <cell r="N123" t="str">
            <v>APM</v>
          </cell>
          <cell r="O123" t="str">
            <v>EU</v>
          </cell>
          <cell r="P123" t="str">
            <v>Product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10000</v>
          </cell>
          <cell r="AF123">
            <v>10000</v>
          </cell>
          <cell r="AG123">
            <v>10000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833.33333333333337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1</v>
          </cell>
          <cell r="CF123">
            <v>1</v>
          </cell>
          <cell r="CG123">
            <v>1</v>
          </cell>
        </row>
        <row r="124">
          <cell r="D124" t="str">
            <v>Parent</v>
          </cell>
          <cell r="M124" t="str">
            <v>Renewables</v>
          </cell>
          <cell r="N124" t="str">
            <v>APM</v>
          </cell>
          <cell r="O124" t="str">
            <v>NAM</v>
          </cell>
          <cell r="P124" t="str">
            <v>Product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33333.300000000003</v>
          </cell>
          <cell r="AF124">
            <v>33333.300000000003</v>
          </cell>
          <cell r="AG124">
            <v>33333.300000000003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2777.7750000000001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1</v>
          </cell>
          <cell r="CF124">
            <v>1</v>
          </cell>
          <cell r="CG124">
            <v>1</v>
          </cell>
        </row>
        <row r="125">
          <cell r="D125" t="str">
            <v>Parent</v>
          </cell>
          <cell r="M125" t="str">
            <v>Other</v>
          </cell>
          <cell r="N125" t="str">
            <v>Computer Vision</v>
          </cell>
          <cell r="O125" t="str">
            <v>APAC</v>
          </cell>
          <cell r="P125" t="str">
            <v>Product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3500</v>
          </cell>
          <cell r="AC125">
            <v>3500</v>
          </cell>
          <cell r="AD125">
            <v>3500</v>
          </cell>
          <cell r="AE125">
            <v>3500</v>
          </cell>
          <cell r="AF125">
            <v>3500</v>
          </cell>
          <cell r="AG125">
            <v>3500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291.66666666666669</v>
          </cell>
          <cell r="BE125">
            <v>291.66666666666669</v>
          </cell>
          <cell r="BF125">
            <v>291.66666666666669</v>
          </cell>
          <cell r="BG125">
            <v>291.66666666666669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1</v>
          </cell>
          <cell r="CC125">
            <v>1</v>
          </cell>
          <cell r="CD125">
            <v>1</v>
          </cell>
          <cell r="CE125">
            <v>1</v>
          </cell>
          <cell r="CF125">
            <v>1</v>
          </cell>
          <cell r="CG125">
            <v>1</v>
          </cell>
        </row>
        <row r="126">
          <cell r="D126" t="str">
            <v>India</v>
          </cell>
          <cell r="M126" t="str">
            <v>Renewables</v>
          </cell>
          <cell r="N126" t="str">
            <v>APM</v>
          </cell>
          <cell r="O126" t="str">
            <v>APAC</v>
          </cell>
          <cell r="P126" t="str">
            <v>Product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</v>
          </cell>
          <cell r="AE126">
            <v>15000</v>
          </cell>
          <cell r="AF126">
            <v>15000</v>
          </cell>
          <cell r="AG126">
            <v>15000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1250</v>
          </cell>
          <cell r="BG126">
            <v>1250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1</v>
          </cell>
          <cell r="CE126">
            <v>1</v>
          </cell>
          <cell r="CF126">
            <v>1</v>
          </cell>
          <cell r="CG126">
            <v>1</v>
          </cell>
        </row>
        <row r="127">
          <cell r="D127" t="str">
            <v>India</v>
          </cell>
          <cell r="M127" t="str">
            <v>Renewables</v>
          </cell>
          <cell r="N127" t="str">
            <v>Other</v>
          </cell>
          <cell r="O127" t="str">
            <v>APAC</v>
          </cell>
          <cell r="P127" t="str">
            <v>Product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15000</v>
          </cell>
          <cell r="AF127">
            <v>15000</v>
          </cell>
          <cell r="AG127">
            <v>15000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1250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1</v>
          </cell>
          <cell r="CF127">
            <v>1</v>
          </cell>
          <cell r="CG127">
            <v>1</v>
          </cell>
        </row>
        <row r="128">
          <cell r="D128" t="str">
            <v>India</v>
          </cell>
          <cell r="M128" t="str">
            <v>Renewables</v>
          </cell>
          <cell r="N128" t="str">
            <v>APM</v>
          </cell>
          <cell r="O128" t="str">
            <v>APAC</v>
          </cell>
          <cell r="P128" t="str">
            <v>Product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</row>
        <row r="129">
          <cell r="D129" t="str">
            <v>India</v>
          </cell>
          <cell r="M129" t="str">
            <v>Renewables</v>
          </cell>
          <cell r="N129" t="str">
            <v>APM</v>
          </cell>
          <cell r="O129" t="str">
            <v>APAC</v>
          </cell>
          <cell r="P129" t="str">
            <v>Product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</row>
        <row r="130">
          <cell r="D130" t="str">
            <v>India</v>
          </cell>
          <cell r="M130" t="str">
            <v>Retail</v>
          </cell>
          <cell r="N130" t="str">
            <v>Computer Vision</v>
          </cell>
          <cell r="O130" t="str">
            <v>APAC</v>
          </cell>
          <cell r="P130" t="str">
            <v>Product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30000</v>
          </cell>
          <cell r="AG130">
            <v>30000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1</v>
          </cell>
          <cell r="CG130">
            <v>1</v>
          </cell>
        </row>
        <row r="131">
          <cell r="D131" t="str">
            <v>India</v>
          </cell>
          <cell r="M131" t="str">
            <v>Retail</v>
          </cell>
          <cell r="N131" t="str">
            <v>Computer Vision</v>
          </cell>
          <cell r="O131" t="str">
            <v>APAC</v>
          </cell>
          <cell r="P131" t="str">
            <v>Services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1666.6666666666667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</row>
        <row r="132">
          <cell r="D132" t="str">
            <v>Parent</v>
          </cell>
          <cell r="M132" t="str">
            <v>Other</v>
          </cell>
          <cell r="N132" t="str">
            <v>Computer Vision</v>
          </cell>
          <cell r="O132" t="str">
            <v>EU</v>
          </cell>
          <cell r="P132" t="str">
            <v>Product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833.33333333333337</v>
          </cell>
          <cell r="BG132">
            <v>833.33333333333337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1</v>
          </cell>
          <cell r="CE132">
            <v>1</v>
          </cell>
          <cell r="CF132">
            <v>1</v>
          </cell>
          <cell r="CG132">
            <v>1</v>
          </cell>
        </row>
        <row r="133">
          <cell r="D133" t="str">
            <v>Parent</v>
          </cell>
          <cell r="M133" t="str">
            <v>Other</v>
          </cell>
          <cell r="N133" t="str">
            <v>Computer Vision</v>
          </cell>
          <cell r="O133" t="str">
            <v>EU</v>
          </cell>
          <cell r="P133" t="str">
            <v>Product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5000</v>
          </cell>
          <cell r="AF133">
            <v>5000</v>
          </cell>
          <cell r="AG133">
            <v>5000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416.66666666666669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1</v>
          </cell>
          <cell r="CF133">
            <v>1</v>
          </cell>
          <cell r="CG133">
            <v>1</v>
          </cell>
        </row>
        <row r="134">
          <cell r="D134" t="str">
            <v>Parent</v>
          </cell>
          <cell r="M134" t="str">
            <v>Renewables</v>
          </cell>
          <cell r="N134" t="str">
            <v>APM</v>
          </cell>
          <cell r="O134" t="str">
            <v>EU</v>
          </cell>
          <cell r="P134" t="str">
            <v>Product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10000</v>
          </cell>
          <cell r="AF134">
            <v>10000</v>
          </cell>
          <cell r="AG134">
            <v>10000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833.33333333333337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1</v>
          </cell>
          <cell r="CF134">
            <v>1</v>
          </cell>
          <cell r="CG134">
            <v>1</v>
          </cell>
        </row>
        <row r="135">
          <cell r="D135" t="str">
            <v>Parent</v>
          </cell>
          <cell r="M135" t="str">
            <v>Oil &amp; Gas</v>
          </cell>
          <cell r="N135" t="str">
            <v>Computer Vision</v>
          </cell>
          <cell r="O135" t="str">
            <v>MEA</v>
          </cell>
          <cell r="P135" t="str">
            <v>Product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7500</v>
          </cell>
          <cell r="AF135">
            <v>7500</v>
          </cell>
          <cell r="AG135">
            <v>7500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625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1</v>
          </cell>
          <cell r="CF135">
            <v>1</v>
          </cell>
          <cell r="CG135">
            <v>1</v>
          </cell>
        </row>
        <row r="136">
          <cell r="D136" t="str">
            <v>Parent</v>
          </cell>
          <cell r="M136" t="str">
            <v>Chemicals</v>
          </cell>
          <cell r="N136" t="str">
            <v>Computer Vision</v>
          </cell>
          <cell r="O136" t="str">
            <v>EU</v>
          </cell>
          <cell r="P136" t="str">
            <v>Product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10000</v>
          </cell>
          <cell r="AG136">
            <v>10000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1</v>
          </cell>
          <cell r="CG136">
            <v>1</v>
          </cell>
        </row>
        <row r="137">
          <cell r="D137" t="str">
            <v>Parent</v>
          </cell>
          <cell r="M137" t="str">
            <v>Other</v>
          </cell>
          <cell r="N137" t="str">
            <v>Computer Vision</v>
          </cell>
          <cell r="O137" t="str">
            <v>EU</v>
          </cell>
          <cell r="P137" t="str">
            <v>Services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833.33333333333337</v>
          </cell>
          <cell r="BS137">
            <v>833.33333333333337</v>
          </cell>
          <cell r="BT137">
            <v>833.33333333333337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</row>
        <row r="138">
          <cell r="D138" t="str">
            <v>Parent</v>
          </cell>
          <cell r="M138" t="str">
            <v>Other</v>
          </cell>
          <cell r="N138" t="str">
            <v>Computer Vision</v>
          </cell>
          <cell r="O138" t="str">
            <v>EU</v>
          </cell>
          <cell r="P138" t="str">
            <v>Services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333.33333333333331</v>
          </cell>
          <cell r="BT138">
            <v>333.33333333333331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</row>
        <row r="139">
          <cell r="D139" t="str">
            <v>Parent</v>
          </cell>
          <cell r="M139" t="str">
            <v>Renewables</v>
          </cell>
          <cell r="N139" t="str">
            <v>APM</v>
          </cell>
          <cell r="O139" t="str">
            <v>EU</v>
          </cell>
          <cell r="P139" t="str">
            <v>Services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833.33333333333337</v>
          </cell>
          <cell r="BT139">
            <v>833.33333333333337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</row>
        <row r="140">
          <cell r="D140" t="str">
            <v>Parent</v>
          </cell>
          <cell r="M140" t="str">
            <v>Oil &amp; Gas</v>
          </cell>
          <cell r="N140" t="str">
            <v>Computer Vision</v>
          </cell>
          <cell r="O140" t="str">
            <v>MEA</v>
          </cell>
          <cell r="P140" t="str">
            <v>Services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416.66666666666669</v>
          </cell>
          <cell r="BT140">
            <v>416.66666666666669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</row>
        <row r="141"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2816666.45</v>
          </cell>
          <cell r="AP141">
            <v>4904206.45</v>
          </cell>
          <cell r="AQ141">
            <v>9085206.4499999993</v>
          </cell>
          <cell r="AR141">
            <v>10035506.449999999</v>
          </cell>
          <cell r="AS141">
            <v>12589160.449999999</v>
          </cell>
          <cell r="AT141">
            <v>14273160.449999999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1</v>
          </cell>
          <cell r="DA141">
            <v>7</v>
          </cell>
          <cell r="DB141">
            <v>6</v>
          </cell>
          <cell r="DC141">
            <v>9</v>
          </cell>
          <cell r="DD141">
            <v>30</v>
          </cell>
          <cell r="DE141">
            <v>23</v>
          </cell>
          <cell r="DF141">
            <v>15</v>
          </cell>
          <cell r="DG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2816666.45</v>
          </cell>
          <cell r="EA141">
            <v>2087540</v>
          </cell>
          <cell r="EB141">
            <v>4181000</v>
          </cell>
          <cell r="EC141">
            <v>950300</v>
          </cell>
          <cell r="ED141">
            <v>2553654</v>
          </cell>
          <cell r="EE141">
            <v>1684000</v>
          </cell>
          <cell r="EF141">
            <v>1028048.5</v>
          </cell>
          <cell r="EG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829E-EE7B-4204-ABC5-11CA7FCE7692}">
  <sheetPr>
    <tabColor rgb="FF002060"/>
  </sheetPr>
  <dimension ref="B1:X147"/>
  <sheetViews>
    <sheetView showGridLines="0" zoomScale="167" zoomScaleNormal="100" workbookViewId="0">
      <pane xSplit="2" ySplit="3" topLeftCell="P13" activePane="bottomRight" state="frozen"/>
      <selection activeCell="P31" sqref="P31"/>
      <selection pane="topRight" activeCell="P31" sqref="P31"/>
      <selection pane="bottomLeft" activeCell="P31" sqref="P31"/>
      <selection pane="bottomRight" activeCell="P83" sqref="P83"/>
    </sheetView>
  </sheetViews>
  <sheetFormatPr baseColWidth="10" defaultColWidth="10.1640625" defaultRowHeight="12" customHeight="1" x14ac:dyDescent="0.2"/>
  <cols>
    <col min="1" max="1" width="1.5" style="5" customWidth="1"/>
    <col min="2" max="2" width="39.5" style="5" customWidth="1"/>
    <col min="3" max="4" width="12.83203125" style="5" bestFit="1" customWidth="1"/>
    <col min="5" max="19" width="13.1640625" style="5" bestFit="1" customWidth="1"/>
    <col min="20" max="20" width="11.5" style="5" bestFit="1" customWidth="1"/>
    <col min="21" max="23" width="12.83203125" style="5" bestFit="1" customWidth="1"/>
    <col min="24" max="24" width="11.5" style="5" bestFit="1" customWidth="1"/>
    <col min="25" max="16384" width="10.1640625" style="5"/>
  </cols>
  <sheetData>
    <row r="1" spans="2:24" s="1" customFormat="1" ht="12" customHeight="1" thickBot="1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24" ht="12" customHeight="1" x14ac:dyDescent="0.2">
      <c r="B2" s="3" t="s">
        <v>0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</row>
    <row r="3" spans="2:24" ht="12" customHeight="1" thickBot="1" x14ac:dyDescent="0.25">
      <c r="B3" s="6" t="s">
        <v>3</v>
      </c>
      <c r="C3" s="7">
        <v>45352</v>
      </c>
      <c r="D3" s="7">
        <v>45383</v>
      </c>
      <c r="E3" s="7">
        <v>45413</v>
      </c>
      <c r="F3" s="7">
        <v>45444</v>
      </c>
      <c r="G3" s="7">
        <v>45474</v>
      </c>
      <c r="H3" s="7">
        <v>45505</v>
      </c>
      <c r="I3" s="7">
        <v>45536</v>
      </c>
      <c r="J3" s="7">
        <v>45566</v>
      </c>
      <c r="K3" s="7">
        <v>45597</v>
      </c>
      <c r="L3" s="7">
        <v>45627</v>
      </c>
      <c r="M3" s="7">
        <v>45658</v>
      </c>
      <c r="N3" s="7">
        <v>45689</v>
      </c>
      <c r="O3" s="7">
        <v>45717</v>
      </c>
      <c r="P3" s="7">
        <v>45748</v>
      </c>
      <c r="Q3" s="7">
        <v>45778</v>
      </c>
      <c r="R3" s="7">
        <v>45809</v>
      </c>
      <c r="S3" s="7">
        <v>45839</v>
      </c>
      <c r="T3" s="7">
        <v>45870</v>
      </c>
      <c r="U3" s="7">
        <v>45901</v>
      </c>
      <c r="V3" s="7">
        <v>45931</v>
      </c>
      <c r="W3" s="7">
        <v>45962</v>
      </c>
      <c r="X3" s="7">
        <v>45992</v>
      </c>
    </row>
    <row r="4" spans="2:24" ht="12" customHeight="1" x14ac:dyDescent="0.2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2:24" ht="12" customHeight="1" x14ac:dyDescent="0.2"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2:24" ht="12" customHeight="1" x14ac:dyDescent="0.2">
      <c r="B6" s="5" t="s">
        <v>5</v>
      </c>
      <c r="C6" s="11">
        <f>'ARR by Customer'!L109</f>
        <v>16752519.780000001</v>
      </c>
      <c r="D6" s="12">
        <f t="shared" ref="D6:L6" si="0">+C10</f>
        <v>16752519.780000001</v>
      </c>
      <c r="E6" s="12">
        <f t="shared" si="0"/>
        <v>17203896.780000001</v>
      </c>
      <c r="F6" s="12">
        <f t="shared" si="0"/>
        <v>17243621.780000001</v>
      </c>
      <c r="G6" s="12">
        <f t="shared" si="0"/>
        <v>17192714.780000001</v>
      </c>
      <c r="H6" s="12">
        <f t="shared" si="0"/>
        <v>20815432.113333333</v>
      </c>
      <c r="I6" s="12">
        <f t="shared" si="0"/>
        <v>20489698.780000001</v>
      </c>
      <c r="J6" s="12">
        <f t="shared" si="0"/>
        <v>20977459.841152482</v>
      </c>
      <c r="K6" s="12">
        <f t="shared" si="0"/>
        <v>20971398.781152483</v>
      </c>
      <c r="L6" s="12">
        <f t="shared" si="0"/>
        <v>20981572.781152483</v>
      </c>
      <c r="M6" s="12">
        <f>+L10</f>
        <v>20841312.781152483</v>
      </c>
      <c r="N6" s="12">
        <f t="shared" ref="N6:X6" si="1">+M10</f>
        <v>21331335.397862606</v>
      </c>
      <c r="O6" s="12">
        <f t="shared" si="1"/>
        <v>21356335.397862606</v>
      </c>
      <c r="P6" s="12">
        <f t="shared" si="1"/>
        <v>21238537.637862604</v>
      </c>
      <c r="Q6" s="12">
        <f t="shared" si="1"/>
        <v>20880097.637862604</v>
      </c>
      <c r="R6" s="12">
        <f t="shared" si="1"/>
        <v>23701169.087862603</v>
      </c>
      <c r="S6" s="12">
        <f t="shared" si="1"/>
        <v>24695490.397862602</v>
      </c>
      <c r="T6" s="12">
        <f t="shared" si="1"/>
        <v>28876490.397862602</v>
      </c>
      <c r="U6" s="12">
        <f t="shared" si="1"/>
        <v>29826790.397862602</v>
      </c>
      <c r="V6" s="12">
        <f t="shared" si="1"/>
        <v>32380444.397862602</v>
      </c>
      <c r="W6" s="12">
        <f t="shared" si="1"/>
        <v>34064444.397862598</v>
      </c>
      <c r="X6" s="12">
        <f t="shared" si="1"/>
        <v>35092492.897862598</v>
      </c>
    </row>
    <row r="7" spans="2:24" ht="12" customHeight="1" x14ac:dyDescent="0.2">
      <c r="B7" s="13" t="s">
        <v>6</v>
      </c>
      <c r="C7" s="11" t="s">
        <v>7</v>
      </c>
      <c r="D7" s="11">
        <f>+'ARR by Customer'!EU109</f>
        <v>440535</v>
      </c>
      <c r="E7" s="11">
        <f>+'ARR by Customer'!EV109</f>
        <v>39725</v>
      </c>
      <c r="F7" s="11">
        <f>+'ARR by Customer'!EW109</f>
        <v>392339</v>
      </c>
      <c r="G7" s="11">
        <f>+'ARR by Customer'!EX109</f>
        <v>3662000</v>
      </c>
      <c r="H7" s="11">
        <f>+'ARR by Customer'!EY109</f>
        <v>45600</v>
      </c>
      <c r="I7" s="11">
        <f>+'ARR by Customer'!EZ109</f>
        <v>621405</v>
      </c>
      <c r="J7" s="11">
        <f>+'ARR by Customer'!FA109</f>
        <v>0</v>
      </c>
      <c r="K7" s="11">
        <f>+'ARR by Customer'!FB109</f>
        <v>0</v>
      </c>
      <c r="L7" s="11">
        <f>+'ARR by Customer'!FC109</f>
        <v>170000</v>
      </c>
      <c r="M7" s="11">
        <f>IF($B$3="No",'ARR by Customer'!FD109,'ARR by Customer'!FD109+'[1]2025 Pipeline'!DV141)</f>
        <v>749554.17671012087</v>
      </c>
      <c r="N7" s="11">
        <f>IF($B$3="No",'ARR by Customer'!FE109,'ARR by Customer'!FE109+'[1]2025 Pipeline'!DW141)</f>
        <v>0</v>
      </c>
      <c r="O7" s="11">
        <f>IF($B$3="No",'ARR by Customer'!FF109,'ARR by Customer'!FF109+'[1]2025 Pipeline'!DX141)</f>
        <v>249750</v>
      </c>
      <c r="P7" s="11">
        <f>IF($B$3="No",'ARR by Customer'!FG109,'ARR by Customer'!FG109+'[1]2025 Pipeline'!DY141)</f>
        <v>0</v>
      </c>
      <c r="Q7" s="11">
        <f>IF($B$3="No",'ARR by Customer'!FH109,'ARR by Customer'!FH109+'[1]2025 Pipeline'!DZ141)</f>
        <v>2871071.45</v>
      </c>
      <c r="R7" s="11">
        <f>IF($B$3="No",'ARR by Customer'!FI109,'ARR by Customer'!FI109+'[1]2025 Pipeline'!EA141)</f>
        <v>2087540</v>
      </c>
      <c r="S7" s="11">
        <f>IF($B$3="No",'ARR by Customer'!FJ109,'ARR by Customer'!FJ109+'[1]2025 Pipeline'!EB141)</f>
        <v>4181000</v>
      </c>
      <c r="T7" s="11">
        <f>IF($B$3="No",'ARR by Customer'!FK109,'ARR by Customer'!FK109+'[1]2025 Pipeline'!EC141)</f>
        <v>950300</v>
      </c>
      <c r="U7" s="11">
        <f>IF($B$3="No",'ARR by Customer'!FL109,'ARR by Customer'!FL109+'[1]2025 Pipeline'!ED141)</f>
        <v>2553654</v>
      </c>
      <c r="V7" s="11">
        <f>IF($B$3="No",'ARR by Customer'!FM109,'ARR by Customer'!FM109+'[1]2025 Pipeline'!EE141)</f>
        <v>1684000</v>
      </c>
      <c r="W7" s="11">
        <f>IF($B$3="No",'ARR by Customer'!FN109,'ARR by Customer'!FN109+'[1]2025 Pipeline'!EF141)</f>
        <v>1028048.5</v>
      </c>
      <c r="X7" s="11">
        <f>IF($B$3="No",'ARR by Customer'!FO109,'ARR by Customer'!FO109+'[1]2025 Pipeline'!EG141)</f>
        <v>0</v>
      </c>
    </row>
    <row r="8" spans="2:24" ht="12" customHeight="1" x14ac:dyDescent="0.2">
      <c r="B8" s="13" t="s">
        <v>8</v>
      </c>
      <c r="C8" s="11" t="s">
        <v>7</v>
      </c>
      <c r="D8" s="11">
        <f>+'ARR by Customer'!FR109</f>
        <v>10842</v>
      </c>
      <c r="E8" s="11">
        <f>+'ARR by Customer'!FS109</f>
        <v>0</v>
      </c>
      <c r="F8" s="11">
        <f>+'ARR by Customer'!FT109</f>
        <v>56305</v>
      </c>
      <c r="G8" s="11">
        <f>+'ARR by Customer'!FU109</f>
        <v>0</v>
      </c>
      <c r="H8" s="11">
        <f>+'ARR by Customer'!FV109</f>
        <v>4000</v>
      </c>
      <c r="I8" s="11">
        <f>+'ARR by Customer'!FW109</f>
        <v>219210.03399999999</v>
      </c>
      <c r="J8" s="11">
        <f>+'ARR by Customer'!FX109</f>
        <v>0</v>
      </c>
      <c r="K8" s="11">
        <f>+'ARR by Customer'!FY109</f>
        <v>12000</v>
      </c>
      <c r="L8" s="11">
        <f>+'ARR by Customer'!FZ109</f>
        <v>0</v>
      </c>
      <c r="M8" s="11">
        <f>IF($B$3="No",'ARR by Customer'!GA109,'ARR by Customer'!GA109+'[1]2025 Pipeline'!EI141)</f>
        <v>18769.439999999999</v>
      </c>
      <c r="N8" s="11">
        <f>IF($B$3="No",'ARR by Customer'!GB109,'ARR by Customer'!GB109+'[1]2025 Pipeline'!EJ141)</f>
        <v>25000</v>
      </c>
      <c r="O8" s="11">
        <f>IF($B$3="No",'ARR by Customer'!GC109,'ARR by Customer'!GC109+'[1]2025 Pipeline'!EK141)</f>
        <v>0</v>
      </c>
      <c r="P8" s="11">
        <f>IF($B$3="No",'ARR by Customer'!GD109,'ARR by Customer'!GD109+'[1]2025 Pipeline'!EL141)</f>
        <v>0</v>
      </c>
      <c r="Q8" s="11">
        <f>IF($B$3="No",'ARR by Customer'!GE109,'ARR by Customer'!GE109+'[1]2025 Pipeline'!EM141)</f>
        <v>0</v>
      </c>
      <c r="R8" s="11">
        <f>IF($B$3="No",'ARR by Customer'!GF109,'ARR by Customer'!GF109+'[1]2025 Pipeline'!EN141)</f>
        <v>0</v>
      </c>
      <c r="S8" s="11">
        <f>IF($B$3="No",'ARR by Customer'!GG109,'ARR by Customer'!GG109+'[1]2025 Pipeline'!EO141)</f>
        <v>0</v>
      </c>
      <c r="T8" s="11">
        <f>IF($B$3="No",'ARR by Customer'!GH109,'ARR by Customer'!GH109+'[1]2025 Pipeline'!EP141)</f>
        <v>0</v>
      </c>
      <c r="U8" s="11">
        <f>IF($B$3="No",'ARR by Customer'!GI109,'ARR by Customer'!GI109+'[1]2025 Pipeline'!EQ141)</f>
        <v>0</v>
      </c>
      <c r="V8" s="11">
        <f>IF($B$3="No",'ARR by Customer'!GJ109,'ARR by Customer'!GJ109+'[1]2025 Pipeline'!ER141)</f>
        <v>0</v>
      </c>
      <c r="W8" s="11">
        <f>IF($B$3="No",'ARR by Customer'!GK109,'ARR by Customer'!GK109+'[1]2025 Pipeline'!ES141)</f>
        <v>0</v>
      </c>
      <c r="X8" s="11">
        <f>IF($B$3="No",'ARR by Customer'!GL109,'ARR by Customer'!GL109+'[1]2025 Pipeline'!ET141)</f>
        <v>0</v>
      </c>
    </row>
    <row r="9" spans="2:24" ht="12" customHeight="1" x14ac:dyDescent="0.2">
      <c r="B9" s="14" t="s">
        <v>9</v>
      </c>
      <c r="C9" s="15" t="s">
        <v>7</v>
      </c>
      <c r="D9" s="15">
        <f>+'ARR by Customer'!GO109+'ARR by Customer'!HL109</f>
        <v>0</v>
      </c>
      <c r="E9" s="15">
        <f>+'ARR by Customer'!GP109+'ARR by Customer'!HM109</f>
        <v>0</v>
      </c>
      <c r="F9" s="15">
        <f>+'ARR by Customer'!GQ109+'ARR by Customer'!HN109</f>
        <v>-499551</v>
      </c>
      <c r="G9" s="15">
        <f>+'ARR by Customer'!GR109+'ARR by Customer'!HO109</f>
        <v>-39282.666666666628</v>
      </c>
      <c r="H9" s="15">
        <f>+'ARR by Customer'!GS109+'ARR by Customer'!HP109</f>
        <v>-375333.33333333337</v>
      </c>
      <c r="I9" s="15">
        <f>+'ARR by Customer'!GT109+'ARR by Customer'!HQ109</f>
        <v>-352853.97284752282</v>
      </c>
      <c r="J9" s="15">
        <f>+'ARR by Customer'!GU109+'ARR by Customer'!HR109</f>
        <v>-6061.0599999999995</v>
      </c>
      <c r="K9" s="15">
        <f>+'ARR by Customer'!GV109+'ARR by Customer'!HS109</f>
        <v>-1826</v>
      </c>
      <c r="L9" s="15">
        <f>+'ARR by Customer'!GW109+'ARR by Customer'!HT109</f>
        <v>-310260</v>
      </c>
      <c r="M9" s="15">
        <f>IF($B$3="No",'ARR by Customer'!GX109+'ARR by Customer'!HU109,'ARR by Customer'!GX109+'ARR by Customer'!HU109+'[1]2025 Pipeline'!EV141+'[1]2025 Pipeline'!FI141)</f>
        <v>-278301</v>
      </c>
      <c r="N9" s="15">
        <f>IF($B$3="No",'ARR by Customer'!GY109+'ARR by Customer'!HV109,'ARR by Customer'!GY109+'ARR by Customer'!HV109+'[1]2025 Pipeline'!EW141+'[1]2025 Pipeline'!FJ141)</f>
        <v>0</v>
      </c>
      <c r="O9" s="15">
        <f>IF($B$3="No",'ARR by Customer'!GZ109+'ARR by Customer'!HW109,'ARR by Customer'!GZ109+'ARR by Customer'!HW109+'[1]2025 Pipeline'!EX141+'[1]2025 Pipeline'!FK141)</f>
        <v>-367547.76</v>
      </c>
      <c r="P9" s="15">
        <f>IF($B$3="No",'ARR by Customer'!HA109+'ARR by Customer'!HX109,'ARR by Customer'!HA109+'ARR by Customer'!HX109+'[1]2025 Pipeline'!EY141+'[1]2025 Pipeline'!FL141)</f>
        <v>-358440</v>
      </c>
      <c r="Q9" s="15">
        <f>IF($B$3="No",'ARR by Customer'!HB109+'ARR by Customer'!HY109,'ARR by Customer'!HB109+'ARR by Customer'!HY109+'[1]2025 Pipeline'!EZ141+'[1]2025 Pipeline'!FM141)</f>
        <v>-50000</v>
      </c>
      <c r="R9" s="15">
        <f>IF($B$3="No",'ARR by Customer'!HC109+'ARR by Customer'!HZ109,'ARR by Customer'!HC109+'ARR by Customer'!HZ109+'[1]2025 Pipeline'!FA141+'[1]2025 Pipeline'!FN141)</f>
        <v>-1093218.69</v>
      </c>
      <c r="S9" s="15">
        <f>IF($B$3="No",'ARR by Customer'!HD109+'ARR by Customer'!IA109,'ARR by Customer'!HD109+'ARR by Customer'!IA109+'[1]2025 Pipeline'!FB141+'[1]2025 Pipeline'!FO141)</f>
        <v>0</v>
      </c>
      <c r="T9" s="15">
        <f>IF($B$3="No",'ARR by Customer'!HE109+'ARR by Customer'!IB109,'ARR by Customer'!HE109+'ARR by Customer'!IB109+'[1]2025 Pipeline'!FC141+'[1]2025 Pipeline'!FP141)</f>
        <v>0</v>
      </c>
      <c r="U9" s="15">
        <f>IF($B$3="No",'ARR by Customer'!HF109+'ARR by Customer'!IC109,'ARR by Customer'!HF109+'ARR by Customer'!IC109+'[1]2025 Pipeline'!FD141+'[1]2025 Pipeline'!FQ141)</f>
        <v>0</v>
      </c>
      <c r="V9" s="15">
        <f>IF($B$3="No",'ARR by Customer'!HG109+'ARR by Customer'!ID109,'ARR by Customer'!HG109+'ARR by Customer'!ID109+'[1]2025 Pipeline'!FE141+'[1]2025 Pipeline'!FR141)</f>
        <v>0</v>
      </c>
      <c r="W9" s="15">
        <f>IF($B$3="No",'ARR by Customer'!HH109+'ARR by Customer'!IE109,'ARR by Customer'!HH109+'ARR by Customer'!IE109+'[1]2025 Pipeline'!FF141+'[1]2025 Pipeline'!FS141)</f>
        <v>0</v>
      </c>
      <c r="X9" s="15">
        <f>IF($B$3="No",'ARR by Customer'!HI109+'ARR by Customer'!IF109,'ARR by Customer'!HI109+'ARR by Customer'!IF109+'[1]2025 Pipeline'!FG141+'[1]2025 Pipeline'!FT141)</f>
        <v>0</v>
      </c>
    </row>
    <row r="10" spans="2:24" s="1" customFormat="1" ht="12" customHeight="1" x14ac:dyDescent="0.2">
      <c r="B10" s="1" t="s">
        <v>10</v>
      </c>
      <c r="C10" s="2">
        <f t="shared" ref="C10:S10" si="2">SUM(C6:C9)</f>
        <v>16752519.780000001</v>
      </c>
      <c r="D10" s="2">
        <f t="shared" si="2"/>
        <v>17203896.780000001</v>
      </c>
      <c r="E10" s="2">
        <f t="shared" si="2"/>
        <v>17243621.780000001</v>
      </c>
      <c r="F10" s="2">
        <f t="shared" si="2"/>
        <v>17192714.780000001</v>
      </c>
      <c r="G10" s="2">
        <f t="shared" si="2"/>
        <v>20815432.113333333</v>
      </c>
      <c r="H10" s="2">
        <f t="shared" si="2"/>
        <v>20489698.780000001</v>
      </c>
      <c r="I10" s="2">
        <f t="shared" si="2"/>
        <v>20977459.841152482</v>
      </c>
      <c r="J10" s="2">
        <f t="shared" si="2"/>
        <v>20971398.781152483</v>
      </c>
      <c r="K10" s="2">
        <f t="shared" si="2"/>
        <v>20981572.781152483</v>
      </c>
      <c r="L10" s="2">
        <f t="shared" si="2"/>
        <v>20841312.781152483</v>
      </c>
      <c r="M10" s="2">
        <f t="shared" si="2"/>
        <v>21331335.397862606</v>
      </c>
      <c r="N10" s="2">
        <f t="shared" si="2"/>
        <v>21356335.397862606</v>
      </c>
      <c r="O10" s="2">
        <f t="shared" si="2"/>
        <v>21238537.637862604</v>
      </c>
      <c r="P10" s="2">
        <f t="shared" si="2"/>
        <v>20880097.637862604</v>
      </c>
      <c r="Q10" s="2">
        <f t="shared" si="2"/>
        <v>23701169.087862603</v>
      </c>
      <c r="R10" s="2">
        <f t="shared" si="2"/>
        <v>24695490.397862602</v>
      </c>
      <c r="S10" s="2">
        <f t="shared" si="2"/>
        <v>28876490.397862602</v>
      </c>
      <c r="T10" s="2">
        <f t="shared" ref="T10:X10" si="3">SUM(T6:T9)</f>
        <v>29826790.397862602</v>
      </c>
      <c r="U10" s="2">
        <f t="shared" si="3"/>
        <v>32380444.397862602</v>
      </c>
      <c r="V10" s="2">
        <f t="shared" si="3"/>
        <v>34064444.397862598</v>
      </c>
      <c r="W10" s="2">
        <f t="shared" si="3"/>
        <v>35092492.897862598</v>
      </c>
      <c r="X10" s="2">
        <f t="shared" si="3"/>
        <v>35092492.897862598</v>
      </c>
    </row>
    <row r="11" spans="2:24" s="16" customFormat="1" ht="12" customHeight="1" x14ac:dyDescent="0.2">
      <c r="B11" s="16" t="s">
        <v>11</v>
      </c>
      <c r="C11" s="17"/>
      <c r="D11" s="17">
        <f>+D10/C10-1</f>
        <v>2.6943827312406743E-2</v>
      </c>
      <c r="E11" s="17">
        <f t="shared" ref="E11:X11" si="4">+E10/D10-1</f>
        <v>2.3090698873631244E-3</v>
      </c>
      <c r="F11" s="17">
        <f t="shared" si="4"/>
        <v>-2.9522220244383446E-3</v>
      </c>
      <c r="G11" s="17">
        <f t="shared" si="4"/>
        <v>0.21071234995113031</v>
      </c>
      <c r="H11" s="17">
        <f t="shared" si="4"/>
        <v>-1.5648646233228258E-2</v>
      </c>
      <c r="I11" s="17">
        <f t="shared" si="4"/>
        <v>2.3805184565650395E-2</v>
      </c>
      <c r="J11" s="17">
        <f t="shared" si="4"/>
        <v>-2.889320273233853E-4</v>
      </c>
      <c r="K11" s="17">
        <f t="shared" si="4"/>
        <v>4.8513692892737659E-4</v>
      </c>
      <c r="L11" s="17">
        <f t="shared" si="4"/>
        <v>-6.6849135411809479E-3</v>
      </c>
      <c r="M11" s="17">
        <f t="shared" si="4"/>
        <v>2.3512080158082371E-2</v>
      </c>
      <c r="N11" s="17">
        <f t="shared" si="4"/>
        <v>1.1719847601525668E-3</v>
      </c>
      <c r="O11" s="17">
        <f t="shared" si="4"/>
        <v>-5.5158227198375265E-3</v>
      </c>
      <c r="P11" s="17">
        <f t="shared" si="4"/>
        <v>-1.6876868177637561E-2</v>
      </c>
      <c r="Q11" s="17">
        <f t="shared" si="4"/>
        <v>0.13510815413451183</v>
      </c>
      <c r="R11" s="17">
        <f t="shared" si="4"/>
        <v>4.195241619997514E-2</v>
      </c>
      <c r="S11" s="17">
        <f t="shared" si="4"/>
        <v>0.16930216540109155</v>
      </c>
      <c r="T11" s="17">
        <f t="shared" si="4"/>
        <v>3.2909123889596437E-2</v>
      </c>
      <c r="U11" s="17">
        <f t="shared" si="4"/>
        <v>8.5616117789965029E-2</v>
      </c>
      <c r="V11" s="17">
        <f t="shared" si="4"/>
        <v>5.2006698219100311E-2</v>
      </c>
      <c r="W11" s="17">
        <f t="shared" si="4"/>
        <v>3.0179517622324958E-2</v>
      </c>
      <c r="X11" s="17">
        <f t="shared" si="4"/>
        <v>0</v>
      </c>
    </row>
    <row r="12" spans="2:24" ht="12" customHeight="1" x14ac:dyDescent="0.2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9"/>
      <c r="S12" s="19"/>
    </row>
    <row r="13" spans="2:24" s="1" customFormat="1" ht="12" customHeight="1" x14ac:dyDescent="0.2">
      <c r="B13" s="20" t="s">
        <v>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ref="N13:X13" si="5">SUM(C6,C9:N9)/C6</f>
        <v>0.88876485106006398</v>
      </c>
      <c r="O13" s="21">
        <f t="shared" si="5"/>
        <v>0.86682500172236632</v>
      </c>
      <c r="P13" s="21">
        <f t="shared" si="5"/>
        <v>0.84948428684727773</v>
      </c>
      <c r="Q13" s="21">
        <f t="shared" si="5"/>
        <v>0.84693141461100152</v>
      </c>
      <c r="R13" s="21">
        <f t="shared" si="5"/>
        <v>0.81194799517010763</v>
      </c>
      <c r="S13" s="21">
        <f t="shared" si="5"/>
        <v>0.84656375141330653</v>
      </c>
      <c r="T13" s="21">
        <f t="shared" si="5"/>
        <v>0.86244265896194283</v>
      </c>
      <c r="U13" s="21">
        <f t="shared" si="5"/>
        <v>0.88246172183521432</v>
      </c>
      <c r="V13" s="21">
        <f t="shared" si="5"/>
        <v>0.88271676698025026</v>
      </c>
      <c r="W13" s="21">
        <f t="shared" si="5"/>
        <v>0.88286066656510187</v>
      </c>
      <c r="X13" s="22">
        <f t="shared" si="5"/>
        <v>0.89695910845203242</v>
      </c>
    </row>
    <row r="14" spans="2:24" s="1" customFormat="1" ht="12" customHeight="1" x14ac:dyDescent="0.2">
      <c r="B14" s="23" t="s">
        <v>13</v>
      </c>
      <c r="C14" s="24"/>
      <c r="D14" s="24">
        <f>+(D6+D9)/D6</f>
        <v>1</v>
      </c>
      <c r="E14" s="24">
        <f t="shared" ref="E14:X14" si="6">(E6+E9)/E6</f>
        <v>1</v>
      </c>
      <c r="F14" s="24">
        <f t="shared" si="6"/>
        <v>0.97102980995678045</v>
      </c>
      <c r="G14" s="24">
        <f t="shared" si="6"/>
        <v>0.99771515626418905</v>
      </c>
      <c r="H14" s="24">
        <f t="shared" si="6"/>
        <v>0.98196850628467558</v>
      </c>
      <c r="I14" s="24">
        <f t="shared" si="6"/>
        <v>0.98277895753197009</v>
      </c>
      <c r="J14" s="24">
        <f t="shared" si="6"/>
        <v>0.99971106797267661</v>
      </c>
      <c r="K14" s="24">
        <f t="shared" si="6"/>
        <v>0.99991292903162754</v>
      </c>
      <c r="L14" s="24">
        <f t="shared" si="6"/>
        <v>0.9852127386618651</v>
      </c>
      <c r="M14" s="24">
        <f t="shared" si="6"/>
        <v>0.98664666650693533</v>
      </c>
      <c r="N14" s="24">
        <f t="shared" si="6"/>
        <v>1</v>
      </c>
      <c r="O14" s="24">
        <f t="shared" si="6"/>
        <v>0.98278975521068157</v>
      </c>
      <c r="P14" s="24">
        <f t="shared" si="6"/>
        <v>0.98312313182236244</v>
      </c>
      <c r="Q14" s="24">
        <f t="shared" si="6"/>
        <v>0.99760537518228198</v>
      </c>
      <c r="R14" s="24">
        <f t="shared" si="6"/>
        <v>0.95387490440039768</v>
      </c>
      <c r="S14" s="24">
        <f t="shared" si="6"/>
        <v>1</v>
      </c>
      <c r="T14" s="24">
        <f t="shared" si="6"/>
        <v>1</v>
      </c>
      <c r="U14" s="24">
        <f t="shared" si="6"/>
        <v>1</v>
      </c>
      <c r="V14" s="24">
        <f t="shared" si="6"/>
        <v>1</v>
      </c>
      <c r="W14" s="24">
        <f t="shared" si="6"/>
        <v>1</v>
      </c>
      <c r="X14" s="25">
        <f t="shared" si="6"/>
        <v>1</v>
      </c>
    </row>
    <row r="15" spans="2:24" s="1" customFormat="1" ht="12" customHeight="1" x14ac:dyDescent="0.2">
      <c r="B15" s="23" t="s">
        <v>14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>
        <f t="shared" ref="N15:X15" si="7">N14^12</f>
        <v>1</v>
      </c>
      <c r="O15" s="24">
        <f t="shared" si="7"/>
        <v>0.81194656334367854</v>
      </c>
      <c r="P15" s="24">
        <f t="shared" si="7"/>
        <v>0.81525782588709828</v>
      </c>
      <c r="Q15" s="24">
        <f t="shared" si="7"/>
        <v>0.97163995655920044</v>
      </c>
      <c r="R15" s="24">
        <f t="shared" si="7"/>
        <v>0.56741011880164072</v>
      </c>
      <c r="S15" s="24">
        <f t="shared" si="7"/>
        <v>1</v>
      </c>
      <c r="T15" s="24">
        <f t="shared" si="7"/>
        <v>1</v>
      </c>
      <c r="U15" s="24">
        <f t="shared" si="7"/>
        <v>1</v>
      </c>
      <c r="V15" s="24">
        <f t="shared" si="7"/>
        <v>1</v>
      </c>
      <c r="W15" s="24">
        <f t="shared" si="7"/>
        <v>1</v>
      </c>
      <c r="X15" s="25">
        <f t="shared" si="7"/>
        <v>1</v>
      </c>
    </row>
    <row r="16" spans="2:24" s="1" customFormat="1" ht="12" customHeight="1" x14ac:dyDescent="0.2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5"/>
    </row>
    <row r="17" spans="2:24" s="1" customFormat="1" ht="12" customHeight="1" x14ac:dyDescent="0.2">
      <c r="B17" s="23" t="s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>
        <f>SUM($M$6,M8,M9)/M6</f>
        <v>0.98754725468950777</v>
      </c>
      <c r="N17" s="24">
        <f>(SUM($M$6)+SUM($M$8:N8)+SUM($M$9:N9))/$M$6</f>
        <v>0.98874679524928522</v>
      </c>
      <c r="O17" s="24">
        <f>(SUM($M$6)+SUM($M$8:O8)+SUM($M$9:O9))/$M$6</f>
        <v>0.97111125741827165</v>
      </c>
      <c r="P17" s="24">
        <f>(SUM($M$6)+SUM($M$8:P8)+SUM($M$9:P9))/$M$6</f>
        <v>0.95391272468840682</v>
      </c>
      <c r="Q17" s="24">
        <f>(SUM($M$6)+SUM($M$8:Q8)+SUM($M$9:Q9))/$M$6</f>
        <v>0.95151364356885193</v>
      </c>
      <c r="R17" s="24">
        <f>(SUM($M$6)+SUM($M$8:R8)+SUM($M$9:R9))/$M$6</f>
        <v>0.89905923719438241</v>
      </c>
      <c r="S17" s="24">
        <f>(SUM($M$6)+SUM($M$8:S8)+SUM($M$9:S9))/$M$6</f>
        <v>0.89905923719438241</v>
      </c>
      <c r="T17" s="24">
        <f>(SUM($M$6)+SUM($M$8:T8)+SUM($M$9:T9))/$M$6</f>
        <v>0.89905923719438241</v>
      </c>
      <c r="U17" s="24">
        <f>(SUM($M$6)+SUM($M$8:U8)+SUM($M$9:U9))/$M$6</f>
        <v>0.89905923719438241</v>
      </c>
      <c r="V17" s="24">
        <f>(SUM($M$6)+SUM($M$8:V8)+SUM($M$9:V9))/$M$6</f>
        <v>0.89905923719438241</v>
      </c>
      <c r="W17" s="24">
        <f>(SUM($M$6)+SUM($M$8:W8)+SUM($M$9:W9))/$M$6</f>
        <v>0.89905923719438241</v>
      </c>
      <c r="X17" s="26">
        <f>(SUM($M$6)+SUM($M$8:X8)+SUM($M$9:X9))/$M$6</f>
        <v>0.89905923719438241</v>
      </c>
    </row>
    <row r="18" spans="2:24" s="1" customFormat="1" ht="12" customHeight="1" x14ac:dyDescent="0.2">
      <c r="B18" s="23" t="s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>
        <f t="shared" ref="N18:X18" si="8">SUM(C6,C8:N8,C9:N9)/C6</f>
        <v>0.90942601001080448</v>
      </c>
      <c r="O18" s="24">
        <f t="shared" si="8"/>
        <v>0.88748616067310682</v>
      </c>
      <c r="P18" s="24">
        <f t="shared" si="8"/>
        <v>0.86897315488034899</v>
      </c>
      <c r="Q18" s="24">
        <f t="shared" si="8"/>
        <v>0.86637538515719392</v>
      </c>
      <c r="R18" s="24">
        <f t="shared" si="8"/>
        <v>0.8281746049620955</v>
      </c>
      <c r="S18" s="24">
        <f t="shared" si="8"/>
        <v>0.85996628240478667</v>
      </c>
      <c r="T18" s="24">
        <f t="shared" si="8"/>
        <v>0.87586303555959255</v>
      </c>
      <c r="U18" s="24">
        <f t="shared" si="8"/>
        <v>0.88512026297519519</v>
      </c>
      <c r="V18" s="24">
        <f t="shared" si="8"/>
        <v>0.88537607647991612</v>
      </c>
      <c r="W18" s="24">
        <f t="shared" si="8"/>
        <v>0.8849467561283838</v>
      </c>
      <c r="X18" s="25">
        <f t="shared" si="8"/>
        <v>0.8990592371943823</v>
      </c>
    </row>
    <row r="19" spans="2:24" s="1" customFormat="1" ht="12" customHeight="1" x14ac:dyDescent="0.2">
      <c r="B19" s="23" t="s">
        <v>17</v>
      </c>
      <c r="C19" s="24"/>
      <c r="D19" s="24">
        <f t="shared" ref="D19:X19" si="9">(D6+D8+D9)/D6</f>
        <v>1.0006471862228716</v>
      </c>
      <c r="E19" s="24">
        <f t="shared" si="9"/>
        <v>1</v>
      </c>
      <c r="F19" s="24">
        <f t="shared" si="9"/>
        <v>0.97429507526579484</v>
      </c>
      <c r="G19" s="24">
        <f t="shared" si="9"/>
        <v>0.99771515626418905</v>
      </c>
      <c r="H19" s="24">
        <f t="shared" si="9"/>
        <v>0.98216067140419949</v>
      </c>
      <c r="I19" s="24">
        <f t="shared" si="9"/>
        <v>0.99347750592712625</v>
      </c>
      <c r="J19" s="24">
        <f t="shared" si="9"/>
        <v>0.99971106797267661</v>
      </c>
      <c r="K19" s="24">
        <f t="shared" si="9"/>
        <v>1.0004851369289274</v>
      </c>
      <c r="L19" s="24">
        <f t="shared" si="9"/>
        <v>0.9852127386618651</v>
      </c>
      <c r="M19" s="24">
        <f t="shared" si="9"/>
        <v>0.98754725468950777</v>
      </c>
      <c r="N19" s="24">
        <f t="shared" si="9"/>
        <v>1.0011719847601526</v>
      </c>
      <c r="O19" s="24">
        <f t="shared" si="9"/>
        <v>0.98278975521068157</v>
      </c>
      <c r="P19" s="24">
        <f t="shared" si="9"/>
        <v>0.98312313182236244</v>
      </c>
      <c r="Q19" s="24">
        <f t="shared" si="9"/>
        <v>0.99760537518228198</v>
      </c>
      <c r="R19" s="24">
        <f t="shared" si="9"/>
        <v>0.95387490440039768</v>
      </c>
      <c r="S19" s="24">
        <f t="shared" si="9"/>
        <v>1</v>
      </c>
      <c r="T19" s="24">
        <f t="shared" si="9"/>
        <v>1</v>
      </c>
      <c r="U19" s="24">
        <f t="shared" si="9"/>
        <v>1</v>
      </c>
      <c r="V19" s="24">
        <f t="shared" si="9"/>
        <v>1</v>
      </c>
      <c r="W19" s="24">
        <f t="shared" si="9"/>
        <v>1</v>
      </c>
      <c r="X19" s="25">
        <f t="shared" si="9"/>
        <v>1</v>
      </c>
    </row>
    <row r="20" spans="2:24" s="1" customFormat="1" ht="12" customHeight="1" x14ac:dyDescent="0.2">
      <c r="B20" s="27" t="s">
        <v>18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>
        <f t="shared" ref="N20:X20" si="10">N19^12</f>
        <v>1.0141548263949012</v>
      </c>
      <c r="O20" s="28">
        <f t="shared" si="10"/>
        <v>0.81194656334367854</v>
      </c>
      <c r="P20" s="28">
        <f t="shared" si="10"/>
        <v>0.81525782588709828</v>
      </c>
      <c r="Q20" s="28">
        <f t="shared" si="10"/>
        <v>0.97163995655920044</v>
      </c>
      <c r="R20" s="28">
        <f t="shared" si="10"/>
        <v>0.56741011880164072</v>
      </c>
      <c r="S20" s="28">
        <f t="shared" si="10"/>
        <v>1</v>
      </c>
      <c r="T20" s="28">
        <f t="shared" si="10"/>
        <v>1</v>
      </c>
      <c r="U20" s="28">
        <f t="shared" si="10"/>
        <v>1</v>
      </c>
      <c r="V20" s="28">
        <f t="shared" si="10"/>
        <v>1</v>
      </c>
      <c r="W20" s="28">
        <f t="shared" si="10"/>
        <v>1</v>
      </c>
      <c r="X20" s="29">
        <f t="shared" si="10"/>
        <v>1</v>
      </c>
    </row>
    <row r="21" spans="2:24" ht="12" customHeight="1" x14ac:dyDescent="0.2"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2:24" ht="12" customHeight="1" x14ac:dyDescent="0.2">
      <c r="B22" s="5" t="s">
        <v>19</v>
      </c>
      <c r="C22" s="30">
        <f t="shared" ref="C22:X22" si="11">+C10</f>
        <v>16752519.780000001</v>
      </c>
      <c r="D22" s="30">
        <f t="shared" si="11"/>
        <v>17203896.780000001</v>
      </c>
      <c r="E22" s="30">
        <f t="shared" si="11"/>
        <v>17243621.780000001</v>
      </c>
      <c r="F22" s="30">
        <f t="shared" si="11"/>
        <v>17192714.780000001</v>
      </c>
      <c r="G22" s="30">
        <f t="shared" si="11"/>
        <v>20815432.113333333</v>
      </c>
      <c r="H22" s="30">
        <f t="shared" si="11"/>
        <v>20489698.780000001</v>
      </c>
      <c r="I22" s="30">
        <f t="shared" si="11"/>
        <v>20977459.841152482</v>
      </c>
      <c r="J22" s="30">
        <f t="shared" si="11"/>
        <v>20971398.781152483</v>
      </c>
      <c r="K22" s="30">
        <f t="shared" si="11"/>
        <v>20981572.781152483</v>
      </c>
      <c r="L22" s="30">
        <f t="shared" si="11"/>
        <v>20841312.781152483</v>
      </c>
      <c r="M22" s="30">
        <f t="shared" si="11"/>
        <v>21331335.397862606</v>
      </c>
      <c r="N22" s="30">
        <f t="shared" si="11"/>
        <v>21356335.397862606</v>
      </c>
      <c r="O22" s="30">
        <f t="shared" si="11"/>
        <v>21238537.637862604</v>
      </c>
      <c r="P22" s="30">
        <f t="shared" si="11"/>
        <v>20880097.637862604</v>
      </c>
      <c r="Q22" s="30">
        <f t="shared" si="11"/>
        <v>23701169.087862603</v>
      </c>
      <c r="R22" s="30">
        <f t="shared" si="11"/>
        <v>24695490.397862602</v>
      </c>
      <c r="S22" s="30">
        <f t="shared" si="11"/>
        <v>28876490.397862602</v>
      </c>
      <c r="T22" s="30">
        <f t="shared" si="11"/>
        <v>29826790.397862602</v>
      </c>
      <c r="U22" s="30">
        <f t="shared" si="11"/>
        <v>32380444.397862602</v>
      </c>
      <c r="V22" s="30">
        <f t="shared" si="11"/>
        <v>34064444.397862598</v>
      </c>
      <c r="W22" s="30">
        <f t="shared" si="11"/>
        <v>35092492.897862598</v>
      </c>
      <c r="X22" s="30">
        <f t="shared" si="11"/>
        <v>35092492.897862598</v>
      </c>
    </row>
    <row r="23" spans="2:24" ht="12" customHeight="1" x14ac:dyDescent="0.2">
      <c r="B23" s="5" t="s">
        <v>20</v>
      </c>
      <c r="C23" s="31">
        <f>C22-C24</f>
        <v>3051688</v>
      </c>
      <c r="D23" s="31">
        <f t="shared" ref="D23:X23" si="12">D22-D24</f>
        <v>3062530</v>
      </c>
      <c r="E23" s="31">
        <f t="shared" si="12"/>
        <v>3102255</v>
      </c>
      <c r="F23" s="31">
        <f t="shared" si="12"/>
        <v>3494594</v>
      </c>
      <c r="G23" s="31">
        <f t="shared" si="12"/>
        <v>6144594</v>
      </c>
      <c r="H23" s="31">
        <f t="shared" si="12"/>
        <v>6190194</v>
      </c>
      <c r="I23" s="31">
        <f t="shared" si="12"/>
        <v>6314079.0000000037</v>
      </c>
      <c r="J23" s="31">
        <f t="shared" si="12"/>
        <v>6287391.0000000037</v>
      </c>
      <c r="K23" s="31">
        <f t="shared" si="12"/>
        <v>6121600.320000004</v>
      </c>
      <c r="L23" s="31">
        <f t="shared" si="12"/>
        <v>6291600.320000004</v>
      </c>
      <c r="M23" s="31">
        <f t="shared" si="12"/>
        <v>5936917.0000000056</v>
      </c>
      <c r="N23" s="31">
        <f t="shared" si="12"/>
        <v>6027342.0000000056</v>
      </c>
      <c r="O23" s="31">
        <f t="shared" si="12"/>
        <v>6228267.0000000037</v>
      </c>
      <c r="P23" s="31">
        <f t="shared" si="12"/>
        <v>6138857.0000000037</v>
      </c>
      <c r="Q23" s="31">
        <f t="shared" si="12"/>
        <v>8959928.450000003</v>
      </c>
      <c r="R23" s="31">
        <f t="shared" si="12"/>
        <v>10077468.450000003</v>
      </c>
      <c r="S23" s="31">
        <f t="shared" si="12"/>
        <v>9541802.0000000037</v>
      </c>
      <c r="T23" s="31">
        <f t="shared" si="12"/>
        <v>8404562.0000000037</v>
      </c>
      <c r="U23" s="31">
        <f t="shared" si="12"/>
        <v>6777216.0000000037</v>
      </c>
      <c r="V23" s="31">
        <f t="shared" si="12"/>
        <v>7510916</v>
      </c>
      <c r="W23" s="31">
        <f t="shared" si="12"/>
        <v>5985310.5</v>
      </c>
      <c r="X23" s="31">
        <f t="shared" si="12"/>
        <v>4301310.5</v>
      </c>
    </row>
    <row r="24" spans="2:24" s="1" customFormat="1" ht="12" customHeight="1" x14ac:dyDescent="0.2">
      <c r="B24" s="32" t="s">
        <v>21</v>
      </c>
      <c r="C24" s="33">
        <f>'ARR by Customer'!AI109</f>
        <v>13700831.780000001</v>
      </c>
      <c r="D24" s="33">
        <f>'ARR by Customer'!AJ109</f>
        <v>14141366.780000001</v>
      </c>
      <c r="E24" s="33">
        <f>'ARR by Customer'!AK109</f>
        <v>14141366.780000001</v>
      </c>
      <c r="F24" s="33">
        <f>'ARR by Customer'!AL109</f>
        <v>13698120.780000001</v>
      </c>
      <c r="G24" s="33">
        <f>'ARR by Customer'!AM109</f>
        <v>14670838.113333333</v>
      </c>
      <c r="H24" s="33">
        <f>'ARR by Customer'!AN109</f>
        <v>14299504.780000001</v>
      </c>
      <c r="I24" s="33">
        <f>'ARR by Customer'!AO109</f>
        <v>14663380.841152478</v>
      </c>
      <c r="J24" s="33">
        <f>'ARR by Customer'!AP109</f>
        <v>14684007.781152479</v>
      </c>
      <c r="K24" s="33">
        <f>'ARR by Customer'!AQ109</f>
        <v>14859972.461152479</v>
      </c>
      <c r="L24" s="33">
        <f>'ARR by Customer'!AR109</f>
        <v>14549712.461152479</v>
      </c>
      <c r="M24" s="33">
        <f>IF($B$3="No",'ARR by Customer'!AS109,'ARR by Customer'!AS109+'[1]2025 Pipeline'!AI141)</f>
        <v>15394418.3978626</v>
      </c>
      <c r="N24" s="33">
        <f>IF($B$3="No",'ARR by Customer'!AT109,'ARR by Customer'!AT109+'[1]2025 Pipeline'!AJ141)</f>
        <v>15328993.3978626</v>
      </c>
      <c r="O24" s="33">
        <f>IF($B$3="No",'ARR by Customer'!AU109,'ARR by Customer'!AU109+'[1]2025 Pipeline'!AK141)</f>
        <v>15010270.6378626</v>
      </c>
      <c r="P24" s="33">
        <f>IF($B$3="No",'ARR by Customer'!AV109,'ARR by Customer'!AV109+'[1]2025 Pipeline'!AL141)</f>
        <v>14741240.6378626</v>
      </c>
      <c r="Q24" s="33">
        <f>IF($B$3="No",'ARR by Customer'!AW109,'ARR by Customer'!AW109+'[1]2025 Pipeline'!AM141)</f>
        <v>14741240.6378626</v>
      </c>
      <c r="R24" s="33">
        <f>IF($B$3="No",'ARR by Customer'!AX109,'ARR by Customer'!AX109+'[1]2025 Pipeline'!AN141)</f>
        <v>14618021.947862599</v>
      </c>
      <c r="S24" s="33">
        <f>IF($B$3="No",'ARR by Customer'!AY109,'ARR by Customer'!AY109+'[1]2025 Pipeline'!AO141)</f>
        <v>19334688.397862598</v>
      </c>
      <c r="T24" s="33">
        <f>IF($B$3="No",'ARR by Customer'!AZ109,'ARR by Customer'!AZ109+'[1]2025 Pipeline'!AP141)</f>
        <v>21422228.397862598</v>
      </c>
      <c r="U24" s="33">
        <f>IF($B$3="No",'ARR by Customer'!BA109,'ARR by Customer'!BA109+'[1]2025 Pipeline'!AQ141)</f>
        <v>25603228.397862598</v>
      </c>
      <c r="V24" s="33">
        <f>IF($B$3="No",'ARR by Customer'!BB109,'ARR by Customer'!BB109+'[1]2025 Pipeline'!AR141)</f>
        <v>26553528.397862598</v>
      </c>
      <c r="W24" s="33">
        <f>IF($B$3="No",'ARR by Customer'!BC109,'ARR by Customer'!BC109+'[1]2025 Pipeline'!AS141)</f>
        <v>29107182.397862598</v>
      </c>
      <c r="X24" s="33">
        <f>IF($B$3="No",'ARR by Customer'!BD109,'ARR by Customer'!BD109+'[1]2025 Pipeline'!AT141)</f>
        <v>30791182.397862598</v>
      </c>
    </row>
    <row r="26" spans="2:24" ht="12" customHeight="1" x14ac:dyDescent="0.2">
      <c r="B26" s="9" t="s">
        <v>22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24" ht="12" customHeight="1" x14ac:dyDescent="0.2">
      <c r="B27" s="5" t="s">
        <v>5</v>
      </c>
      <c r="C27" s="8">
        <f>'ARR by Customer'!BF109</f>
        <v>54</v>
      </c>
      <c r="D27" s="34">
        <f>C30</f>
        <v>54</v>
      </c>
      <c r="E27" s="34">
        <f t="shared" ref="E27:H27" si="13">D30</f>
        <v>57</v>
      </c>
      <c r="F27" s="34">
        <f t="shared" si="13"/>
        <v>58</v>
      </c>
      <c r="G27" s="34">
        <f t="shared" si="13"/>
        <v>57</v>
      </c>
      <c r="H27" s="34">
        <f t="shared" si="13"/>
        <v>57</v>
      </c>
      <c r="I27" s="34">
        <f>H30</f>
        <v>57</v>
      </c>
      <c r="J27" s="34">
        <f t="shared" ref="J27:X27" si="14">I30</f>
        <v>55</v>
      </c>
      <c r="K27" s="34">
        <f t="shared" si="14"/>
        <v>55</v>
      </c>
      <c r="L27" s="34">
        <f t="shared" si="14"/>
        <v>54</v>
      </c>
      <c r="M27" s="34">
        <f t="shared" si="14"/>
        <v>54</v>
      </c>
      <c r="N27" s="34">
        <f t="shared" si="14"/>
        <v>54</v>
      </c>
      <c r="O27" s="34">
        <f t="shared" si="14"/>
        <v>54</v>
      </c>
      <c r="P27" s="34">
        <f t="shared" si="14"/>
        <v>53</v>
      </c>
      <c r="Q27" s="34">
        <f t="shared" si="14"/>
        <v>53</v>
      </c>
      <c r="R27" s="34">
        <f t="shared" si="14"/>
        <v>54</v>
      </c>
      <c r="S27" s="34">
        <f t="shared" si="14"/>
        <v>59</v>
      </c>
      <c r="T27" s="34">
        <f t="shared" si="14"/>
        <v>65</v>
      </c>
      <c r="U27" s="34">
        <f t="shared" si="14"/>
        <v>74</v>
      </c>
      <c r="V27" s="34">
        <f t="shared" si="14"/>
        <v>104</v>
      </c>
      <c r="W27" s="34">
        <f t="shared" si="14"/>
        <v>127</v>
      </c>
      <c r="X27" s="34">
        <f t="shared" si="14"/>
        <v>142</v>
      </c>
    </row>
    <row r="28" spans="2:24" ht="12" customHeight="1" x14ac:dyDescent="0.2">
      <c r="B28" s="13" t="s">
        <v>6</v>
      </c>
      <c r="C28" s="8">
        <f>'ARR by Customer'!CZ109</f>
        <v>0</v>
      </c>
      <c r="D28" s="8">
        <f>'ARR by Customer'!DA109</f>
        <v>3</v>
      </c>
      <c r="E28" s="8">
        <f>'ARR by Customer'!DB109</f>
        <v>1</v>
      </c>
      <c r="F28" s="8">
        <f>'ARR by Customer'!DC109</f>
        <v>3</v>
      </c>
      <c r="G28" s="8">
        <f>'ARR by Customer'!DD109</f>
        <v>3</v>
      </c>
      <c r="H28" s="8">
        <f>'ARR by Customer'!DE109</f>
        <v>1</v>
      </c>
      <c r="I28" s="8">
        <f>'ARR by Customer'!DF109</f>
        <v>2</v>
      </c>
      <c r="J28" s="8">
        <f>'ARR by Customer'!DG109</f>
        <v>0</v>
      </c>
      <c r="K28" s="8">
        <f>'ARR by Customer'!DH109</f>
        <v>0</v>
      </c>
      <c r="L28" s="8">
        <f>'ARR by Customer'!DI109</f>
        <v>1</v>
      </c>
      <c r="M28" s="8">
        <f>IF($B$3="No",'ARR by Customer'!DJ109,'ARR by Customer'!DJ109+'[1]2025 Pipeline'!CV141)</f>
        <v>4</v>
      </c>
      <c r="N28" s="8">
        <f>IF($B$3="No",'ARR by Customer'!DK109,'ARR by Customer'!DK109+'[1]2025 Pipeline'!CW141)</f>
        <v>0</v>
      </c>
      <c r="O28" s="8">
        <f>IF($B$3="No",'ARR by Customer'!DL109,'ARR by Customer'!DL109+'[1]2025 Pipeline'!CX141)</f>
        <v>1</v>
      </c>
      <c r="P28" s="8">
        <f>IF($B$3="No",'ARR by Customer'!DM109,'ARR by Customer'!DM109+'[1]2025 Pipeline'!CY141)</f>
        <v>0</v>
      </c>
      <c r="Q28" s="8">
        <f>IF($B$3="No",'ARR by Customer'!DN109,'ARR by Customer'!DN109+'[1]2025 Pipeline'!CZ141)</f>
        <v>2</v>
      </c>
      <c r="R28" s="8">
        <f>IF($B$3="No",'ARR by Customer'!DO109,'ARR by Customer'!DO109+'[1]2025 Pipeline'!DA141)</f>
        <v>7</v>
      </c>
      <c r="S28" s="8">
        <f>IF($B$3="No",'ARR by Customer'!DP109,'ARR by Customer'!DP109+'[1]2025 Pipeline'!DB141)</f>
        <v>6</v>
      </c>
      <c r="T28" s="8">
        <f>IF($B$3="No",'ARR by Customer'!DQ109,'ARR by Customer'!DQ109+'[1]2025 Pipeline'!DC141)</f>
        <v>9</v>
      </c>
      <c r="U28" s="8">
        <f>IF($B$3="No",'ARR by Customer'!DR109,'ARR by Customer'!DR109+'[1]2025 Pipeline'!DD141)</f>
        <v>30</v>
      </c>
      <c r="V28" s="8">
        <f>IF($B$3="No",'ARR by Customer'!DS109,'ARR by Customer'!DS109+'[1]2025 Pipeline'!DE141)</f>
        <v>23</v>
      </c>
      <c r="W28" s="8">
        <f>IF($B$3="No",'ARR by Customer'!DT109,'ARR by Customer'!DT109+'[1]2025 Pipeline'!DF141)</f>
        <v>15</v>
      </c>
      <c r="X28" s="8">
        <f>IF($B$3="No",'ARR by Customer'!DU109,'ARR by Customer'!DU109+'[1]2025 Pipeline'!DG141)</f>
        <v>0</v>
      </c>
    </row>
    <row r="29" spans="2:24" ht="12" customHeight="1" x14ac:dyDescent="0.2">
      <c r="B29" s="14" t="s">
        <v>23</v>
      </c>
      <c r="C29" s="35">
        <f>-'ARR by Customer'!DW109</f>
        <v>0</v>
      </c>
      <c r="D29" s="35">
        <f>-'ARR by Customer'!DX109</f>
        <v>0</v>
      </c>
      <c r="E29" s="35">
        <f>-'ARR by Customer'!DY109</f>
        <v>0</v>
      </c>
      <c r="F29" s="35">
        <f>-'ARR by Customer'!DZ109</f>
        <v>-4</v>
      </c>
      <c r="G29" s="35">
        <f>-'ARR by Customer'!EA109</f>
        <v>-3</v>
      </c>
      <c r="H29" s="35">
        <f>-'ARR by Customer'!EB109</f>
        <v>-1</v>
      </c>
      <c r="I29" s="35">
        <f>-'ARR by Customer'!EC109</f>
        <v>-4</v>
      </c>
      <c r="J29" s="35">
        <f>-'ARR by Customer'!ED109</f>
        <v>0</v>
      </c>
      <c r="K29" s="35">
        <f>-'ARR by Customer'!EE109</f>
        <v>-1</v>
      </c>
      <c r="L29" s="35">
        <f>-'ARR by Customer'!EF109</f>
        <v>-1</v>
      </c>
      <c r="M29" s="35">
        <f>IF($B$3="NO",-'ARR by Customer'!EG109,-'ARR by Customer'!EG109+-'[1]2025 Pipeline'!DI141)</f>
        <v>-4</v>
      </c>
      <c r="N29" s="35">
        <f>IF($B$3="NO",-'ARR by Customer'!EH109,-'ARR by Customer'!EH109+-'[1]2025 Pipeline'!DJ141)</f>
        <v>0</v>
      </c>
      <c r="O29" s="35">
        <f>IF($B$3="NO",-'ARR by Customer'!EI109,-'ARR by Customer'!EI109+-'[1]2025 Pipeline'!DK141)</f>
        <v>-2</v>
      </c>
      <c r="P29" s="35">
        <f>IF($B$3="NO",-'ARR by Customer'!EJ109,-'ARR by Customer'!EJ109+-'[1]2025 Pipeline'!DL141)</f>
        <v>0</v>
      </c>
      <c r="Q29" s="35">
        <f>IF($B$3="NO",-'ARR by Customer'!EK109,-'ARR by Customer'!EK109+-'[1]2025 Pipeline'!DM141)</f>
        <v>-1</v>
      </c>
      <c r="R29" s="35">
        <f>IF($B$3="NO",-'ARR by Customer'!EL109,-'ARR by Customer'!EL109+-'[1]2025 Pipeline'!DN141)</f>
        <v>-2</v>
      </c>
      <c r="S29" s="35">
        <f>IF($B$3="NO",-'ARR by Customer'!EM109,-'ARR by Customer'!EM109+-'[1]2025 Pipeline'!DO141)</f>
        <v>0</v>
      </c>
      <c r="T29" s="35">
        <f>IF($B$3="NO",-'ARR by Customer'!EN109,-'ARR by Customer'!EN109+-'[1]2025 Pipeline'!DP141)</f>
        <v>0</v>
      </c>
      <c r="U29" s="35">
        <f>IF($B$3="NO",-'ARR by Customer'!EO109,-'ARR by Customer'!EO109+-'[1]2025 Pipeline'!DQ141)</f>
        <v>0</v>
      </c>
      <c r="V29" s="35">
        <f>IF($B$3="NO",-'ARR by Customer'!EP109,-'ARR by Customer'!EP109+-'[1]2025 Pipeline'!DR141)</f>
        <v>0</v>
      </c>
      <c r="W29" s="35">
        <f>IF($B$3="NO",-'ARR by Customer'!EQ109,-'ARR by Customer'!EQ109+-'[1]2025 Pipeline'!DS141)</f>
        <v>0</v>
      </c>
      <c r="X29" s="35">
        <f>IF($B$3="NO",-'ARR by Customer'!ER109,-'ARR by Customer'!ER109+-'[1]2025 Pipeline'!DT141)</f>
        <v>0</v>
      </c>
    </row>
    <row r="30" spans="2:24" s="1" customFormat="1" ht="12" customHeight="1" x14ac:dyDescent="0.2">
      <c r="B30" s="1" t="s">
        <v>10</v>
      </c>
      <c r="C30" s="36">
        <f t="shared" ref="C30:X30" si="15">SUM(C27:C29)</f>
        <v>54</v>
      </c>
      <c r="D30" s="36">
        <f t="shared" si="15"/>
        <v>57</v>
      </c>
      <c r="E30" s="36">
        <f t="shared" si="15"/>
        <v>58</v>
      </c>
      <c r="F30" s="36">
        <f t="shared" si="15"/>
        <v>57</v>
      </c>
      <c r="G30" s="36">
        <f t="shared" si="15"/>
        <v>57</v>
      </c>
      <c r="H30" s="36">
        <f t="shared" si="15"/>
        <v>57</v>
      </c>
      <c r="I30" s="36">
        <f t="shared" si="15"/>
        <v>55</v>
      </c>
      <c r="J30" s="36">
        <f t="shared" si="15"/>
        <v>55</v>
      </c>
      <c r="K30" s="36">
        <f t="shared" si="15"/>
        <v>54</v>
      </c>
      <c r="L30" s="36">
        <f t="shared" si="15"/>
        <v>54</v>
      </c>
      <c r="M30" s="36">
        <f t="shared" si="15"/>
        <v>54</v>
      </c>
      <c r="N30" s="36">
        <f t="shared" si="15"/>
        <v>54</v>
      </c>
      <c r="O30" s="36">
        <f t="shared" si="15"/>
        <v>53</v>
      </c>
      <c r="P30" s="36">
        <f t="shared" si="15"/>
        <v>53</v>
      </c>
      <c r="Q30" s="36">
        <f t="shared" si="15"/>
        <v>54</v>
      </c>
      <c r="R30" s="36">
        <f t="shared" si="15"/>
        <v>59</v>
      </c>
      <c r="S30" s="36">
        <f t="shared" si="15"/>
        <v>65</v>
      </c>
      <c r="T30" s="36">
        <f t="shared" si="15"/>
        <v>74</v>
      </c>
      <c r="U30" s="36">
        <f t="shared" si="15"/>
        <v>104</v>
      </c>
      <c r="V30" s="36">
        <f t="shared" si="15"/>
        <v>127</v>
      </c>
      <c r="W30" s="36">
        <f t="shared" si="15"/>
        <v>142</v>
      </c>
      <c r="X30" s="36">
        <f t="shared" si="15"/>
        <v>142</v>
      </c>
    </row>
    <row r="31" spans="2:24" s="16" customFormat="1" ht="12" customHeight="1" x14ac:dyDescent="0.2">
      <c r="B31" s="16" t="s">
        <v>24</v>
      </c>
      <c r="C31" s="37"/>
      <c r="D31" s="37"/>
      <c r="E31" s="37"/>
      <c r="F31" s="37"/>
      <c r="G31" s="38"/>
      <c r="H31" s="38"/>
      <c r="I31" s="17"/>
      <c r="J31" s="17"/>
      <c r="K31" s="17"/>
      <c r="L31" s="17"/>
      <c r="M31" s="17"/>
      <c r="N31" s="17">
        <f>N30/C30-1</f>
        <v>0</v>
      </c>
      <c r="O31" s="17">
        <f t="shared" ref="O31:X31" si="16">O30/D30-1</f>
        <v>-7.0175438596491224E-2</v>
      </c>
      <c r="P31" s="17">
        <f t="shared" si="16"/>
        <v>-8.6206896551724088E-2</v>
      </c>
      <c r="Q31" s="17">
        <f t="shared" si="16"/>
        <v>-5.2631578947368474E-2</v>
      </c>
      <c r="R31" s="17">
        <f t="shared" si="16"/>
        <v>3.5087719298245723E-2</v>
      </c>
      <c r="S31" s="17">
        <f t="shared" si="16"/>
        <v>0.14035087719298245</v>
      </c>
      <c r="T31" s="17">
        <f t="shared" si="16"/>
        <v>0.34545454545454546</v>
      </c>
      <c r="U31" s="17">
        <f t="shared" si="16"/>
        <v>0.89090909090909087</v>
      </c>
      <c r="V31" s="17">
        <f t="shared" si="16"/>
        <v>1.3518518518518516</v>
      </c>
      <c r="W31" s="17">
        <f t="shared" si="16"/>
        <v>1.6296296296296298</v>
      </c>
      <c r="X31" s="17">
        <f t="shared" si="16"/>
        <v>1.6296296296296298</v>
      </c>
    </row>
    <row r="32" spans="2:24" s="16" customFormat="1" ht="12" customHeight="1" x14ac:dyDescent="0.2">
      <c r="B32" s="16" t="s">
        <v>25</v>
      </c>
      <c r="C32" s="17">
        <f>ABS(C29/C27)</f>
        <v>0</v>
      </c>
      <c r="D32" s="17">
        <f t="shared" ref="D32:X32" si="17">ABS(D29/D27)</f>
        <v>0</v>
      </c>
      <c r="E32" s="17">
        <f t="shared" si="17"/>
        <v>0</v>
      </c>
      <c r="F32" s="17">
        <f t="shared" si="17"/>
        <v>6.8965517241379309E-2</v>
      </c>
      <c r="G32" s="17">
        <f t="shared" si="17"/>
        <v>5.2631578947368418E-2</v>
      </c>
      <c r="H32" s="17">
        <f t="shared" si="17"/>
        <v>1.7543859649122806E-2</v>
      </c>
      <c r="I32" s="17">
        <f t="shared" si="17"/>
        <v>7.0175438596491224E-2</v>
      </c>
      <c r="J32" s="17">
        <f t="shared" si="17"/>
        <v>0</v>
      </c>
      <c r="K32" s="17">
        <f t="shared" si="17"/>
        <v>1.8181818181818181E-2</v>
      </c>
      <c r="L32" s="17">
        <f t="shared" si="17"/>
        <v>1.8518518518518517E-2</v>
      </c>
      <c r="M32" s="17">
        <f t="shared" si="17"/>
        <v>7.407407407407407E-2</v>
      </c>
      <c r="N32" s="17">
        <f t="shared" si="17"/>
        <v>0</v>
      </c>
      <c r="O32" s="17">
        <f t="shared" si="17"/>
        <v>3.7037037037037035E-2</v>
      </c>
      <c r="P32" s="17">
        <f t="shared" si="17"/>
        <v>0</v>
      </c>
      <c r="Q32" s="17">
        <f t="shared" si="17"/>
        <v>1.8867924528301886E-2</v>
      </c>
      <c r="R32" s="17">
        <f t="shared" si="17"/>
        <v>3.7037037037037035E-2</v>
      </c>
      <c r="S32" s="17">
        <f t="shared" si="17"/>
        <v>0</v>
      </c>
      <c r="T32" s="17">
        <f t="shared" si="17"/>
        <v>0</v>
      </c>
      <c r="U32" s="17">
        <f t="shared" si="17"/>
        <v>0</v>
      </c>
      <c r="V32" s="17">
        <f t="shared" si="17"/>
        <v>0</v>
      </c>
      <c r="W32" s="17">
        <f t="shared" si="17"/>
        <v>0</v>
      </c>
      <c r="X32" s="17">
        <f t="shared" si="17"/>
        <v>0</v>
      </c>
    </row>
    <row r="33" spans="2:24" s="16" customFormat="1" ht="12" customHeight="1" x14ac:dyDescent="0.2">
      <c r="B33" s="16" t="s">
        <v>26</v>
      </c>
      <c r="C33" s="17">
        <f>1-(1-C32)^12</f>
        <v>0</v>
      </c>
      <c r="D33" s="17">
        <f t="shared" ref="D33:P33" si="18">1-(1-D32)^12</f>
        <v>0</v>
      </c>
      <c r="E33" s="17">
        <f t="shared" si="18"/>
        <v>0</v>
      </c>
      <c r="F33" s="17">
        <f t="shared" si="18"/>
        <v>0.5757818993961159</v>
      </c>
      <c r="G33" s="17">
        <f t="shared" si="18"/>
        <v>0.47733087078531722</v>
      </c>
      <c r="H33" s="17">
        <f t="shared" si="18"/>
        <v>0.19135471989551156</v>
      </c>
      <c r="I33" s="17">
        <f t="shared" si="18"/>
        <v>0.58235030639165242</v>
      </c>
      <c r="J33" s="17">
        <f t="shared" si="18"/>
        <v>0</v>
      </c>
      <c r="K33" s="17">
        <f t="shared" si="18"/>
        <v>0.19763339654418421</v>
      </c>
      <c r="L33" s="17">
        <f t="shared" si="18"/>
        <v>0.20092909593518127</v>
      </c>
      <c r="M33" s="17">
        <f t="shared" si="18"/>
        <v>0.60288624135400837</v>
      </c>
      <c r="N33" s="17">
        <f t="shared" si="18"/>
        <v>0</v>
      </c>
      <c r="O33" s="17">
        <f t="shared" si="18"/>
        <v>0.36420807797125743</v>
      </c>
      <c r="P33" s="17">
        <f t="shared" si="18"/>
        <v>0</v>
      </c>
      <c r="Q33" s="17">
        <f>1-(1-Q32)^12</f>
        <v>0.20433603727214611</v>
      </c>
      <c r="R33" s="17">
        <f t="shared" ref="R33:X33" si="19">1-(1-R32)^12</f>
        <v>0.36420807797125743</v>
      </c>
      <c r="S33" s="17">
        <f t="shared" si="19"/>
        <v>0</v>
      </c>
      <c r="T33" s="17">
        <f t="shared" si="19"/>
        <v>0</v>
      </c>
      <c r="U33" s="17">
        <f t="shared" si="19"/>
        <v>0</v>
      </c>
      <c r="V33" s="17">
        <f t="shared" si="19"/>
        <v>0</v>
      </c>
      <c r="W33" s="17">
        <f t="shared" si="19"/>
        <v>0</v>
      </c>
      <c r="X33" s="17">
        <f t="shared" si="19"/>
        <v>0</v>
      </c>
    </row>
    <row r="35" spans="2:24" s="1" customFormat="1" ht="12" customHeight="1" x14ac:dyDescent="0.2">
      <c r="B35" s="39" t="s">
        <v>27</v>
      </c>
      <c r="C35" s="40">
        <f t="shared" ref="C35:X35" si="20">+SUM(C27,C29)/C27</f>
        <v>1</v>
      </c>
      <c r="D35" s="40">
        <f t="shared" si="20"/>
        <v>1</v>
      </c>
      <c r="E35" s="40">
        <f t="shared" si="20"/>
        <v>1</v>
      </c>
      <c r="F35" s="40">
        <f t="shared" si="20"/>
        <v>0.93103448275862066</v>
      </c>
      <c r="G35" s="40">
        <f t="shared" si="20"/>
        <v>0.94736842105263153</v>
      </c>
      <c r="H35" s="40">
        <f t="shared" si="20"/>
        <v>0.98245614035087714</v>
      </c>
      <c r="I35" s="40">
        <f t="shared" si="20"/>
        <v>0.92982456140350878</v>
      </c>
      <c r="J35" s="40">
        <f t="shared" si="20"/>
        <v>1</v>
      </c>
      <c r="K35" s="40">
        <f t="shared" si="20"/>
        <v>0.98181818181818181</v>
      </c>
      <c r="L35" s="40">
        <f t="shared" si="20"/>
        <v>0.98148148148148151</v>
      </c>
      <c r="M35" s="40">
        <f t="shared" si="20"/>
        <v>0.92592592592592593</v>
      </c>
      <c r="N35" s="40">
        <f t="shared" si="20"/>
        <v>1</v>
      </c>
      <c r="O35" s="40">
        <f t="shared" si="20"/>
        <v>0.96296296296296291</v>
      </c>
      <c r="P35" s="40">
        <f t="shared" si="20"/>
        <v>1</v>
      </c>
      <c r="Q35" s="40">
        <f t="shared" si="20"/>
        <v>0.98113207547169812</v>
      </c>
      <c r="R35" s="40">
        <f t="shared" si="20"/>
        <v>0.96296296296296291</v>
      </c>
      <c r="S35" s="40">
        <f t="shared" si="20"/>
        <v>1</v>
      </c>
      <c r="T35" s="40">
        <f t="shared" si="20"/>
        <v>1</v>
      </c>
      <c r="U35" s="40">
        <f t="shared" si="20"/>
        <v>1</v>
      </c>
      <c r="V35" s="40">
        <f t="shared" si="20"/>
        <v>1</v>
      </c>
      <c r="W35" s="40">
        <f t="shared" si="20"/>
        <v>1</v>
      </c>
      <c r="X35" s="41">
        <f t="shared" si="20"/>
        <v>1</v>
      </c>
    </row>
    <row r="37" spans="2:24" s="1" customFormat="1" ht="12" customHeight="1" x14ac:dyDescent="0.2">
      <c r="B37" s="39" t="s">
        <v>28</v>
      </c>
      <c r="C37" s="42">
        <f t="shared" ref="C37:X37" si="21">+C10/C30</f>
        <v>310231.84777777782</v>
      </c>
      <c r="D37" s="42">
        <f t="shared" si="21"/>
        <v>301822.75052631582</v>
      </c>
      <c r="E37" s="42">
        <f t="shared" si="21"/>
        <v>297303.82379310345</v>
      </c>
      <c r="F37" s="42">
        <f t="shared" si="21"/>
        <v>301626.57508771931</v>
      </c>
      <c r="G37" s="42">
        <f t="shared" si="21"/>
        <v>365183.01953216374</v>
      </c>
      <c r="H37" s="42">
        <f t="shared" si="21"/>
        <v>359468.39964912285</v>
      </c>
      <c r="I37" s="42">
        <f t="shared" si="21"/>
        <v>381408.36074822693</v>
      </c>
      <c r="J37" s="42">
        <f t="shared" si="21"/>
        <v>381298.15965731785</v>
      </c>
      <c r="K37" s="42">
        <f t="shared" si="21"/>
        <v>388547.64409541636</v>
      </c>
      <c r="L37" s="42">
        <f t="shared" si="21"/>
        <v>385950.23668800894</v>
      </c>
      <c r="M37" s="42">
        <f t="shared" si="21"/>
        <v>395024.72959004826</v>
      </c>
      <c r="N37" s="42">
        <f t="shared" si="21"/>
        <v>395487.69255301123</v>
      </c>
      <c r="O37" s="42">
        <f t="shared" si="21"/>
        <v>400727.12524269067</v>
      </c>
      <c r="P37" s="42">
        <f t="shared" si="21"/>
        <v>393964.1063747661</v>
      </c>
      <c r="Q37" s="42">
        <f t="shared" si="21"/>
        <v>438910.53866412229</v>
      </c>
      <c r="R37" s="42">
        <f t="shared" si="21"/>
        <v>418567.63386207802</v>
      </c>
      <c r="S37" s="42">
        <f t="shared" si="21"/>
        <v>444253.69842865539</v>
      </c>
      <c r="T37" s="42">
        <f t="shared" si="21"/>
        <v>403064.73510625138</v>
      </c>
      <c r="U37" s="42">
        <f t="shared" si="21"/>
        <v>311350.42690252501</v>
      </c>
      <c r="V37" s="42">
        <f t="shared" si="21"/>
        <v>268223.97163671337</v>
      </c>
      <c r="W37" s="42">
        <f t="shared" si="21"/>
        <v>247130.23167508873</v>
      </c>
      <c r="X37" s="43">
        <f t="shared" si="21"/>
        <v>247130.23167508873</v>
      </c>
    </row>
    <row r="39" spans="2:24" ht="12" customHeight="1" x14ac:dyDescent="0.2">
      <c r="B39" s="9" t="s">
        <v>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2:24" ht="12" customHeight="1" x14ac:dyDescent="0.2">
      <c r="B40" s="5" t="s">
        <v>30</v>
      </c>
      <c r="C40" s="44" t="str">
        <f>C7</f>
        <v>-</v>
      </c>
      <c r="D40" s="44">
        <f t="shared" ref="D40:X40" si="22">D7</f>
        <v>440535</v>
      </c>
      <c r="E40" s="44">
        <f t="shared" si="22"/>
        <v>39725</v>
      </c>
      <c r="F40" s="44">
        <f t="shared" si="22"/>
        <v>392339</v>
      </c>
      <c r="G40" s="44">
        <f t="shared" si="22"/>
        <v>3662000</v>
      </c>
      <c r="H40" s="44">
        <f t="shared" si="22"/>
        <v>45600</v>
      </c>
      <c r="I40" s="44">
        <f t="shared" si="22"/>
        <v>621405</v>
      </c>
      <c r="J40" s="44">
        <f t="shared" si="22"/>
        <v>0</v>
      </c>
      <c r="K40" s="44">
        <f t="shared" si="22"/>
        <v>0</v>
      </c>
      <c r="L40" s="44">
        <f t="shared" si="22"/>
        <v>170000</v>
      </c>
      <c r="M40" s="44">
        <f t="shared" si="22"/>
        <v>749554.17671012087</v>
      </c>
      <c r="N40" s="44">
        <f t="shared" si="22"/>
        <v>0</v>
      </c>
      <c r="O40" s="44">
        <f t="shared" si="22"/>
        <v>249750</v>
      </c>
      <c r="P40" s="44">
        <f t="shared" si="22"/>
        <v>0</v>
      </c>
      <c r="Q40" s="44">
        <f t="shared" si="22"/>
        <v>2871071.45</v>
      </c>
      <c r="R40" s="44">
        <f t="shared" si="22"/>
        <v>2087540</v>
      </c>
      <c r="S40" s="44">
        <f t="shared" si="22"/>
        <v>4181000</v>
      </c>
      <c r="T40" s="44">
        <f t="shared" si="22"/>
        <v>950300</v>
      </c>
      <c r="U40" s="44">
        <f t="shared" si="22"/>
        <v>2553654</v>
      </c>
      <c r="V40" s="44">
        <f t="shared" si="22"/>
        <v>1684000</v>
      </c>
      <c r="W40" s="44">
        <f t="shared" si="22"/>
        <v>1028048.5</v>
      </c>
      <c r="X40" s="44">
        <f t="shared" si="22"/>
        <v>0</v>
      </c>
    </row>
    <row r="41" spans="2:24" ht="12" customHeight="1" x14ac:dyDescent="0.2">
      <c r="B41" s="5" t="s">
        <v>31</v>
      </c>
      <c r="C41" s="34">
        <f>C28</f>
        <v>0</v>
      </c>
      <c r="D41" s="34">
        <f t="shared" ref="D41:X41" si="23">D28</f>
        <v>3</v>
      </c>
      <c r="E41" s="34">
        <f t="shared" si="23"/>
        <v>1</v>
      </c>
      <c r="F41" s="34">
        <f t="shared" si="23"/>
        <v>3</v>
      </c>
      <c r="G41" s="34">
        <f t="shared" si="23"/>
        <v>3</v>
      </c>
      <c r="H41" s="34">
        <f t="shared" si="23"/>
        <v>1</v>
      </c>
      <c r="I41" s="34">
        <f t="shared" si="23"/>
        <v>2</v>
      </c>
      <c r="J41" s="34">
        <f t="shared" si="23"/>
        <v>0</v>
      </c>
      <c r="K41" s="34">
        <f t="shared" si="23"/>
        <v>0</v>
      </c>
      <c r="L41" s="34">
        <f t="shared" si="23"/>
        <v>1</v>
      </c>
      <c r="M41" s="34">
        <f t="shared" si="23"/>
        <v>4</v>
      </c>
      <c r="N41" s="34">
        <f t="shared" si="23"/>
        <v>0</v>
      </c>
      <c r="O41" s="34">
        <f t="shared" si="23"/>
        <v>1</v>
      </c>
      <c r="P41" s="34">
        <f t="shared" si="23"/>
        <v>0</v>
      </c>
      <c r="Q41" s="34">
        <f t="shared" si="23"/>
        <v>2</v>
      </c>
      <c r="R41" s="34">
        <f t="shared" si="23"/>
        <v>7</v>
      </c>
      <c r="S41" s="34">
        <f t="shared" si="23"/>
        <v>6</v>
      </c>
      <c r="T41" s="34">
        <f t="shared" si="23"/>
        <v>9</v>
      </c>
      <c r="U41" s="34">
        <f t="shared" si="23"/>
        <v>30</v>
      </c>
      <c r="V41" s="34">
        <f t="shared" si="23"/>
        <v>23</v>
      </c>
      <c r="W41" s="34">
        <f t="shared" si="23"/>
        <v>15</v>
      </c>
      <c r="X41" s="34">
        <f t="shared" si="23"/>
        <v>0</v>
      </c>
    </row>
    <row r="42" spans="2:24" ht="12" customHeight="1" x14ac:dyDescent="0.2">
      <c r="B42" s="5" t="s">
        <v>32</v>
      </c>
      <c r="C42" s="45">
        <f>IFERROR(C40/C41,0)</f>
        <v>0</v>
      </c>
      <c r="D42" s="45">
        <f t="shared" ref="D42:X42" si="24">IFERROR(D40/D41,0)</f>
        <v>146845</v>
      </c>
      <c r="E42" s="45">
        <f t="shared" si="24"/>
        <v>39725</v>
      </c>
      <c r="F42" s="45">
        <f t="shared" si="24"/>
        <v>130779.66666666667</v>
      </c>
      <c r="G42" s="45">
        <f t="shared" si="24"/>
        <v>1220666.6666666667</v>
      </c>
      <c r="H42" s="45">
        <f t="shared" si="24"/>
        <v>45600</v>
      </c>
      <c r="I42" s="45">
        <f t="shared" si="24"/>
        <v>310702.5</v>
      </c>
      <c r="J42" s="45">
        <f t="shared" si="24"/>
        <v>0</v>
      </c>
      <c r="K42" s="45">
        <f t="shared" si="24"/>
        <v>0</v>
      </c>
      <c r="L42" s="45">
        <f t="shared" si="24"/>
        <v>170000</v>
      </c>
      <c r="M42" s="45">
        <f t="shared" si="24"/>
        <v>187388.54417753022</v>
      </c>
      <c r="N42" s="45">
        <f t="shared" si="24"/>
        <v>0</v>
      </c>
      <c r="O42" s="45">
        <f t="shared" si="24"/>
        <v>249750</v>
      </c>
      <c r="P42" s="45">
        <f t="shared" si="24"/>
        <v>0</v>
      </c>
      <c r="Q42" s="45">
        <f t="shared" si="24"/>
        <v>1435535.7250000001</v>
      </c>
      <c r="R42" s="45">
        <f t="shared" si="24"/>
        <v>298220</v>
      </c>
      <c r="S42" s="45">
        <f t="shared" si="24"/>
        <v>696833.33333333337</v>
      </c>
      <c r="T42" s="45">
        <f t="shared" si="24"/>
        <v>105588.88888888889</v>
      </c>
      <c r="U42" s="45">
        <f t="shared" si="24"/>
        <v>85121.8</v>
      </c>
      <c r="V42" s="45">
        <f t="shared" si="24"/>
        <v>73217.391304347824</v>
      </c>
      <c r="W42" s="45">
        <f t="shared" si="24"/>
        <v>68536.566666666666</v>
      </c>
      <c r="X42" s="45">
        <f t="shared" si="24"/>
        <v>0</v>
      </c>
    </row>
    <row r="43" spans="2:24" ht="12" customHeight="1" x14ac:dyDescent="0.2">
      <c r="B43" s="5" t="s">
        <v>33</v>
      </c>
      <c r="C43" s="46">
        <v>0.1</v>
      </c>
      <c r="D43" s="46">
        <v>0.1</v>
      </c>
      <c r="E43" s="46">
        <v>0.1</v>
      </c>
      <c r="F43" s="46">
        <v>0.1</v>
      </c>
      <c r="G43" s="46">
        <v>0.1</v>
      </c>
      <c r="H43" s="46">
        <v>0.1</v>
      </c>
      <c r="I43" s="46">
        <v>0.1</v>
      </c>
      <c r="J43" s="46">
        <v>0.1</v>
      </c>
      <c r="K43" s="46">
        <v>0.1</v>
      </c>
      <c r="L43" s="46">
        <v>0.1</v>
      </c>
      <c r="M43" s="46">
        <v>0.1</v>
      </c>
      <c r="N43" s="46">
        <v>0.1</v>
      </c>
      <c r="O43" s="46">
        <v>0.1</v>
      </c>
      <c r="P43" s="46">
        <v>0.1</v>
      </c>
      <c r="Q43" s="46">
        <v>0.1</v>
      </c>
      <c r="R43" s="46">
        <v>0.1</v>
      </c>
      <c r="S43" s="46">
        <v>0.1</v>
      </c>
      <c r="T43" s="46">
        <v>0.1</v>
      </c>
      <c r="U43" s="46">
        <v>0.1</v>
      </c>
      <c r="V43" s="46">
        <v>0.1</v>
      </c>
      <c r="W43" s="46">
        <v>0.1</v>
      </c>
      <c r="X43" s="46">
        <v>0.1</v>
      </c>
    </row>
    <row r="44" spans="2:24" ht="12" customHeight="1" x14ac:dyDescent="0.2">
      <c r="B44" s="5" t="s">
        <v>34</v>
      </c>
      <c r="C44" s="46">
        <v>0.75</v>
      </c>
      <c r="D44" s="46">
        <v>0.75</v>
      </c>
      <c r="E44" s="46">
        <v>0.75</v>
      </c>
      <c r="F44" s="46">
        <v>0.75</v>
      </c>
      <c r="G44" s="46">
        <v>0.75</v>
      </c>
      <c r="H44" s="46">
        <v>0.75</v>
      </c>
      <c r="I44" s="46">
        <v>0.75</v>
      </c>
      <c r="J44" s="46">
        <v>0.75</v>
      </c>
      <c r="K44" s="46">
        <v>0.75</v>
      </c>
      <c r="L44" s="46">
        <v>0.75</v>
      </c>
      <c r="M44" s="46">
        <v>0.75</v>
      </c>
      <c r="N44" s="46">
        <v>0.75</v>
      </c>
      <c r="O44" s="46">
        <v>0.75</v>
      </c>
      <c r="P44" s="46">
        <v>0.75</v>
      </c>
      <c r="Q44" s="46">
        <v>0.75</v>
      </c>
      <c r="R44" s="46">
        <v>0.75</v>
      </c>
      <c r="S44" s="46">
        <v>0.75</v>
      </c>
      <c r="T44" s="46">
        <v>0.75</v>
      </c>
      <c r="U44" s="46">
        <v>0.75</v>
      </c>
      <c r="V44" s="46">
        <v>0.75</v>
      </c>
      <c r="W44" s="46">
        <v>0.75</v>
      </c>
      <c r="X44" s="46">
        <v>0.75</v>
      </c>
    </row>
    <row r="45" spans="2:24" ht="12" customHeight="1" x14ac:dyDescent="0.2">
      <c r="B45" s="5" t="s">
        <v>35</v>
      </c>
      <c r="C45" s="47">
        <v>978868.69250698993</v>
      </c>
      <c r="D45" s="47">
        <v>741225.02895485738</v>
      </c>
      <c r="E45" s="47">
        <v>537748.12450487225</v>
      </c>
      <c r="F45" s="47">
        <v>760834.5204798386</v>
      </c>
      <c r="G45" s="47">
        <v>480003.29660343879</v>
      </c>
      <c r="H45" s="47">
        <v>619439.5686872052</v>
      </c>
      <c r="I45" s="47">
        <v>642294.6512103565</v>
      </c>
      <c r="J45" s="47">
        <v>390143.63483636302</v>
      </c>
      <c r="K45" s="47">
        <v>480394.88428094669</v>
      </c>
      <c r="L45" s="47">
        <v>170732.47231419169</v>
      </c>
      <c r="M45" s="48">
        <v>752781.11952380952</v>
      </c>
      <c r="N45" s="48">
        <v>1157358.1524100183</v>
      </c>
      <c r="O45" s="48">
        <v>1165208.4537530565</v>
      </c>
      <c r="P45" s="48">
        <v>876250.407247619</v>
      </c>
      <c r="Q45" s="48">
        <v>1180945.7800444029</v>
      </c>
      <c r="R45" s="48">
        <v>1090448.1416560491</v>
      </c>
      <c r="S45" s="48">
        <v>815474.74058095238</v>
      </c>
      <c r="T45" s="48">
        <v>961308.98793709301</v>
      </c>
      <c r="U45" s="48">
        <v>1226114.8218710683</v>
      </c>
      <c r="V45" s="48">
        <v>1270836.7405809525</v>
      </c>
      <c r="W45" s="48">
        <v>1307494.837408321</v>
      </c>
      <c r="X45" s="48">
        <v>817329.83812909143</v>
      </c>
    </row>
    <row r="46" spans="2:24" ht="12" customHeight="1" x14ac:dyDescent="0.2">
      <c r="B46" s="5" t="s">
        <v>36</v>
      </c>
      <c r="C46" s="47"/>
      <c r="D46" s="47"/>
      <c r="E46" s="47"/>
      <c r="F46" s="47">
        <v>4657000.9862110084</v>
      </c>
      <c r="G46" s="47">
        <v>4397377.5843321886</v>
      </c>
      <c r="H46" s="44">
        <f>SUM(C45:H45)</f>
        <v>4118119.2317372025</v>
      </c>
      <c r="I46" s="44">
        <f t="shared" ref="I46:X46" si="25">SUM(D45:I45)</f>
        <v>3781545.1904405686</v>
      </c>
      <c r="J46" s="44">
        <f t="shared" si="25"/>
        <v>3430463.7963220747</v>
      </c>
      <c r="K46" s="44">
        <f t="shared" si="25"/>
        <v>3373110.5560981487</v>
      </c>
      <c r="L46" s="44">
        <f t="shared" si="25"/>
        <v>2783008.5079325018</v>
      </c>
      <c r="M46" s="44">
        <f t="shared" si="25"/>
        <v>3055786.3308528727</v>
      </c>
      <c r="N46" s="44">
        <f t="shared" si="25"/>
        <v>3593704.9145756857</v>
      </c>
      <c r="O46" s="44">
        <f t="shared" si="25"/>
        <v>4116618.7171183857</v>
      </c>
      <c r="P46" s="44">
        <f t="shared" si="25"/>
        <v>4602725.4895296413</v>
      </c>
      <c r="Q46" s="44">
        <f t="shared" si="25"/>
        <v>5303276.3852930982</v>
      </c>
      <c r="R46" s="44">
        <f t="shared" si="25"/>
        <v>6222992.0546349548</v>
      </c>
      <c r="S46" s="44">
        <f t="shared" si="25"/>
        <v>6285685.6756920991</v>
      </c>
      <c r="T46" s="44">
        <f t="shared" si="25"/>
        <v>6089636.5112191727</v>
      </c>
      <c r="U46" s="44">
        <f t="shared" si="25"/>
        <v>6150542.8793371851</v>
      </c>
      <c r="V46" s="44">
        <f t="shared" si="25"/>
        <v>6545129.2126705181</v>
      </c>
      <c r="W46" s="44">
        <f t="shared" si="25"/>
        <v>6671678.2700344361</v>
      </c>
      <c r="X46" s="44">
        <f t="shared" si="25"/>
        <v>6398559.9665074786</v>
      </c>
    </row>
    <row r="47" spans="2:24" ht="12" customHeight="1" x14ac:dyDescent="0.2">
      <c r="B47" s="5" t="s">
        <v>37</v>
      </c>
      <c r="C47" s="47">
        <v>2617193.3122714404</v>
      </c>
      <c r="D47" s="45">
        <f>C47+D45</f>
        <v>3358418.3412262979</v>
      </c>
      <c r="E47" s="45">
        <f t="shared" ref="E47:L47" si="26">D47+E45</f>
        <v>3896166.46573117</v>
      </c>
      <c r="F47" s="45">
        <f t="shared" si="26"/>
        <v>4657000.9862110084</v>
      </c>
      <c r="G47" s="45">
        <f t="shared" si="26"/>
        <v>5137004.2828144468</v>
      </c>
      <c r="H47" s="45">
        <f t="shared" si="26"/>
        <v>5756443.851501652</v>
      </c>
      <c r="I47" s="45">
        <f t="shared" si="26"/>
        <v>6398738.5027120085</v>
      </c>
      <c r="J47" s="45">
        <f t="shared" si="26"/>
        <v>6788882.1375483712</v>
      </c>
      <c r="K47" s="45">
        <f t="shared" si="26"/>
        <v>7269277.0218293183</v>
      </c>
      <c r="L47" s="45">
        <f t="shared" si="26"/>
        <v>7440009.4941435102</v>
      </c>
      <c r="M47" s="45">
        <f>M45</f>
        <v>752781.11952380952</v>
      </c>
      <c r="N47" s="45">
        <f>M47+N45</f>
        <v>1910139.2719338278</v>
      </c>
      <c r="O47" s="45">
        <f t="shared" ref="O47:X47" si="27">N47+O45</f>
        <v>3075347.7256868845</v>
      </c>
      <c r="P47" s="45">
        <f t="shared" si="27"/>
        <v>3951598.1329345033</v>
      </c>
      <c r="Q47" s="45">
        <f t="shared" si="27"/>
        <v>5132543.9129789062</v>
      </c>
      <c r="R47" s="45">
        <f t="shared" si="27"/>
        <v>6222992.0546349548</v>
      </c>
      <c r="S47" s="45">
        <f t="shared" si="27"/>
        <v>7038466.7952159075</v>
      </c>
      <c r="T47" s="45">
        <f t="shared" si="27"/>
        <v>7999775.7831530003</v>
      </c>
      <c r="U47" s="45">
        <f t="shared" si="27"/>
        <v>9225890.6050240695</v>
      </c>
      <c r="V47" s="45">
        <f t="shared" si="27"/>
        <v>10496727.345605021</v>
      </c>
      <c r="W47" s="45">
        <f t="shared" si="27"/>
        <v>11804222.183013342</v>
      </c>
      <c r="X47" s="45">
        <f t="shared" si="27"/>
        <v>12621552.021142434</v>
      </c>
    </row>
    <row r="48" spans="2:24" ht="12" customHeight="1" x14ac:dyDescent="0.2">
      <c r="C48" s="47"/>
      <c r="D48" s="47"/>
      <c r="E48" s="47"/>
      <c r="F48" s="47"/>
      <c r="G48" s="47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</row>
    <row r="49" spans="2:24" ht="12" customHeight="1" x14ac:dyDescent="0.2">
      <c r="B49" s="20" t="s">
        <v>38</v>
      </c>
      <c r="C49" s="49"/>
      <c r="D49" s="49"/>
      <c r="E49" s="49"/>
      <c r="F49" s="50">
        <f>F46/SUM(D41:F41)</f>
        <v>665285.85517300118</v>
      </c>
      <c r="G49" s="50">
        <f t="shared" ref="G49:X49" si="28">G46/SUM(E41:G41)</f>
        <v>628196.79776174121</v>
      </c>
      <c r="H49" s="50">
        <f t="shared" si="28"/>
        <v>588302.74739102891</v>
      </c>
      <c r="I49" s="50">
        <f t="shared" si="28"/>
        <v>630257.53174009477</v>
      </c>
      <c r="J49" s="50">
        <f t="shared" si="28"/>
        <v>1143487.9321073582</v>
      </c>
      <c r="K49" s="50">
        <f t="shared" si="28"/>
        <v>1686555.2780490743</v>
      </c>
      <c r="L49" s="50">
        <f t="shared" si="28"/>
        <v>2783008.5079325018</v>
      </c>
      <c r="M49" s="50">
        <f t="shared" si="28"/>
        <v>611157.26617057458</v>
      </c>
      <c r="N49" s="50">
        <f t="shared" si="28"/>
        <v>718740.9829151372</v>
      </c>
      <c r="O49" s="50">
        <f t="shared" si="28"/>
        <v>823323.74342367717</v>
      </c>
      <c r="P49" s="50">
        <f t="shared" si="28"/>
        <v>4602725.4895296413</v>
      </c>
      <c r="Q49" s="50">
        <f t="shared" si="28"/>
        <v>1767758.7950976994</v>
      </c>
      <c r="R49" s="50">
        <f t="shared" si="28"/>
        <v>691443.56162610603</v>
      </c>
      <c r="S49" s="50">
        <f t="shared" si="28"/>
        <v>419045.7117128066</v>
      </c>
      <c r="T49" s="50">
        <f t="shared" si="28"/>
        <v>276801.6596008715</v>
      </c>
      <c r="U49" s="50">
        <f t="shared" si="28"/>
        <v>136678.73065193745</v>
      </c>
      <c r="V49" s="50">
        <f t="shared" si="28"/>
        <v>105566.60020436319</v>
      </c>
      <c r="W49" s="50">
        <f t="shared" si="28"/>
        <v>98112.915735800532</v>
      </c>
      <c r="X49" s="51">
        <f t="shared" si="28"/>
        <v>168383.15701335471</v>
      </c>
    </row>
    <row r="50" spans="2:24" ht="12" customHeight="1" x14ac:dyDescent="0.2">
      <c r="B50" s="23" t="s">
        <v>39</v>
      </c>
      <c r="C50" s="52"/>
      <c r="D50" s="52"/>
      <c r="E50" s="52"/>
      <c r="F50" s="53">
        <f>SUM(D40:F40)/SUM(D41:F41)*AVERAGE(D44:F44)*(1/AVERAGE(D43:F43))</f>
        <v>934927.49999999988</v>
      </c>
      <c r="G50" s="53">
        <f t="shared" ref="G50:K50" si="29">SUM(E40:G40)/SUM(E41:G41)*AVERAGE(E44:G44)*(1/AVERAGE(E43:G43))</f>
        <v>4386497.1428571418</v>
      </c>
      <c r="H50" s="53">
        <f t="shared" si="29"/>
        <v>4392791.7857142854</v>
      </c>
      <c r="I50" s="53">
        <f t="shared" si="29"/>
        <v>5411256.2499999991</v>
      </c>
      <c r="J50" s="53">
        <f t="shared" si="29"/>
        <v>1667512.4999999998</v>
      </c>
      <c r="K50" s="53">
        <f t="shared" si="29"/>
        <v>2330268.7499999995</v>
      </c>
      <c r="L50" s="53">
        <f t="shared" ref="L50" si="30">SUM(J40:L40)/SUM(J41:L41)*AVERAGE(J44:L44)*(1/AVERAGE(J43:L43))</f>
        <v>1274999.9999999998</v>
      </c>
      <c r="M50" s="53">
        <f t="shared" ref="M50:X50" si="31">SUM(K40:M40)/SUM(K41:M41)*AVERAGE(K44:M44)*(1/AVERAGE(K43:M43))</f>
        <v>1379331.2650651808</v>
      </c>
      <c r="N50" s="53">
        <f t="shared" si="31"/>
        <v>1379331.2650651808</v>
      </c>
      <c r="O50" s="53">
        <f t="shared" si="31"/>
        <v>1498956.2650651808</v>
      </c>
      <c r="P50" s="53">
        <f t="shared" si="31"/>
        <v>1873124.9999999998</v>
      </c>
      <c r="Q50" s="53">
        <f t="shared" si="31"/>
        <v>7802053.6249999991</v>
      </c>
      <c r="R50" s="53">
        <f t="shared" si="31"/>
        <v>4132176.2083333326</v>
      </c>
      <c r="S50" s="53">
        <f t="shared" si="31"/>
        <v>4569805.7249999987</v>
      </c>
      <c r="T50" s="53">
        <f t="shared" si="31"/>
        <v>2460968.1818181812</v>
      </c>
      <c r="U50" s="53">
        <f t="shared" si="31"/>
        <v>1280825.6666666663</v>
      </c>
      <c r="V50" s="53">
        <f t="shared" si="31"/>
        <v>627575.0806451611</v>
      </c>
      <c r="W50" s="53">
        <f t="shared" si="31"/>
        <v>580776.01102941169</v>
      </c>
      <c r="X50" s="54">
        <f t="shared" si="31"/>
        <v>535272.73026315775</v>
      </c>
    </row>
    <row r="51" spans="2:24" ht="12" customHeight="1" x14ac:dyDescent="0.2">
      <c r="B51" s="23" t="s">
        <v>40</v>
      </c>
      <c r="C51" s="52"/>
      <c r="D51" s="52"/>
      <c r="E51" s="52"/>
      <c r="F51" s="55">
        <f>F50/F49</f>
        <v>1.4053019355971141</v>
      </c>
      <c r="G51" s="55">
        <f t="shared" ref="G51:X51" si="32">G50/G49</f>
        <v>6.9826798838933701</v>
      </c>
      <c r="H51" s="55">
        <f t="shared" si="32"/>
        <v>7.4668898032436273</v>
      </c>
      <c r="I51" s="55">
        <f t="shared" si="32"/>
        <v>8.5857859327121684</v>
      </c>
      <c r="J51" s="55">
        <f t="shared" si="32"/>
        <v>1.4582685598849352</v>
      </c>
      <c r="K51" s="55">
        <f t="shared" si="32"/>
        <v>1.3816735095072257</v>
      </c>
      <c r="L51" s="55">
        <f t="shared" si="32"/>
        <v>0.45813729867006325</v>
      </c>
      <c r="M51" s="55">
        <f t="shared" si="32"/>
        <v>2.2569170676933554</v>
      </c>
      <c r="N51" s="55">
        <f t="shared" si="32"/>
        <v>1.919093662185172</v>
      </c>
      <c r="O51" s="55">
        <f t="shared" si="32"/>
        <v>1.8206158598463102</v>
      </c>
      <c r="P51" s="55">
        <f t="shared" si="32"/>
        <v>0.40695996410409802</v>
      </c>
      <c r="Q51" s="55">
        <f t="shared" si="32"/>
        <v>4.4135283878300831</v>
      </c>
      <c r="R51" s="55">
        <f t="shared" si="32"/>
        <v>5.9761583412758457</v>
      </c>
      <c r="S51" s="55">
        <f t="shared" si="32"/>
        <v>10.905267843742832</v>
      </c>
      <c r="T51" s="55">
        <f t="shared" si="32"/>
        <v>8.8907276978278382</v>
      </c>
      <c r="U51" s="55">
        <f t="shared" si="32"/>
        <v>9.3710679090837044</v>
      </c>
      <c r="V51" s="55">
        <f t="shared" si="32"/>
        <v>5.9448261043763599</v>
      </c>
      <c r="W51" s="55">
        <f t="shared" si="32"/>
        <v>5.9194654105819389</v>
      </c>
      <c r="X51" s="56">
        <f t="shared" si="32"/>
        <v>3.1788971044218188</v>
      </c>
    </row>
    <row r="52" spans="2:24" ht="12" customHeight="1" x14ac:dyDescent="0.2">
      <c r="B52" s="23"/>
      <c r="C52" s="52"/>
      <c r="D52" s="52"/>
      <c r="E52" s="52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8"/>
    </row>
    <row r="53" spans="2:24" ht="12" customHeight="1" x14ac:dyDescent="0.2">
      <c r="B53" s="23" t="s">
        <v>41</v>
      </c>
      <c r="C53" s="52"/>
      <c r="D53" s="52"/>
      <c r="E53" s="52"/>
      <c r="F53" s="59">
        <f>F47/SUM($C41:F41)</f>
        <v>665285.85517300118</v>
      </c>
      <c r="G53" s="59">
        <f>G47/SUM($C41:G41)</f>
        <v>513700.42828144471</v>
      </c>
      <c r="H53" s="59">
        <f>H47/SUM($C41:H41)</f>
        <v>523313.07740924112</v>
      </c>
      <c r="I53" s="59">
        <f>I47/SUM($C41:I41)</f>
        <v>492210.6540547699</v>
      </c>
      <c r="J53" s="59">
        <f>J47/SUM($C41:J41)</f>
        <v>522221.70288833627</v>
      </c>
      <c r="K53" s="59">
        <f>K47/SUM($C41:K41)</f>
        <v>559175.1555253322</v>
      </c>
      <c r="L53" s="59">
        <f>L47/SUM($C41:L41)</f>
        <v>531429.24958167935</v>
      </c>
      <c r="M53" s="59">
        <f>M47/$M41</f>
        <v>188195.27988095238</v>
      </c>
      <c r="N53" s="59">
        <f>N47/SUM($M41:N41)</f>
        <v>477534.81798345695</v>
      </c>
      <c r="O53" s="59">
        <f>O47/SUM($M41:O41)</f>
        <v>615069.54513737687</v>
      </c>
      <c r="P53" s="59">
        <f>P47/SUM($M41:P41)</f>
        <v>790319.62658690067</v>
      </c>
      <c r="Q53" s="59">
        <f>Q47/SUM($M41:Q41)</f>
        <v>733220.5589969866</v>
      </c>
      <c r="R53" s="59">
        <f>R47/SUM($M41:R41)</f>
        <v>444499.43247392535</v>
      </c>
      <c r="S53" s="59">
        <f>S47/SUM($M41:S41)</f>
        <v>351923.33976079535</v>
      </c>
      <c r="T53" s="59">
        <f>T47/SUM($M41:T41)</f>
        <v>275854.33735010348</v>
      </c>
      <c r="U53" s="59">
        <f>U47/SUM($M41:U41)</f>
        <v>156371.0272037978</v>
      </c>
      <c r="V53" s="59">
        <f>V47/SUM($M41:V41)</f>
        <v>128008.87006835392</v>
      </c>
      <c r="W53" s="59">
        <f>W47/SUM($M41:W41)</f>
        <v>121693.01219601383</v>
      </c>
      <c r="X53" s="60">
        <f>X47/SUM($M41:X41)</f>
        <v>130119.0930014684</v>
      </c>
    </row>
    <row r="54" spans="2:24" ht="12" customHeight="1" x14ac:dyDescent="0.2">
      <c r="B54" s="23" t="s">
        <v>42</v>
      </c>
      <c r="C54" s="52"/>
      <c r="D54" s="52"/>
      <c r="E54" s="52"/>
      <c r="F54" s="59">
        <f>SUM($C40:F40)/SUM($C41:F41)*AVERAGE($C44:F44)*(1/AVERAGE($C43:F43))</f>
        <v>934927.5</v>
      </c>
      <c r="G54" s="59">
        <f>SUM($C40:G40)/SUM($C41:G41)*AVERAGE($C44:G44)*(1/AVERAGE($C43:G43))</f>
        <v>3400949.2500000005</v>
      </c>
      <c r="H54" s="59">
        <f>SUM($C40:H40)/SUM($C41:H41)*AVERAGE($C44:H44)*(1/AVERAGE($C43:H43))</f>
        <v>3122862.9545454546</v>
      </c>
      <c r="I54" s="59">
        <f>SUM($C40:I40)/SUM($C41:I41)*AVERAGE($C44:I44)*(1/AVERAGE($C43:I43))</f>
        <v>3000925.384615385</v>
      </c>
      <c r="J54" s="59">
        <f>SUM($C40:J40)/SUM($C41:J41)*AVERAGE($C44:J44)*(1/AVERAGE($C43:J43))</f>
        <v>3000925.384615385</v>
      </c>
      <c r="K54" s="59">
        <f>SUM($C40:K40)/SUM($C41:K41)*AVERAGE($C44:K44)*(1/AVERAGE($C43:K43))</f>
        <v>3000925.384615385</v>
      </c>
      <c r="L54" s="59">
        <f>SUM($C40:L40)/SUM($C41:L41)*AVERAGE($C44:L44)*(1/AVERAGE($C43:L43))</f>
        <v>2877645</v>
      </c>
      <c r="M54" s="59">
        <f>SUM($M40)/SUM($M41)*AVERAGE($M44)*(1/AVERAGE($M43))</f>
        <v>1405414.0813314766</v>
      </c>
      <c r="N54" s="59">
        <f>SUM($M40:N40)/SUM($M41:N41)*AVERAGE($M44:N44)*(1/AVERAGE($M43:N43))</f>
        <v>1405414.0813314766</v>
      </c>
      <c r="O54" s="59">
        <f>SUM($M40:O40)/SUM($M41:O41)*AVERAGE($M44:O44)*(1/AVERAGE($M43:O43))</f>
        <v>1498956.2650651808</v>
      </c>
      <c r="P54" s="59">
        <f>SUM($M40:P40)/SUM($M41:P41)*AVERAGE($M44:P44)*(1/AVERAGE($M43:P43))</f>
        <v>1498956.2650651811</v>
      </c>
      <c r="Q54" s="59">
        <f>SUM($M40:Q40)/SUM($M41:Q41)*AVERAGE($M44:Q44)*(1/AVERAGE($M43:Q43))</f>
        <v>4146831.0286179865</v>
      </c>
      <c r="R54" s="59">
        <f>SUM($M40:R40)/SUM($M41:R41)*AVERAGE($M44:R44)*(1/AVERAGE($M43:R43))</f>
        <v>3191740.5143089928</v>
      </c>
      <c r="S54" s="59">
        <f>SUM($M40:S40)/SUM($M41:S41)*AVERAGE($M44:S44)*(1/AVERAGE($M43:S43))</f>
        <v>3802093.3600162948</v>
      </c>
      <c r="T54" s="59">
        <f>SUM($M40:T40)/SUM($M41:T41)*AVERAGE($M44:T44)*(1/AVERAGE($M43:T43))</f>
        <v>2867900.5931146862</v>
      </c>
      <c r="U54" s="59">
        <f>SUM($M40:U40)/SUM($M41:U41)*AVERAGE($M44:U44)*(1/AVERAGE($M43:U43))</f>
        <v>1734263.0881411168</v>
      </c>
      <c r="V54" s="59">
        <f>SUM($M40:V40)/SUM($M41:V41)*AVERAGE($M44:V44)*(1/AVERAGE($M43:V43))</f>
        <v>1401847.8317112916</v>
      </c>
      <c r="W54" s="59">
        <f>SUM($M40:W40)/SUM($M41:W41)*AVERAGE($M44:W44)*(1/AVERAGE($M43:W43))</f>
        <v>1264555.5252610918</v>
      </c>
      <c r="X54" s="60">
        <f>SUM($M40:X40)/SUM($M41:X41)*AVERAGE($M44:X44)*(1/AVERAGE($M43:X43))</f>
        <v>1264555.5252610918</v>
      </c>
    </row>
    <row r="55" spans="2:24" ht="12" customHeight="1" x14ac:dyDescent="0.2">
      <c r="B55" s="27" t="s">
        <v>43</v>
      </c>
      <c r="C55" s="61"/>
      <c r="D55" s="61"/>
      <c r="E55" s="61"/>
      <c r="F55" s="62">
        <f t="shared" ref="F55:X55" si="33">F54/F53</f>
        <v>1.4053019355971144</v>
      </c>
      <c r="G55" s="62">
        <f t="shared" si="33"/>
        <v>6.6204913657122715</v>
      </c>
      <c r="H55" s="62">
        <f t="shared" si="33"/>
        <v>5.9674850282851128</v>
      </c>
      <c r="I55" s="62">
        <f t="shared" si="33"/>
        <v>6.0968314275486248</v>
      </c>
      <c r="J55" s="62">
        <f t="shared" si="33"/>
        <v>5.7464585788328604</v>
      </c>
      <c r="K55" s="62">
        <f t="shared" si="33"/>
        <v>5.3667001385211481</v>
      </c>
      <c r="L55" s="62">
        <f t="shared" si="33"/>
        <v>5.4149164771513263</v>
      </c>
      <c r="M55" s="62">
        <f t="shared" si="33"/>
        <v>7.4678497899655421</v>
      </c>
      <c r="N55" s="62">
        <f t="shared" si="33"/>
        <v>2.9430609631069116</v>
      </c>
      <c r="O55" s="62">
        <f t="shared" si="33"/>
        <v>2.4370516747506761</v>
      </c>
      <c r="P55" s="62">
        <f t="shared" si="33"/>
        <v>1.8966456287295066</v>
      </c>
      <c r="Q55" s="62">
        <f t="shared" si="33"/>
        <v>5.6556393267131906</v>
      </c>
      <c r="R55" s="62">
        <f t="shared" si="33"/>
        <v>7.1805277602828497</v>
      </c>
      <c r="S55" s="62">
        <f t="shared" si="33"/>
        <v>10.803754484145902</v>
      </c>
      <c r="T55" s="62">
        <f t="shared" si="33"/>
        <v>10.396431031913989</v>
      </c>
      <c r="U55" s="62">
        <f t="shared" si="33"/>
        <v>11.090693200351353</v>
      </c>
      <c r="V55" s="62">
        <f t="shared" si="33"/>
        <v>10.951177297032118</v>
      </c>
      <c r="W55" s="62">
        <f t="shared" si="33"/>
        <v>10.391356927086676</v>
      </c>
      <c r="X55" s="63">
        <f t="shared" si="33"/>
        <v>9.7184471247952917</v>
      </c>
    </row>
    <row r="57" spans="2:24" ht="12" customHeight="1" x14ac:dyDescent="0.2">
      <c r="B57" s="9" t="s">
        <v>44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2:24" ht="12" customHeight="1" x14ac:dyDescent="0.2">
      <c r="B58" s="5" t="s">
        <v>45</v>
      </c>
      <c r="C58" s="64">
        <f>SUMIF('ARR by Customer'!$H$6:$H$107,'ARR Analysis &amp; Retention'!$B58,'ARR by Customer'!L$6:L$107)</f>
        <v>1929824</v>
      </c>
      <c r="D58" s="64">
        <f>SUMIF('ARR by Customer'!$H$6:$H$107,'ARR Analysis &amp; Retention'!$B58,'ARR by Customer'!M$6:M$107)</f>
        <v>1979824</v>
      </c>
      <c r="E58" s="64">
        <f>SUMIF('ARR by Customer'!$H$6:$H$107,'ARR Analysis &amp; Retention'!$B58,'ARR by Customer'!N$6:N$107)</f>
        <v>1979824</v>
      </c>
      <c r="F58" s="64">
        <f>SUMIF('ARR by Customer'!$H$6:$H$107,'ARR Analysis &amp; Retention'!$B58,'ARR by Customer'!O$6:O$107)</f>
        <v>2355488</v>
      </c>
      <c r="G58" s="64">
        <f>SUMIF('ARR by Customer'!$H$6:$H$107,'ARR Analysis &amp; Retention'!$B58,'ARR by Customer'!P$6:P$107)</f>
        <v>2342605.3333333335</v>
      </c>
      <c r="H58" s="64">
        <f>SUMIF('ARR by Customer'!$H$6:$H$107,'ARR Analysis &amp; Retention'!$B58,'ARR by Customer'!Q$6:Q$107)</f>
        <v>2391872</v>
      </c>
      <c r="I58" s="64">
        <f>SUMIF('ARR by Customer'!$H$6:$H$107,'ARR Analysis &amp; Retention'!$B58,'ARR by Customer'!R$6:R$107)</f>
        <v>3084412.034</v>
      </c>
      <c r="J58" s="64">
        <f>SUMIF('ARR by Customer'!$H$6:$H$107,'ARR Analysis &amp; Retention'!$B58,'ARR by Customer'!S$6:S$107)</f>
        <v>3084412.034</v>
      </c>
      <c r="K58" s="64">
        <f>SUMIF('ARR by Customer'!$H$6:$H$107,'ARR Analysis &amp; Retention'!$B58,'ARR by Customer'!T$6:T$107)</f>
        <v>3096412.034</v>
      </c>
      <c r="L58" s="64">
        <f>SUMIF('ARR by Customer'!$H$6:$H$107,'ARR Analysis &amp; Retention'!$B58,'ARR by Customer'!U$6:U$107)</f>
        <v>2786152.034</v>
      </c>
      <c r="M58" s="64">
        <f>IF($B$3="NO",SUMIF('ARR by Customer'!$H$6:$H$107,'ARR Analysis &amp; Retention'!$B58,'ARR by Customer'!V$6:V$107),SUMIF('ARR by Customer'!$H$6:$H$107,'ARR Analysis &amp; Retention'!$B58,'ARR by Customer'!V$6:V$107)+SUMIF('[1]2025 Pipeline'!$M$6:$M$140,'ARR Analysis &amp; Retention'!$B58,'[1]2025 Pipeline'!V$6:V$140))</f>
        <v>2786152.034</v>
      </c>
      <c r="N58" s="64">
        <f>IF($B$3="NO",SUMIF('ARR by Customer'!$H$6:$H$107,'ARR Analysis &amp; Retention'!$B58,'ARR by Customer'!W$6:W$107),SUMIF('ARR by Customer'!$H$6:$H$107,'ARR Analysis &amp; Retention'!$B58,'ARR by Customer'!W$6:W$107)+SUMIF('[1]2025 Pipeline'!$M$6:$M$140,'ARR Analysis &amp; Retention'!$B58,'[1]2025 Pipeline'!W$6:W$140))</f>
        <v>2786152.034</v>
      </c>
      <c r="O58" s="64">
        <f>IF($B$3="NO",SUMIF('ARR by Customer'!$H$6:$H$107,'ARR Analysis &amp; Retention'!$B58,'ARR by Customer'!X$6:X$107),SUMIF('ARR by Customer'!$H$6:$H$107,'ARR Analysis &amp; Retention'!$B58,'ARR by Customer'!X$6:X$107)+SUMIF('[1]2025 Pipeline'!$M$6:$M$140,'ARR Analysis &amp; Retention'!$B58,'[1]2025 Pipeline'!X$6:X$140))</f>
        <v>3035902.034</v>
      </c>
      <c r="P58" s="64">
        <f>IF($B$3="NO",SUMIF('ARR by Customer'!$H$6:$H$107,'ARR Analysis &amp; Retention'!$B58,'ARR by Customer'!Y$6:Y$107),SUMIF('ARR by Customer'!$H$6:$H$107,'ARR Analysis &amp; Retention'!$B58,'ARR by Customer'!Y$6:Y$107)+SUMIF('[1]2025 Pipeline'!$M$6:$M$140,'ARR Analysis &amp; Retention'!$B58,'[1]2025 Pipeline'!Y$6:Y$140))</f>
        <v>2677462.034</v>
      </c>
      <c r="Q58" s="64">
        <f>IF($B$3="NO",SUMIF('ARR by Customer'!$H$6:$H$107,'ARR Analysis &amp; Retention'!$B58,'ARR by Customer'!Z$6:Z$107),SUMIF('ARR by Customer'!$H$6:$H$107,'ARR Analysis &amp; Retention'!$B58,'ARR by Customer'!Z$6:Z$107)+SUMIF('[1]2025 Pipeline'!$M$6:$M$140,'ARR Analysis &amp; Retention'!$B58,'[1]2025 Pipeline'!Z$6:Z$140))</f>
        <v>2627462.034</v>
      </c>
      <c r="R58" s="64">
        <f>IF($B$3="NO",SUMIF('ARR by Customer'!$H$6:$H$107,'ARR Analysis &amp; Retention'!$B58,'ARR by Customer'!AA$6:AA$107),SUMIF('ARR by Customer'!$H$6:$H$107,'ARR Analysis &amp; Retention'!$B58,'ARR by Customer'!AA$6:AA$107)+SUMIF('[1]2025 Pipeline'!$M$6:$M$140,'ARR Analysis &amp; Retention'!$B58,'[1]2025 Pipeline'!AA$6:AA$140))</f>
        <v>2627462.034</v>
      </c>
      <c r="S58" s="64">
        <f>IF($B$3="NO",SUMIF('ARR by Customer'!$H$6:$H$107,'ARR Analysis &amp; Retention'!$B58,'ARR by Customer'!AB$6:AB$107),SUMIF('ARR by Customer'!$H$6:$H$107,'ARR Analysis &amp; Retention'!$B58,'ARR by Customer'!AB$6:AB$107)+SUMIF('[1]2025 Pipeline'!$M$6:$M$140,'ARR Analysis &amp; Retention'!$B58,'[1]2025 Pipeline'!AB$6:AB$140))</f>
        <v>2627462.034</v>
      </c>
      <c r="T58" s="64">
        <f>IF($B$3="NO",SUMIF('ARR by Customer'!$H$6:$H$107,'ARR Analysis &amp; Retention'!$B58,'ARR by Customer'!AC$6:AC$107),SUMIF('ARR by Customer'!$H$6:$H$107,'ARR Analysis &amp; Retention'!$B58,'ARR by Customer'!AC$6:AC$107)+SUMIF('[1]2025 Pipeline'!$M$6:$M$140,'ARR Analysis &amp; Retention'!$B58,'[1]2025 Pipeline'!AC$6:AC$140))</f>
        <v>2632462.034</v>
      </c>
      <c r="U58" s="64">
        <f>IF($B$3="NO",SUMIF('ARR by Customer'!$H$6:$H$107,'ARR Analysis &amp; Retention'!$B58,'ARR by Customer'!AD$6:AD$107),SUMIF('ARR by Customer'!$H$6:$H$107,'ARR Analysis &amp; Retention'!$B58,'ARR by Customer'!AD$6:AD$107)+SUMIF('[1]2025 Pipeline'!$M$6:$M$140,'ARR Analysis &amp; Retention'!$B58,'[1]2025 Pipeline'!AD$6:AD$140))</f>
        <v>2667462.034</v>
      </c>
      <c r="V58" s="64">
        <f>IF($B$3="NO",SUMIF('ARR by Customer'!$H$6:$H$107,'ARR Analysis &amp; Retention'!$B58,'ARR by Customer'!AE$6:AE$107),SUMIF('ARR by Customer'!$H$6:$H$107,'ARR Analysis &amp; Retention'!$B58,'ARR by Customer'!AE$6:AE$107)+SUMIF('[1]2025 Pipeline'!$M$6:$M$140,'ARR Analysis &amp; Retention'!$B58,'[1]2025 Pipeline'!AE$6:AE$140))</f>
        <v>2802462.034</v>
      </c>
      <c r="W58" s="64">
        <f>IF($B$3="NO",SUMIF('ARR by Customer'!$H$6:$H$107,'ARR Analysis &amp; Retention'!$B58,'ARR by Customer'!AF$6:AF$107),SUMIF('ARR by Customer'!$H$6:$H$107,'ARR Analysis &amp; Retention'!$B58,'ARR by Customer'!AF$6:AF$107)+SUMIF('[1]2025 Pipeline'!$M$6:$M$140,'ARR Analysis &amp; Retention'!$B58,'[1]2025 Pipeline'!AF$6:AF$140))</f>
        <v>2802462.034</v>
      </c>
      <c r="X58" s="64">
        <f>IF($B$3="NO",SUMIF('ARR by Customer'!$H$6:$H$107,'ARR Analysis &amp; Retention'!$B58,'ARR by Customer'!AG$6:AG$107),SUMIF('ARR by Customer'!$H$6:$H$107,'ARR Analysis &amp; Retention'!$B58,'ARR by Customer'!AG$6:AG$107)+SUMIF('[1]2025 Pipeline'!$M$6:$M$140,'ARR Analysis &amp; Retention'!$B58,'[1]2025 Pipeline'!AG$6:AG$140))</f>
        <v>2802462.034</v>
      </c>
    </row>
    <row r="59" spans="2:24" ht="12" customHeight="1" x14ac:dyDescent="0.2">
      <c r="B59" s="5" t="s">
        <v>46</v>
      </c>
      <c r="C59" s="64">
        <f>SUMIF('ARR by Customer'!$H$6:$H$107,'ARR Analysis &amp; Retention'!$B59,'ARR by Customer'!L$6:L$107)</f>
        <v>9180615.7599999998</v>
      </c>
      <c r="D59" s="64">
        <f>SUMIF('ARR by Customer'!$H$6:$H$107,'ARR Analysis &amp; Retention'!$B59,'ARR by Customer'!M$6:M$107)</f>
        <v>9198750.7599999998</v>
      </c>
      <c r="E59" s="64">
        <f>SUMIF('ARR by Customer'!$H$6:$H$107,'ARR Analysis &amp; Retention'!$B59,'ARR by Customer'!N$6:N$107)</f>
        <v>9198750.7599999998</v>
      </c>
      <c r="F59" s="64">
        <f>SUMIF('ARR by Customer'!$H$6:$H$107,'ARR Analysis &amp; Retention'!$B59,'ARR by Customer'!O$6:O$107)</f>
        <v>9198750.7599999998</v>
      </c>
      <c r="G59" s="64">
        <f>SUMIF('ARR by Customer'!$H$6:$H$107,'ARR Analysis &amp; Retention'!$B59,'ARR by Customer'!P$6:P$107)</f>
        <v>9198750.7599999998</v>
      </c>
      <c r="H59" s="64">
        <f>SUMIF('ARR by Customer'!$H$6:$H$107,'ARR Analysis &amp; Retention'!$B59,'ARR by Customer'!Q$6:Q$107)</f>
        <v>8823750.7599999998</v>
      </c>
      <c r="I59" s="64">
        <f>SUMIF('ARR by Customer'!$H$6:$H$107,'ARR Analysis &amp; Retention'!$B59,'ARR by Customer'!R$6:R$107)</f>
        <v>8535296.7871524766</v>
      </c>
      <c r="J59" s="64">
        <f>SUMIF('ARR by Customer'!$H$6:$H$107,'ARR Analysis &amp; Retention'!$B59,'ARR by Customer'!S$6:S$107)</f>
        <v>8535296.7871524766</v>
      </c>
      <c r="K59" s="64">
        <f>SUMIF('ARR by Customer'!$H$6:$H$107,'ARR Analysis &amp; Retention'!$B59,'ARR by Customer'!T$6:T$107)</f>
        <v>8533470.7871524766</v>
      </c>
      <c r="L59" s="64">
        <f>SUMIF('ARR by Customer'!$H$6:$H$107,'ARR Analysis &amp; Retention'!$B59,'ARR by Customer'!U$6:U$107)</f>
        <v>8533470.7871524766</v>
      </c>
      <c r="M59" s="64">
        <f>IF($B$3="NO",SUMIF('ARR by Customer'!$H$6:$H$107,'ARR Analysis &amp; Retention'!$B59,'ARR by Customer'!V$6:V$107),SUMIF('ARR by Customer'!$H$6:$H$107,'ARR Analysis &amp; Retention'!$B59,'ARR by Customer'!V$6:V$107)+SUMIF('[1]2025 Pipeline'!$M$6:$M$140,'ARR Analysis &amp; Retention'!$B59,'[1]2025 Pipeline'!V$6:V$140))</f>
        <v>8499198.7871524766</v>
      </c>
      <c r="N59" s="64">
        <f>IF($B$3="NO",SUMIF('ARR by Customer'!$H$6:$H$107,'ARR Analysis &amp; Retention'!$B59,'ARR by Customer'!W$6:W$107),SUMIF('ARR by Customer'!$H$6:$H$107,'ARR Analysis &amp; Retention'!$B59,'ARR by Customer'!W$6:W$107)+SUMIF('[1]2025 Pipeline'!$M$6:$M$140,'ARR Analysis &amp; Retention'!$B59,'[1]2025 Pipeline'!W$6:W$140))</f>
        <v>8499198.7871524766</v>
      </c>
      <c r="O59" s="64">
        <f>IF($B$3="NO",SUMIF('ARR by Customer'!$H$6:$H$107,'ARR Analysis &amp; Retention'!$B59,'ARR by Customer'!X$6:X$107),SUMIF('ARR by Customer'!$H$6:$H$107,'ARR Analysis &amp; Retention'!$B59,'ARR by Customer'!X$6:X$107)+SUMIF('[1]2025 Pipeline'!$M$6:$M$140,'ARR Analysis &amp; Retention'!$B59,'[1]2025 Pipeline'!X$6:X$140))</f>
        <v>8144658.0271524768</v>
      </c>
      <c r="P59" s="64">
        <f>IF($B$3="NO",SUMIF('ARR by Customer'!$H$6:$H$107,'ARR Analysis &amp; Retention'!$B59,'ARR by Customer'!Y$6:Y$107),SUMIF('ARR by Customer'!$H$6:$H$107,'ARR Analysis &amp; Retention'!$B59,'ARR by Customer'!Y$6:Y$107)+SUMIF('[1]2025 Pipeline'!$M$6:$M$140,'ARR Analysis &amp; Retention'!$B59,'[1]2025 Pipeline'!Y$6:Y$140))</f>
        <v>8144658.0271524768</v>
      </c>
      <c r="Q59" s="64">
        <f>IF($B$3="NO",SUMIF('ARR by Customer'!$H$6:$H$107,'ARR Analysis &amp; Retention'!$B59,'ARR by Customer'!Z$6:Z$107),SUMIF('ARR by Customer'!$H$6:$H$107,'ARR Analysis &amp; Retention'!$B59,'ARR by Customer'!Z$6:Z$107)+SUMIF('[1]2025 Pipeline'!$M$6:$M$140,'ARR Analysis &amp; Retention'!$B59,'[1]2025 Pipeline'!Z$6:Z$140))</f>
        <v>8199063.0271524768</v>
      </c>
      <c r="R59" s="64">
        <f>IF($B$3="NO",SUMIF('ARR by Customer'!$H$6:$H$107,'ARR Analysis &amp; Retention'!$B59,'ARR by Customer'!AA$6:AA$107),SUMIF('ARR by Customer'!$H$6:$H$107,'ARR Analysis &amp; Retention'!$B59,'ARR by Customer'!AA$6:AA$107)+SUMIF('[1]2025 Pipeline'!$M$6:$M$140,'ARR Analysis &amp; Retention'!$B59,'[1]2025 Pipeline'!AA$6:AA$140))</f>
        <v>8559063.0271524768</v>
      </c>
      <c r="S59" s="64">
        <f>IF($B$3="NO",SUMIF('ARR by Customer'!$H$6:$H$107,'ARR Analysis &amp; Retention'!$B59,'ARR by Customer'!AB$6:AB$107),SUMIF('ARR by Customer'!$H$6:$H$107,'ARR Analysis &amp; Retention'!$B59,'ARR by Customer'!AB$6:AB$107)+SUMIF('[1]2025 Pipeline'!$M$6:$M$140,'ARR Analysis &amp; Retention'!$B59,'[1]2025 Pipeline'!AB$6:AB$140))</f>
        <v>12694063.027152477</v>
      </c>
      <c r="T59" s="64">
        <f>IF($B$3="NO",SUMIF('ARR by Customer'!$H$6:$H$107,'ARR Analysis &amp; Retention'!$B59,'ARR by Customer'!AC$6:AC$107),SUMIF('ARR by Customer'!$H$6:$H$107,'ARR Analysis &amp; Retention'!$B59,'ARR by Customer'!AC$6:AC$107)+SUMIF('[1]2025 Pipeline'!$M$6:$M$140,'ARR Analysis &amp; Retention'!$B59,'[1]2025 Pipeline'!AC$6:AC$140))</f>
        <v>12878063.027152477</v>
      </c>
      <c r="U59" s="64">
        <f>IF($B$3="NO",SUMIF('ARR by Customer'!$H$6:$H$107,'ARR Analysis &amp; Retention'!$B59,'ARR by Customer'!AD$6:AD$107),SUMIF('ARR by Customer'!$H$6:$H$107,'ARR Analysis &amp; Retention'!$B59,'ARR by Customer'!AD$6:AD$107)+SUMIF('[1]2025 Pipeline'!$M$6:$M$140,'ARR Analysis &amp; Retention'!$B59,'[1]2025 Pipeline'!AD$6:AD$140))</f>
        <v>13135317.027152477</v>
      </c>
      <c r="V59" s="64">
        <f>IF($B$3="NO",SUMIF('ARR by Customer'!$H$6:$H$107,'ARR Analysis &amp; Retention'!$B59,'ARR by Customer'!AE$6:AE$107),SUMIF('ARR by Customer'!$H$6:$H$107,'ARR Analysis &amp; Retention'!$B59,'ARR by Customer'!AE$6:AE$107)+SUMIF('[1]2025 Pipeline'!$M$6:$M$140,'ARR Analysis &amp; Retention'!$B59,'[1]2025 Pipeline'!AE$6:AE$140))</f>
        <v>13299317.027152477</v>
      </c>
      <c r="W59" s="64">
        <f>IF($B$3="NO",SUMIF('ARR by Customer'!$H$6:$H$107,'ARR Analysis &amp; Retention'!$B59,'ARR by Customer'!AF$6:AF$107),SUMIF('ARR by Customer'!$H$6:$H$107,'ARR Analysis &amp; Retention'!$B59,'ARR by Customer'!AF$6:AF$107)+SUMIF('[1]2025 Pipeline'!$M$6:$M$140,'ARR Analysis &amp; Retention'!$B59,'[1]2025 Pipeline'!AF$6:AF$140))</f>
        <v>13461565.527152477</v>
      </c>
      <c r="X59" s="64">
        <f>IF($B$3="NO",SUMIF('ARR by Customer'!$H$6:$H$107,'ARR Analysis &amp; Retention'!$B59,'ARR by Customer'!AG$6:AG$107),SUMIF('ARR by Customer'!$H$6:$H$107,'ARR Analysis &amp; Retention'!$B59,'ARR by Customer'!AG$6:AG$107)+SUMIF('[1]2025 Pipeline'!$M$6:$M$140,'ARR Analysis &amp; Retention'!$B59,'[1]2025 Pipeline'!AG$6:AG$140))</f>
        <v>13461565.527152477</v>
      </c>
    </row>
    <row r="60" spans="2:24" ht="12" customHeight="1" x14ac:dyDescent="0.2">
      <c r="B60" s="5" t="s">
        <v>47</v>
      </c>
      <c r="C60" s="64">
        <f>SUMIF('ARR by Customer'!$H$6:$H$107,'ARR Analysis &amp; Retention'!$B60,'ARR by Customer'!L$6:L$107)</f>
        <v>767340</v>
      </c>
      <c r="D60" s="64">
        <f>SUMIF('ARR by Customer'!$H$6:$H$107,'ARR Analysis &amp; Retention'!$B60,'ARR by Customer'!M$6:M$107)</f>
        <v>767340</v>
      </c>
      <c r="E60" s="64">
        <f>SUMIF('ARR by Customer'!$H$6:$H$107,'ARR Analysis &amp; Retention'!$B60,'ARR by Customer'!N$6:N$107)</f>
        <v>767340</v>
      </c>
      <c r="F60" s="64">
        <f>SUMIF('ARR by Customer'!$H$6:$H$107,'ARR Analysis &amp; Retention'!$B60,'ARR by Customer'!O$6:O$107)</f>
        <v>767340</v>
      </c>
      <c r="G60" s="64">
        <f>SUMIF('ARR by Customer'!$H$6:$H$107,'ARR Analysis &amp; Retention'!$B60,'ARR by Customer'!P$6:P$107)</f>
        <v>3417340</v>
      </c>
      <c r="H60" s="64">
        <f>SUMIF('ARR by Customer'!$H$6:$H$107,'ARR Analysis &amp; Retention'!$B60,'ARR by Customer'!Q$6:Q$107)</f>
        <v>3417340</v>
      </c>
      <c r="I60" s="64">
        <f>SUMIF('ARR by Customer'!$H$6:$H$107,'ARR Analysis &amp; Retention'!$B60,'ARR by Customer'!R$6:R$107)</f>
        <v>3417340</v>
      </c>
      <c r="J60" s="64">
        <f>SUMIF('ARR by Customer'!$H$6:$H$107,'ARR Analysis &amp; Retention'!$B60,'ARR by Customer'!S$6:S$107)</f>
        <v>3417340</v>
      </c>
      <c r="K60" s="64">
        <f>SUMIF('ARR by Customer'!$H$6:$H$107,'ARR Analysis &amp; Retention'!$B60,'ARR by Customer'!T$6:T$107)</f>
        <v>3417340</v>
      </c>
      <c r="L60" s="64">
        <f>SUMIF('ARR by Customer'!$H$6:$H$107,'ARR Analysis &amp; Retention'!$B60,'ARR by Customer'!U$6:U$107)</f>
        <v>3417340</v>
      </c>
      <c r="M60" s="64">
        <f>IF($B$3="NO",SUMIF('ARR by Customer'!$H$6:$H$107,'ARR Analysis &amp; Retention'!$B60,'ARR by Customer'!V$6:V$107),SUMIF('ARR by Customer'!$H$6:$H$107,'ARR Analysis &amp; Retention'!$B60,'ARR by Customer'!V$6:V$107)+SUMIF('[1]2025 Pipeline'!$M$6:$M$140,'ARR Analysis &amp; Retention'!$B60,'[1]2025 Pipeline'!V$6:V$140))</f>
        <v>3417340</v>
      </c>
      <c r="N60" s="64">
        <f>IF($B$3="NO",SUMIF('ARR by Customer'!$H$6:$H$107,'ARR Analysis &amp; Retention'!$B60,'ARR by Customer'!W$6:W$107),SUMIF('ARR by Customer'!$H$6:$H$107,'ARR Analysis &amp; Retention'!$B60,'ARR by Customer'!W$6:W$107)+SUMIF('[1]2025 Pipeline'!$M$6:$M$140,'ARR Analysis &amp; Retention'!$B60,'[1]2025 Pipeline'!W$6:W$140))</f>
        <v>3417340</v>
      </c>
      <c r="O60" s="64">
        <f>IF($B$3="NO",SUMIF('ARR by Customer'!$H$6:$H$107,'ARR Analysis &amp; Retention'!$B60,'ARR by Customer'!X$6:X$107),SUMIF('ARR by Customer'!$H$6:$H$107,'ARR Analysis &amp; Retention'!$B60,'ARR by Customer'!X$6:X$107)+SUMIF('[1]2025 Pipeline'!$M$6:$M$140,'ARR Analysis &amp; Retention'!$B60,'[1]2025 Pipeline'!X$6:X$140))</f>
        <v>3417340</v>
      </c>
      <c r="P60" s="64">
        <f>IF($B$3="NO",SUMIF('ARR by Customer'!$H$6:$H$107,'ARR Analysis &amp; Retention'!$B60,'ARR by Customer'!Y$6:Y$107),SUMIF('ARR by Customer'!$H$6:$H$107,'ARR Analysis &amp; Retention'!$B60,'ARR by Customer'!Y$6:Y$107)+SUMIF('[1]2025 Pipeline'!$M$6:$M$140,'ARR Analysis &amp; Retention'!$B60,'[1]2025 Pipeline'!Y$6:Y$140))</f>
        <v>3417340</v>
      </c>
      <c r="Q60" s="64">
        <f>IF($B$3="NO",SUMIF('ARR by Customer'!$H$6:$H$107,'ARR Analysis &amp; Retention'!$B60,'ARR by Customer'!Z$6:Z$107),SUMIF('ARR by Customer'!$H$6:$H$107,'ARR Analysis &amp; Retention'!$B60,'ARR by Customer'!Z$6:Z$107)+SUMIF('[1]2025 Pipeline'!$M$6:$M$140,'ARR Analysis &amp; Retention'!$B60,'[1]2025 Pipeline'!Z$6:Z$140))</f>
        <v>3417340</v>
      </c>
      <c r="R60" s="64">
        <f>IF($B$3="NO",SUMIF('ARR by Customer'!$H$6:$H$107,'ARR Analysis &amp; Retention'!$B60,'ARR by Customer'!AA$6:AA$107),SUMIF('ARR by Customer'!$H$6:$H$107,'ARR Analysis &amp; Retention'!$B60,'ARR by Customer'!AA$6:AA$107)+SUMIF('[1]2025 Pipeline'!$M$6:$M$140,'ARR Analysis &amp; Retention'!$B60,'[1]2025 Pipeline'!AA$6:AA$140))</f>
        <v>3417340</v>
      </c>
      <c r="S60" s="64">
        <f>IF($B$3="NO",SUMIF('ARR by Customer'!$H$6:$H$107,'ARR Analysis &amp; Retention'!$B60,'ARR by Customer'!AB$6:AB$107),SUMIF('ARR by Customer'!$H$6:$H$107,'ARR Analysis &amp; Retention'!$B60,'ARR by Customer'!AB$6:AB$107)+SUMIF('[1]2025 Pipeline'!$M$6:$M$140,'ARR Analysis &amp; Retention'!$B60,'[1]2025 Pipeline'!AB$6:AB$140))</f>
        <v>3417340</v>
      </c>
      <c r="T60" s="64">
        <f>IF($B$3="NO",SUMIF('ARR by Customer'!$H$6:$H$107,'ARR Analysis &amp; Retention'!$B60,'ARR by Customer'!AC$6:AC$107),SUMIF('ARR by Customer'!$H$6:$H$107,'ARR Analysis &amp; Retention'!$B60,'ARR by Customer'!AC$6:AC$107)+SUMIF('[1]2025 Pipeline'!$M$6:$M$140,'ARR Analysis &amp; Retention'!$B60,'[1]2025 Pipeline'!AC$6:AC$140))</f>
        <v>3417340</v>
      </c>
      <c r="U60" s="64">
        <f>IF($B$3="NO",SUMIF('ARR by Customer'!$H$6:$H$107,'ARR Analysis &amp; Retention'!$B60,'ARR by Customer'!AD$6:AD$107),SUMIF('ARR by Customer'!$H$6:$H$107,'ARR Analysis &amp; Retention'!$B60,'ARR by Customer'!AD$6:AD$107)+SUMIF('[1]2025 Pipeline'!$M$6:$M$140,'ARR Analysis &amp; Retention'!$B60,'[1]2025 Pipeline'!AD$6:AD$140))</f>
        <v>3417340</v>
      </c>
      <c r="V60" s="64">
        <f>IF($B$3="NO",SUMIF('ARR by Customer'!$H$6:$H$107,'ARR Analysis &amp; Retention'!$B60,'ARR by Customer'!AE$6:AE$107),SUMIF('ARR by Customer'!$H$6:$H$107,'ARR Analysis &amp; Retention'!$B60,'ARR by Customer'!AE$6:AE$107)+SUMIF('[1]2025 Pipeline'!$M$6:$M$140,'ARR Analysis &amp; Retention'!$B60,'[1]2025 Pipeline'!AE$6:AE$140))</f>
        <v>3417340</v>
      </c>
      <c r="W60" s="64">
        <f>IF($B$3="NO",SUMIF('ARR by Customer'!$H$6:$H$107,'ARR Analysis &amp; Retention'!$B60,'ARR by Customer'!AF$6:AF$107),SUMIF('ARR by Customer'!$H$6:$H$107,'ARR Analysis &amp; Retention'!$B60,'ARR by Customer'!AF$6:AF$107)+SUMIF('[1]2025 Pipeline'!$M$6:$M$140,'ARR Analysis &amp; Retention'!$B60,'[1]2025 Pipeline'!AF$6:AF$140))</f>
        <v>3417340</v>
      </c>
      <c r="X60" s="64">
        <f>IF($B$3="NO",SUMIF('ARR by Customer'!$H$6:$H$107,'ARR Analysis &amp; Retention'!$B60,'ARR by Customer'!AG$6:AG$107),SUMIF('ARR by Customer'!$H$6:$H$107,'ARR Analysis &amp; Retention'!$B60,'ARR by Customer'!AG$6:AG$107)+SUMIF('[1]2025 Pipeline'!$M$6:$M$140,'ARR Analysis &amp; Retention'!$B60,'[1]2025 Pipeline'!AG$6:AG$140))</f>
        <v>3417340</v>
      </c>
    </row>
    <row r="61" spans="2:24" ht="12" customHeight="1" x14ac:dyDescent="0.2">
      <c r="B61" s="5" t="s">
        <v>48</v>
      </c>
      <c r="C61" s="64">
        <f>SUMIF('ARR by Customer'!$H$6:$H$107,'ARR Analysis &amp; Retention'!$B61,'ARR by Customer'!L$6:L$107)</f>
        <v>3145216</v>
      </c>
      <c r="D61" s="64">
        <f>SUMIF('ARR by Customer'!$H$6:$H$107,'ARR Analysis &amp; Retention'!$B61,'ARR by Customer'!M$6:M$107)</f>
        <v>3145216</v>
      </c>
      <c r="E61" s="64">
        <f>SUMIF('ARR by Customer'!$H$6:$H$107,'ARR Analysis &amp; Retention'!$B61,'ARR by Customer'!N$6:N$107)</f>
        <v>3145216</v>
      </c>
      <c r="F61" s="64">
        <f>SUMIF('ARR by Customer'!$H$6:$H$107,'ARR Analysis &amp; Retention'!$B61,'ARR by Customer'!O$6:O$107)</f>
        <v>3145216</v>
      </c>
      <c r="G61" s="64">
        <f>SUMIF('ARR by Customer'!$H$6:$H$107,'ARR Analysis &amp; Retention'!$B61,'ARR by Customer'!P$6:P$107)</f>
        <v>3145216</v>
      </c>
      <c r="H61" s="64">
        <f>SUMIF('ARR by Customer'!$H$6:$H$107,'ARR Analysis &amp; Retention'!$B61,'ARR by Customer'!Q$6:Q$107)</f>
        <v>3145216</v>
      </c>
      <c r="I61" s="64">
        <f>SUMIF('ARR by Customer'!$H$6:$H$107,'ARR Analysis &amp; Retention'!$B61,'ARR by Customer'!R$6:R$107)</f>
        <v>3145216</v>
      </c>
      <c r="J61" s="64">
        <f>SUMIF('ARR by Customer'!$H$6:$H$107,'ARR Analysis &amp; Retention'!$B61,'ARR by Customer'!S$6:S$107)</f>
        <v>3145216</v>
      </c>
      <c r="K61" s="64">
        <f>SUMIF('ARR by Customer'!$H$6:$H$107,'ARR Analysis &amp; Retention'!$B61,'ARR by Customer'!T$6:T$107)</f>
        <v>3145216</v>
      </c>
      <c r="L61" s="64">
        <f>SUMIF('ARR by Customer'!$H$6:$H$107,'ARR Analysis &amp; Retention'!$B61,'ARR by Customer'!U$6:U$107)</f>
        <v>3145216</v>
      </c>
      <c r="M61" s="64">
        <f>IF($B$3="NO",SUMIF('ARR by Customer'!$H$6:$H$107,'ARR Analysis &amp; Retention'!$B61,'ARR by Customer'!V$6:V$107),SUMIF('ARR by Customer'!$H$6:$H$107,'ARR Analysis &amp; Retention'!$B61,'ARR by Customer'!V$6:V$107)+SUMIF('[1]2025 Pipeline'!$M$6:$M$140,'ARR Analysis &amp; Retention'!$B61,'[1]2025 Pipeline'!V$6:V$140))</f>
        <v>3811882.66</v>
      </c>
      <c r="N61" s="64">
        <f>IF($B$3="NO",SUMIF('ARR by Customer'!$H$6:$H$107,'ARR Analysis &amp; Retention'!$B61,'ARR by Customer'!W$6:W$107),SUMIF('ARR by Customer'!$H$6:$H$107,'ARR Analysis &amp; Retention'!$B61,'ARR by Customer'!W$6:W$107)+SUMIF('[1]2025 Pipeline'!$M$6:$M$140,'ARR Analysis &amp; Retention'!$B61,'[1]2025 Pipeline'!W$6:W$140))</f>
        <v>3811882.66</v>
      </c>
      <c r="O61" s="64">
        <f>IF($B$3="NO",SUMIF('ARR by Customer'!$H$6:$H$107,'ARR Analysis &amp; Retention'!$B61,'ARR by Customer'!X$6:X$107),SUMIF('ARR by Customer'!$H$6:$H$107,'ARR Analysis &amp; Retention'!$B61,'ARR by Customer'!X$6:X$107)+SUMIF('[1]2025 Pipeline'!$M$6:$M$140,'ARR Analysis &amp; Retention'!$B61,'[1]2025 Pipeline'!X$6:X$140))</f>
        <v>3811882.66</v>
      </c>
      <c r="P61" s="64">
        <f>IF($B$3="NO",SUMIF('ARR by Customer'!$H$6:$H$107,'ARR Analysis &amp; Retention'!$B61,'ARR by Customer'!Y$6:Y$107),SUMIF('ARR by Customer'!$H$6:$H$107,'ARR Analysis &amp; Retention'!$B61,'ARR by Customer'!Y$6:Y$107)+SUMIF('[1]2025 Pipeline'!$M$6:$M$140,'ARR Analysis &amp; Retention'!$B61,'[1]2025 Pipeline'!Y$6:Y$140))</f>
        <v>3811882.66</v>
      </c>
      <c r="Q61" s="64">
        <f>IF($B$3="NO",SUMIF('ARR by Customer'!$H$6:$H$107,'ARR Analysis &amp; Retention'!$B61,'ARR by Customer'!Z$6:Z$107),SUMIF('ARR by Customer'!$H$6:$H$107,'ARR Analysis &amp; Retention'!$B61,'ARR by Customer'!Z$6:Z$107)+SUMIF('[1]2025 Pipeline'!$M$6:$M$140,'ARR Analysis &amp; Retention'!$B61,'[1]2025 Pipeline'!Z$6:Z$140))</f>
        <v>6628549.1100000003</v>
      </c>
      <c r="R61" s="64">
        <f>IF($B$3="NO",SUMIF('ARR by Customer'!$H$6:$H$107,'ARR Analysis &amp; Retention'!$B61,'ARR by Customer'!AA$6:AA$107),SUMIF('ARR by Customer'!$H$6:$H$107,'ARR Analysis &amp; Retention'!$B61,'ARR by Customer'!AA$6:AA$107)+SUMIF('[1]2025 Pipeline'!$M$6:$M$140,'ARR Analysis &amp; Retention'!$B61,'[1]2025 Pipeline'!AA$6:AA$140))</f>
        <v>5608549.1100000003</v>
      </c>
      <c r="S61" s="64">
        <f>IF($B$3="NO",SUMIF('ARR by Customer'!$H$6:$H$107,'ARR Analysis &amp; Retention'!$B61,'ARR by Customer'!AB$6:AB$107),SUMIF('ARR by Customer'!$H$6:$H$107,'ARR Analysis &amp; Retention'!$B61,'ARR by Customer'!AB$6:AB$107)+SUMIF('[1]2025 Pipeline'!$M$6:$M$140,'ARR Analysis &amp; Retention'!$B61,'[1]2025 Pipeline'!AB$6:AB$140))</f>
        <v>5608549.1100000003</v>
      </c>
      <c r="T61" s="64">
        <f>IF($B$3="NO",SUMIF('ARR by Customer'!$H$6:$H$107,'ARR Analysis &amp; Retention'!$B61,'ARR by Customer'!AC$6:AC$107),SUMIF('ARR by Customer'!$H$6:$H$107,'ARR Analysis &amp; Retention'!$B61,'ARR by Customer'!AC$6:AC$107)+SUMIF('[1]2025 Pipeline'!$M$6:$M$140,'ARR Analysis &amp; Retention'!$B61,'[1]2025 Pipeline'!AC$6:AC$140))</f>
        <v>5608549.1100000003</v>
      </c>
      <c r="U61" s="64">
        <f>IF($B$3="NO",SUMIF('ARR by Customer'!$H$6:$H$107,'ARR Analysis &amp; Retention'!$B61,'ARR by Customer'!AD$6:AD$107),SUMIF('ARR by Customer'!$H$6:$H$107,'ARR Analysis &amp; Retention'!$B61,'ARR by Customer'!AD$6:AD$107)+SUMIF('[1]2025 Pipeline'!$M$6:$M$140,'ARR Analysis &amp; Retention'!$B61,'[1]2025 Pipeline'!AD$6:AD$140))</f>
        <v>7006049.1100000003</v>
      </c>
      <c r="V61" s="64">
        <f>IF($B$3="NO",SUMIF('ARR by Customer'!$H$6:$H$107,'ARR Analysis &amp; Retention'!$B61,'ARR by Customer'!AE$6:AE$107),SUMIF('ARR by Customer'!$H$6:$H$107,'ARR Analysis &amp; Retention'!$B61,'ARR by Customer'!AE$6:AE$107)+SUMIF('[1]2025 Pipeline'!$M$6:$M$140,'ARR Analysis &amp; Retention'!$B61,'[1]2025 Pipeline'!AE$6:AE$140))</f>
        <v>7956049.1100000003</v>
      </c>
      <c r="W61" s="64">
        <f>IF($B$3="NO",SUMIF('ARR by Customer'!$H$6:$H$107,'ARR Analysis &amp; Retention'!$B61,'ARR by Customer'!AF$6:AF$107),SUMIF('ARR by Customer'!$H$6:$H$107,'ARR Analysis &amp; Retention'!$B61,'ARR by Customer'!AF$6:AF$107)+SUMIF('[1]2025 Pipeline'!$M$6:$M$140,'ARR Analysis &amp; Retention'!$B61,'[1]2025 Pipeline'!AF$6:AF$140))</f>
        <v>8756049.1099999994</v>
      </c>
      <c r="X61" s="64">
        <f>IF($B$3="NO",SUMIF('ARR by Customer'!$H$6:$H$107,'ARR Analysis &amp; Retention'!$B61,'ARR by Customer'!AG$6:AG$107),SUMIF('ARR by Customer'!$H$6:$H$107,'ARR Analysis &amp; Retention'!$B61,'ARR by Customer'!AG$6:AG$107)+SUMIF('[1]2025 Pipeline'!$M$6:$M$140,'ARR Analysis &amp; Retention'!$B61,'[1]2025 Pipeline'!AG$6:AG$140))</f>
        <v>8756049.1099999994</v>
      </c>
    </row>
    <row r="62" spans="2:24" ht="12" customHeight="1" x14ac:dyDescent="0.2">
      <c r="B62" s="65" t="s">
        <v>49</v>
      </c>
      <c r="C62" s="64">
        <f>SUMIF('ARR by Customer'!$H$6:$H$107,'ARR Analysis &amp; Retention'!$B62,'ARR by Customer'!L$6:L$107)</f>
        <v>254160</v>
      </c>
      <c r="D62" s="64">
        <f>SUMIF('ARR by Customer'!$H$6:$H$107,'ARR Analysis &amp; Retention'!$B62,'ARR by Customer'!M$6:M$107)</f>
        <v>626560</v>
      </c>
      <c r="E62" s="64">
        <f>SUMIF('ARR by Customer'!$H$6:$H$107,'ARR Analysis &amp; Retention'!$B62,'ARR by Customer'!N$6:N$107)</f>
        <v>626560</v>
      </c>
      <c r="F62" s="64">
        <f>SUMIF('ARR by Customer'!$H$6:$H$107,'ARR Analysis &amp; Retention'!$B62,'ARR by Customer'!O$6:O$107)</f>
        <v>663440</v>
      </c>
      <c r="G62" s="64">
        <f>SUMIF('ARR by Customer'!$H$6:$H$107,'ARR Analysis &amp; Retention'!$B62,'ARR by Customer'!P$6:P$107)</f>
        <v>663440</v>
      </c>
      <c r="H62" s="64">
        <f>SUMIF('ARR by Customer'!$H$6:$H$107,'ARR Analysis &amp; Retention'!$B62,'ARR by Customer'!Q$6:Q$107)</f>
        <v>663440</v>
      </c>
      <c r="I62" s="64">
        <f>SUMIF('ARR by Customer'!$H$6:$H$107,'ARR Analysis &amp; Retention'!$B62,'ARR by Customer'!R$6:R$107)</f>
        <v>811515</v>
      </c>
      <c r="J62" s="64">
        <f>SUMIF('ARR by Customer'!$H$6:$H$107,'ARR Analysis &amp; Retention'!$B62,'ARR by Customer'!S$6:S$107)</f>
        <v>811515</v>
      </c>
      <c r="K62" s="64">
        <f>SUMIF('ARR by Customer'!$H$6:$H$107,'ARR Analysis &amp; Retention'!$B62,'ARR by Customer'!T$6:T$107)</f>
        <v>811515</v>
      </c>
      <c r="L62" s="64">
        <f>SUMIF('ARR by Customer'!$H$6:$H$107,'ARR Analysis &amp; Retention'!$B62,'ARR by Customer'!U$6:U$107)</f>
        <v>811515</v>
      </c>
      <c r="M62" s="64">
        <f>IF($B$3="NO",SUMIF('ARR by Customer'!$H$6:$H$107,'ARR Analysis &amp; Retention'!$B62,'ARR by Customer'!V$6:V$107),SUMIF('ARR by Customer'!$H$6:$H$107,'ARR Analysis &amp; Retention'!$B62,'ARR by Customer'!V$6:V$107)+SUMIF('[1]2025 Pipeline'!$M$6:$M$140,'ARR Analysis &amp; Retention'!$B62,'[1]2025 Pipeline'!V$6:V$140))</f>
        <v>705440</v>
      </c>
      <c r="N62" s="64">
        <f>IF($B$3="NO",SUMIF('ARR by Customer'!$H$6:$H$107,'ARR Analysis &amp; Retention'!$B62,'ARR by Customer'!W$6:W$107),SUMIF('ARR by Customer'!$H$6:$H$107,'ARR Analysis &amp; Retention'!$B62,'ARR by Customer'!W$6:W$107)+SUMIF('[1]2025 Pipeline'!$M$6:$M$140,'ARR Analysis &amp; Retention'!$B62,'[1]2025 Pipeline'!W$6:W$140))</f>
        <v>705440</v>
      </c>
      <c r="O62" s="64">
        <f>IF($B$3="NO",SUMIF('ARR by Customer'!$H$6:$H$107,'ARR Analysis &amp; Retention'!$B62,'ARR by Customer'!X$6:X$107),SUMIF('ARR by Customer'!$H$6:$H$107,'ARR Analysis &amp; Retention'!$B62,'ARR by Customer'!X$6:X$107)+SUMIF('[1]2025 Pipeline'!$M$6:$M$140,'ARR Analysis &amp; Retention'!$B62,'[1]2025 Pipeline'!X$6:X$140))</f>
        <v>705440</v>
      </c>
      <c r="P62" s="64">
        <f>IF($B$3="NO",SUMIF('ARR by Customer'!$H$6:$H$107,'ARR Analysis &amp; Retention'!$B62,'ARR by Customer'!Y$6:Y$107),SUMIF('ARR by Customer'!$H$6:$H$107,'ARR Analysis &amp; Retention'!$B62,'ARR by Customer'!Y$6:Y$107)+SUMIF('[1]2025 Pipeline'!$M$6:$M$140,'ARR Analysis &amp; Retention'!$B62,'[1]2025 Pipeline'!Y$6:Y$140))</f>
        <v>705440</v>
      </c>
      <c r="Q62" s="64">
        <f>IF($B$3="NO",SUMIF('ARR by Customer'!$H$6:$H$107,'ARR Analysis &amp; Retention'!$B62,'ARR by Customer'!Z$6:Z$107),SUMIF('ARR by Customer'!$H$6:$H$107,'ARR Analysis &amp; Retention'!$B62,'ARR by Customer'!Z$6:Z$107)+SUMIF('[1]2025 Pipeline'!$M$6:$M$140,'ARR Analysis &amp; Retention'!$B62,'[1]2025 Pipeline'!Z$6:Z$140))</f>
        <v>705440</v>
      </c>
      <c r="R62" s="64">
        <f>IF($B$3="NO",SUMIF('ARR by Customer'!$H$6:$H$107,'ARR Analysis &amp; Retention'!$B62,'ARR by Customer'!AA$6:AA$107),SUMIF('ARR by Customer'!$H$6:$H$107,'ARR Analysis &amp; Retention'!$B62,'ARR by Customer'!AA$6:AA$107)+SUMIF('[1]2025 Pipeline'!$M$6:$M$140,'ARR Analysis &amp; Retention'!$B62,'[1]2025 Pipeline'!AA$6:AA$140))</f>
        <v>705440</v>
      </c>
      <c r="S62" s="64">
        <f>IF($B$3="NO",SUMIF('ARR by Customer'!$H$6:$H$107,'ARR Analysis &amp; Retention'!$B62,'ARR by Customer'!AB$6:AB$107),SUMIF('ARR by Customer'!$H$6:$H$107,'ARR Analysis &amp; Retention'!$B62,'ARR by Customer'!AB$6:AB$107)+SUMIF('[1]2025 Pipeline'!$M$6:$M$140,'ARR Analysis &amp; Retention'!$B62,'[1]2025 Pipeline'!AB$6:AB$140))</f>
        <v>705440</v>
      </c>
      <c r="T62" s="64">
        <f>IF($B$3="NO",SUMIF('ARR by Customer'!$H$6:$H$107,'ARR Analysis &amp; Retention'!$B62,'ARR by Customer'!AC$6:AC$107),SUMIF('ARR by Customer'!$H$6:$H$107,'ARR Analysis &amp; Retention'!$B62,'ARR by Customer'!AC$6:AC$107)+SUMIF('[1]2025 Pipeline'!$M$6:$M$140,'ARR Analysis &amp; Retention'!$B62,'[1]2025 Pipeline'!AC$6:AC$140))</f>
        <v>795440</v>
      </c>
      <c r="U62" s="64">
        <f>IF($B$3="NO",SUMIF('ARR by Customer'!$H$6:$H$107,'ARR Analysis &amp; Retention'!$B62,'ARR by Customer'!AD$6:AD$107),SUMIF('ARR by Customer'!$H$6:$H$107,'ARR Analysis &amp; Retention'!$B62,'ARR by Customer'!AD$6:AD$107)+SUMIF('[1]2025 Pipeline'!$M$6:$M$140,'ARR Analysis &amp; Retention'!$B62,'[1]2025 Pipeline'!AD$6:AD$140))</f>
        <v>895440</v>
      </c>
      <c r="V62" s="64">
        <f>IF($B$3="NO",SUMIF('ARR by Customer'!$H$6:$H$107,'ARR Analysis &amp; Retention'!$B62,'ARR by Customer'!AE$6:AE$107),SUMIF('ARR by Customer'!$H$6:$H$107,'ARR Analysis &amp; Retention'!$B62,'ARR by Customer'!AE$6:AE$107)+SUMIF('[1]2025 Pipeline'!$M$6:$M$140,'ARR Analysis &amp; Retention'!$B62,'[1]2025 Pipeline'!AE$6:AE$140))</f>
        <v>1325440</v>
      </c>
      <c r="W62" s="64">
        <f>IF($B$3="NO",SUMIF('ARR by Customer'!$H$6:$H$107,'ARR Analysis &amp; Retention'!$B62,'ARR by Customer'!AF$6:AF$107),SUMIF('ARR by Customer'!$H$6:$H$107,'ARR Analysis &amp; Retention'!$B62,'ARR by Customer'!AF$6:AF$107)+SUMIF('[1]2025 Pipeline'!$M$6:$M$140,'ARR Analysis &amp; Retention'!$B62,'[1]2025 Pipeline'!AF$6:AF$140))</f>
        <v>1325440</v>
      </c>
      <c r="X62" s="64">
        <f>IF($B$3="NO",SUMIF('ARR by Customer'!$H$6:$H$107,'ARR Analysis &amp; Retention'!$B62,'ARR by Customer'!AG$6:AG$107),SUMIF('ARR by Customer'!$H$6:$H$107,'ARR Analysis &amp; Retention'!$B62,'ARR by Customer'!AG$6:AG$107)+SUMIF('[1]2025 Pipeline'!$M$6:$M$140,'ARR Analysis &amp; Retention'!$B62,'[1]2025 Pipeline'!AG$6:AG$140))</f>
        <v>1325440</v>
      </c>
    </row>
    <row r="63" spans="2:24" ht="12" customHeight="1" x14ac:dyDescent="0.2">
      <c r="B63" s="5" t="s">
        <v>50</v>
      </c>
      <c r="C63" s="64">
        <f>SUMIF('ARR by Customer'!$H$6:$H$107,'ARR Analysis &amp; Retention'!$B63,'ARR by Customer'!L$6:L$107)</f>
        <v>0</v>
      </c>
      <c r="D63" s="64">
        <f>SUMIF('ARR by Customer'!$H$6:$H$107,'ARR Analysis &amp; Retention'!$B63,'ARR by Customer'!M$6:M$107)</f>
        <v>0</v>
      </c>
      <c r="E63" s="64">
        <f>SUMIF('ARR by Customer'!$H$6:$H$107,'ARR Analysis &amp; Retention'!$B63,'ARR by Customer'!N$6:N$107)</f>
        <v>0</v>
      </c>
      <c r="F63" s="64">
        <f>SUMIF('ARR by Customer'!$H$6:$H$107,'ARR Analysis &amp; Retention'!$B63,'ARR by Customer'!O$6:O$107)</f>
        <v>0</v>
      </c>
      <c r="G63" s="64">
        <f>SUMIF('ARR by Customer'!$H$6:$H$107,'ARR Analysis &amp; Retention'!$B63,'ARR by Customer'!P$6:P$107)</f>
        <v>0</v>
      </c>
      <c r="H63" s="64">
        <f>SUMIF('ARR by Customer'!$H$6:$H$107,'ARR Analysis &amp; Retention'!$B63,'ARR by Customer'!Q$6:Q$107)</f>
        <v>0</v>
      </c>
      <c r="I63" s="64">
        <f>SUMIF('ARR by Customer'!$H$6:$H$107,'ARR Analysis &amp; Retention'!$B63,'ARR by Customer'!R$6:R$107)</f>
        <v>0</v>
      </c>
      <c r="J63" s="64">
        <f>SUMIF('ARR by Customer'!$H$6:$H$107,'ARR Analysis &amp; Retention'!$B63,'ARR by Customer'!S$6:S$107)</f>
        <v>0</v>
      </c>
      <c r="K63" s="64">
        <f>SUMIF('ARR by Customer'!$H$6:$H$107,'ARR Analysis &amp; Retention'!$B63,'ARR by Customer'!T$6:T$107)</f>
        <v>0</v>
      </c>
      <c r="L63" s="64">
        <f>SUMIF('ARR by Customer'!$H$6:$H$107,'ARR Analysis &amp; Retention'!$B63,'ARR by Customer'!U$6:U$107)</f>
        <v>0</v>
      </c>
      <c r="M63" s="64">
        <f>IF($B$3="NO",SUMIF('ARR by Customer'!$H$6:$H$107,'ARR Analysis &amp; Retention'!$B63,'ARR by Customer'!V$6:V$107),SUMIF('ARR by Customer'!$H$6:$H$107,'ARR Analysis &amp; Retention'!$B63,'ARR by Customer'!V$6:V$107)+SUMIF('[1]2025 Pipeline'!$M$6:$M$140,'ARR Analysis &amp; Retention'!$B63,'[1]2025 Pipeline'!V$6:V$140))</f>
        <v>0</v>
      </c>
      <c r="N63" s="64">
        <f>IF($B$3="NO",SUMIF('ARR by Customer'!$H$6:$H$107,'ARR Analysis &amp; Retention'!$B63,'ARR by Customer'!W$6:W$107),SUMIF('ARR by Customer'!$H$6:$H$107,'ARR Analysis &amp; Retention'!$B63,'ARR by Customer'!W$6:W$107)+SUMIF('[1]2025 Pipeline'!$M$6:$M$140,'ARR Analysis &amp; Retention'!$B63,'[1]2025 Pipeline'!W$6:W$140))</f>
        <v>0</v>
      </c>
      <c r="O63" s="64">
        <f>IF($B$3="NO",SUMIF('ARR by Customer'!$H$6:$H$107,'ARR Analysis &amp; Retention'!$B63,'ARR by Customer'!X$6:X$107),SUMIF('ARR by Customer'!$H$6:$H$107,'ARR Analysis &amp; Retention'!$B63,'ARR by Customer'!X$6:X$107)+SUMIF('[1]2025 Pipeline'!$M$6:$M$140,'ARR Analysis &amp; Retention'!$B63,'[1]2025 Pipeline'!X$6:X$140))</f>
        <v>0</v>
      </c>
      <c r="P63" s="64">
        <f>IF($B$3="NO",SUMIF('ARR by Customer'!$H$6:$H$107,'ARR Analysis &amp; Retention'!$B63,'ARR by Customer'!Y$6:Y$107),SUMIF('ARR by Customer'!$H$6:$H$107,'ARR Analysis &amp; Retention'!$B63,'ARR by Customer'!Y$6:Y$107)+SUMIF('[1]2025 Pipeline'!$M$6:$M$140,'ARR Analysis &amp; Retention'!$B63,'[1]2025 Pipeline'!Y$6:Y$140))</f>
        <v>0</v>
      </c>
      <c r="Q63" s="64">
        <f>IF($B$3="NO",SUMIF('ARR by Customer'!$H$6:$H$107,'ARR Analysis &amp; Retention'!$B63,'ARR by Customer'!Z$6:Z$107),SUMIF('ARR by Customer'!$H$6:$H$107,'ARR Analysis &amp; Retention'!$B63,'ARR by Customer'!Z$6:Z$107)+SUMIF('[1]2025 Pipeline'!$M$6:$M$140,'ARR Analysis &amp; Retention'!$B63,'[1]2025 Pipeline'!Z$6:Z$140))</f>
        <v>0</v>
      </c>
      <c r="R63" s="64">
        <f>IF($B$3="NO",SUMIF('ARR by Customer'!$H$6:$H$107,'ARR Analysis &amp; Retention'!$B63,'ARR by Customer'!AA$6:AA$107),SUMIF('ARR by Customer'!$H$6:$H$107,'ARR Analysis &amp; Retention'!$B63,'ARR by Customer'!AA$6:AA$107)+SUMIF('[1]2025 Pipeline'!$M$6:$M$140,'ARR Analysis &amp; Retention'!$B63,'[1]2025 Pipeline'!AA$6:AA$140))</f>
        <v>35000</v>
      </c>
      <c r="S63" s="64">
        <f>IF($B$3="NO",SUMIF('ARR by Customer'!$H$6:$H$107,'ARR Analysis &amp; Retention'!$B63,'ARR by Customer'!AB$6:AB$107),SUMIF('ARR by Customer'!$H$6:$H$107,'ARR Analysis &amp; Retention'!$B63,'ARR by Customer'!AB$6:AB$107)+SUMIF('[1]2025 Pipeline'!$M$6:$M$140,'ARR Analysis &amp; Retention'!$B63,'[1]2025 Pipeline'!AB$6:AB$140))</f>
        <v>35000</v>
      </c>
      <c r="T63" s="64">
        <f>IF($B$3="NO",SUMIF('ARR by Customer'!$H$6:$H$107,'ARR Analysis &amp; Retention'!$B63,'ARR by Customer'!AC$6:AC$107),SUMIF('ARR by Customer'!$H$6:$H$107,'ARR Analysis &amp; Retention'!$B63,'ARR by Customer'!AC$6:AC$107)+SUMIF('[1]2025 Pipeline'!$M$6:$M$140,'ARR Analysis &amp; Retention'!$B63,'[1]2025 Pipeline'!AC$6:AC$140))</f>
        <v>35000</v>
      </c>
      <c r="U63" s="64">
        <f>IF($B$3="NO",SUMIF('ARR by Customer'!$H$6:$H$107,'ARR Analysis &amp; Retention'!$B63,'ARR by Customer'!AD$6:AD$107),SUMIF('ARR by Customer'!$H$6:$H$107,'ARR Analysis &amp; Retention'!$B63,'ARR by Customer'!AD$6:AD$107)+SUMIF('[1]2025 Pipeline'!$M$6:$M$140,'ARR Analysis &amp; Retention'!$B63,'[1]2025 Pipeline'!AD$6:AD$140))</f>
        <v>65000</v>
      </c>
      <c r="V63" s="64">
        <f>IF($B$3="NO",SUMIF('ARR by Customer'!$H$6:$H$107,'ARR Analysis &amp; Retention'!$B63,'ARR by Customer'!AE$6:AE$107),SUMIF('ARR by Customer'!$H$6:$H$107,'ARR Analysis &amp; Retention'!$B63,'ARR by Customer'!AE$6:AE$107)+SUMIF('[1]2025 Pipeline'!$M$6:$M$140,'ARR Analysis &amp; Retention'!$B63,'[1]2025 Pipeline'!AE$6:AE$140))</f>
        <v>65000</v>
      </c>
      <c r="W63" s="64">
        <f>IF($B$3="NO",SUMIF('ARR by Customer'!$H$6:$H$107,'ARR Analysis &amp; Retention'!$B63,'ARR by Customer'!AF$6:AF$107),SUMIF('ARR by Customer'!$H$6:$H$107,'ARR Analysis &amp; Retention'!$B63,'ARR by Customer'!AF$6:AF$107)+SUMIF('[1]2025 Pipeline'!$M$6:$M$140,'ARR Analysis &amp; Retention'!$B63,'[1]2025 Pipeline'!AF$6:AF$140))</f>
        <v>65000</v>
      </c>
      <c r="X63" s="64">
        <f>IF($B$3="NO",SUMIF('ARR by Customer'!$H$6:$H$107,'ARR Analysis &amp; Retention'!$B63,'ARR by Customer'!AG$6:AG$107),SUMIF('ARR by Customer'!$H$6:$H$107,'ARR Analysis &amp; Retention'!$B63,'ARR by Customer'!AG$6:AG$107)+SUMIF('[1]2025 Pipeline'!$M$6:$M$140,'ARR Analysis &amp; Retention'!$B63,'[1]2025 Pipeline'!AG$6:AG$140))</f>
        <v>65000</v>
      </c>
    </row>
    <row r="64" spans="2:24" ht="12" customHeight="1" x14ac:dyDescent="0.2">
      <c r="B64" s="5" t="s">
        <v>51</v>
      </c>
      <c r="C64" s="64">
        <f>SUMIF('ARR by Customer'!$H$6:$H$107,'ARR Analysis &amp; Retention'!$B64,'ARR by Customer'!L$6:L$107)</f>
        <v>656000</v>
      </c>
      <c r="D64" s="64">
        <f>SUMIF('ARR by Customer'!$H$6:$H$107,'ARR Analysis &amp; Retention'!$B64,'ARR by Customer'!M$6:M$107)</f>
        <v>656000</v>
      </c>
      <c r="E64" s="64">
        <f>SUMIF('ARR by Customer'!$H$6:$H$107,'ARR Analysis &amp; Retention'!$B64,'ARR by Customer'!N$6:N$107)</f>
        <v>656000</v>
      </c>
      <c r="F64" s="64">
        <f>SUMIF('ARR by Customer'!$H$6:$H$107,'ARR Analysis &amp; Retention'!$B64,'ARR by Customer'!O$6:O$107)</f>
        <v>182394</v>
      </c>
      <c r="G64" s="64">
        <f>SUMIF('ARR by Customer'!$H$6:$H$107,'ARR Analysis &amp; Retention'!$B64,'ARR by Customer'!P$6:P$107)</f>
        <v>182394</v>
      </c>
      <c r="H64" s="64">
        <f>SUMIF('ARR by Customer'!$H$6:$H$107,'ARR Analysis &amp; Retention'!$B64,'ARR by Customer'!Q$6:Q$107)</f>
        <v>182394</v>
      </c>
      <c r="I64" s="64">
        <f>SUMIF('ARR by Customer'!$H$6:$H$107,'ARR Analysis &amp; Retention'!$B64,'ARR by Customer'!R$6:R$107)</f>
        <v>182394</v>
      </c>
      <c r="J64" s="64">
        <f>SUMIF('ARR by Customer'!$H$6:$H$107,'ARR Analysis &amp; Retention'!$B64,'ARR by Customer'!S$6:S$107)</f>
        <v>182394</v>
      </c>
      <c r="K64" s="64">
        <f>SUMIF('ARR by Customer'!$H$6:$H$107,'ARR Analysis &amp; Retention'!$B64,'ARR by Customer'!T$6:T$107)</f>
        <v>182394</v>
      </c>
      <c r="L64" s="64">
        <f>SUMIF('ARR by Customer'!$H$6:$H$107,'ARR Analysis &amp; Retention'!$B64,'ARR by Customer'!U$6:U$107)</f>
        <v>182394</v>
      </c>
      <c r="M64" s="64">
        <f>IF($B$3="NO",SUMIF('ARR by Customer'!$H$6:$H$107,'ARR Analysis &amp; Retention'!$B64,'ARR by Customer'!V$6:V$107),SUMIF('ARR by Customer'!$H$6:$H$107,'ARR Analysis &amp; Retention'!$B64,'ARR by Customer'!V$6:V$107)+SUMIF('[1]2025 Pipeline'!$M$6:$M$140,'ARR Analysis &amp; Retention'!$B64,'[1]2025 Pipeline'!V$6:V$140))</f>
        <v>150000</v>
      </c>
      <c r="N64" s="64">
        <f>IF($B$3="NO",SUMIF('ARR by Customer'!$H$6:$H$107,'ARR Analysis &amp; Retention'!$B64,'ARR by Customer'!W$6:W$107),SUMIF('ARR by Customer'!$H$6:$H$107,'ARR Analysis &amp; Retention'!$B64,'ARR by Customer'!W$6:W$107)+SUMIF('[1]2025 Pipeline'!$M$6:$M$140,'ARR Analysis &amp; Retention'!$B64,'[1]2025 Pipeline'!W$6:W$140))</f>
        <v>150000</v>
      </c>
      <c r="O64" s="64">
        <f>IF($B$3="NO",SUMIF('ARR by Customer'!$H$6:$H$107,'ARR Analysis &amp; Retention'!$B64,'ARR by Customer'!X$6:X$107),SUMIF('ARR by Customer'!$H$6:$H$107,'ARR Analysis &amp; Retention'!$B64,'ARR by Customer'!X$6:X$107)+SUMIF('[1]2025 Pipeline'!$M$6:$M$140,'ARR Analysis &amp; Retention'!$B64,'[1]2025 Pipeline'!X$6:X$140))</f>
        <v>150000</v>
      </c>
      <c r="P64" s="64">
        <f>IF($B$3="NO",SUMIF('ARR by Customer'!$H$6:$H$107,'ARR Analysis &amp; Retention'!$B64,'ARR by Customer'!Y$6:Y$107),SUMIF('ARR by Customer'!$H$6:$H$107,'ARR Analysis &amp; Retention'!$B64,'ARR by Customer'!Y$6:Y$107)+SUMIF('[1]2025 Pipeline'!$M$6:$M$140,'ARR Analysis &amp; Retention'!$B64,'[1]2025 Pipeline'!Y$6:Y$140))</f>
        <v>150000</v>
      </c>
      <c r="Q64" s="64">
        <f>IF($B$3="NO",SUMIF('ARR by Customer'!$H$6:$H$107,'ARR Analysis &amp; Retention'!$B64,'ARR by Customer'!Z$6:Z$107),SUMIF('ARR by Customer'!$H$6:$H$107,'ARR Analysis &amp; Retention'!$B64,'ARR by Customer'!Z$6:Z$107)+SUMIF('[1]2025 Pipeline'!$M$6:$M$140,'ARR Analysis &amp; Retention'!$B64,'[1]2025 Pipeline'!Z$6:Z$140))</f>
        <v>150000</v>
      </c>
      <c r="R64" s="64">
        <f>IF($B$3="NO",SUMIF('ARR by Customer'!$H$6:$H$107,'ARR Analysis &amp; Retention'!$B64,'ARR by Customer'!AA$6:AA$107),SUMIF('ARR by Customer'!$H$6:$H$107,'ARR Analysis &amp; Retention'!$B64,'ARR by Customer'!AA$6:AA$107)+SUMIF('[1]2025 Pipeline'!$M$6:$M$140,'ARR Analysis &amp; Retention'!$B64,'[1]2025 Pipeline'!AA$6:AA$140))</f>
        <v>237500</v>
      </c>
      <c r="S64" s="64">
        <f>IF($B$3="NO",SUMIF('ARR by Customer'!$H$6:$H$107,'ARR Analysis &amp; Retention'!$B64,'ARR by Customer'!AB$6:AB$107),SUMIF('ARR by Customer'!$H$6:$H$107,'ARR Analysis &amp; Retention'!$B64,'ARR by Customer'!AB$6:AB$107)+SUMIF('[1]2025 Pipeline'!$M$6:$M$140,'ARR Analysis &amp; Retention'!$B64,'[1]2025 Pipeline'!AB$6:AB$140))</f>
        <v>262500</v>
      </c>
      <c r="T64" s="64">
        <f>IF($B$3="NO",SUMIF('ARR by Customer'!$H$6:$H$107,'ARR Analysis &amp; Retention'!$B64,'ARR by Customer'!AC$6:AC$107),SUMIF('ARR by Customer'!$H$6:$H$107,'ARR Analysis &amp; Retention'!$B64,'ARR by Customer'!AC$6:AC$107)+SUMIF('[1]2025 Pipeline'!$M$6:$M$140,'ARR Analysis &amp; Retention'!$B64,'[1]2025 Pipeline'!AC$6:AC$140))</f>
        <v>862500</v>
      </c>
      <c r="U64" s="64">
        <f>IF($B$3="NO",SUMIF('ARR by Customer'!$H$6:$H$107,'ARR Analysis &amp; Retention'!$B64,'ARR by Customer'!AD$6:AD$107),SUMIF('ARR by Customer'!$H$6:$H$107,'ARR Analysis &amp; Retention'!$B64,'ARR by Customer'!AD$6:AD$107)+SUMIF('[1]2025 Pipeline'!$M$6:$M$140,'ARR Analysis &amp; Retention'!$B64,'[1]2025 Pipeline'!AD$6:AD$140))</f>
        <v>910500</v>
      </c>
      <c r="V64" s="64">
        <f>IF($B$3="NO",SUMIF('ARR by Customer'!$H$6:$H$107,'ARR Analysis &amp; Retention'!$B64,'ARR by Customer'!AE$6:AE$107),SUMIF('ARR by Customer'!$H$6:$H$107,'ARR Analysis &amp; Retention'!$B64,'ARR by Customer'!AE$6:AE$107)+SUMIF('[1]2025 Pipeline'!$M$6:$M$140,'ARR Analysis &amp; Retention'!$B64,'[1]2025 Pipeline'!AE$6:AE$140))</f>
        <v>910500</v>
      </c>
      <c r="W64" s="64">
        <f>IF($B$3="NO",SUMIF('ARR by Customer'!$H$6:$H$107,'ARR Analysis &amp; Retention'!$B64,'ARR by Customer'!AF$6:AF$107),SUMIF('ARR by Customer'!$H$6:$H$107,'ARR Analysis &amp; Retention'!$B64,'ARR by Customer'!AF$6:AF$107)+SUMIF('[1]2025 Pipeline'!$M$6:$M$140,'ARR Analysis &amp; Retention'!$B64,'[1]2025 Pipeline'!AF$6:AF$140))</f>
        <v>910500</v>
      </c>
      <c r="X64" s="64">
        <f>IF($B$3="NO",SUMIF('ARR by Customer'!$H$6:$H$107,'ARR Analysis &amp; Retention'!$B64,'ARR by Customer'!AG$6:AG$107),SUMIF('ARR by Customer'!$H$6:$H$107,'ARR Analysis &amp; Retention'!$B64,'ARR by Customer'!AG$6:AG$107)+SUMIF('[1]2025 Pipeline'!$M$6:$M$140,'ARR Analysis &amp; Retention'!$B64,'[1]2025 Pipeline'!AG$6:AG$140))</f>
        <v>910500</v>
      </c>
    </row>
    <row r="65" spans="2:24" ht="12" customHeight="1" x14ac:dyDescent="0.2">
      <c r="B65" s="5" t="s">
        <v>52</v>
      </c>
      <c r="C65" s="64">
        <f>SUMIF('ARR by Customer'!$H$6:$H$107,'ARR Analysis &amp; Retention'!$B65,'ARR by Customer'!L$6:L$107)</f>
        <v>26361</v>
      </c>
      <c r="D65" s="64">
        <f>SUMIF('ARR by Customer'!$H$6:$H$107,'ARR Analysis &amp; Retention'!$B65,'ARR by Customer'!M$6:M$107)</f>
        <v>37203</v>
      </c>
      <c r="E65" s="64">
        <f>SUMIF('ARR by Customer'!$H$6:$H$107,'ARR Analysis &amp; Retention'!$B65,'ARR by Customer'!N$6:N$107)</f>
        <v>37203</v>
      </c>
      <c r="F65" s="64">
        <f>SUMIF('ARR by Customer'!$H$6:$H$107,'ARR Analysis &amp; Retention'!$B65,'ARR by Customer'!O$6:O$107)</f>
        <v>35547</v>
      </c>
      <c r="G65" s="64">
        <f>SUMIF('ARR by Customer'!$H$6:$H$107,'ARR Analysis &amp; Retention'!$B65,'ARR by Customer'!P$6:P$107)</f>
        <v>35547</v>
      </c>
      <c r="H65" s="64">
        <f>SUMIF('ARR by Customer'!$H$6:$H$107,'ARR Analysis &amp; Retention'!$B65,'ARR by Customer'!Q$6:Q$107)</f>
        <v>35547</v>
      </c>
      <c r="I65" s="64">
        <f>SUMIF('ARR by Customer'!$H$6:$H$107,'ARR Analysis &amp; Retention'!$B65,'ARR by Customer'!R$6:R$107)</f>
        <v>35547</v>
      </c>
      <c r="J65" s="64">
        <f>SUMIF('ARR by Customer'!$H$6:$H$107,'ARR Analysis &amp; Retention'!$B65,'ARR by Customer'!S$6:S$107)</f>
        <v>29485.94</v>
      </c>
      <c r="K65" s="64">
        <f>SUMIF('ARR by Customer'!$H$6:$H$107,'ARR Analysis &amp; Retention'!$B65,'ARR by Customer'!T$6:T$107)</f>
        <v>29485.94</v>
      </c>
      <c r="L65" s="64">
        <f>SUMIF('ARR by Customer'!$H$6:$H$107,'ARR Analysis &amp; Retention'!$B65,'ARR by Customer'!U$6:U$107)</f>
        <v>29485.94</v>
      </c>
      <c r="M65" s="64">
        <f>IF($B$3="NO",SUMIF('ARR by Customer'!$H$6:$H$107,'ARR Analysis &amp; Retention'!$B65,'ARR by Customer'!V$6:V$107),SUMIF('ARR by Customer'!$H$6:$H$107,'ARR Analysis &amp; Retention'!$B65,'ARR by Customer'!V$6:V$107)+SUMIF('[1]2025 Pipeline'!$M$6:$M$140,'ARR Analysis &amp; Retention'!$B65,'[1]2025 Pipeline'!V$6:V$140))</f>
        <v>29485.94</v>
      </c>
      <c r="N65" s="64">
        <f>IF($B$3="NO",SUMIF('ARR by Customer'!$H$6:$H$107,'ARR Analysis &amp; Retention'!$B65,'ARR by Customer'!W$6:W$107),SUMIF('ARR by Customer'!$H$6:$H$107,'ARR Analysis &amp; Retention'!$B65,'ARR by Customer'!W$6:W$107)+SUMIF('[1]2025 Pipeline'!$M$6:$M$140,'ARR Analysis &amp; Retention'!$B65,'[1]2025 Pipeline'!W$6:W$140))</f>
        <v>29485.94</v>
      </c>
      <c r="O65" s="64">
        <f>IF($B$3="NO",SUMIF('ARR by Customer'!$H$6:$H$107,'ARR Analysis &amp; Retention'!$B65,'ARR by Customer'!X$6:X$107),SUMIF('ARR by Customer'!$H$6:$H$107,'ARR Analysis &amp; Retention'!$B65,'ARR by Customer'!X$6:X$107)+SUMIF('[1]2025 Pipeline'!$M$6:$M$140,'ARR Analysis &amp; Retention'!$B65,'[1]2025 Pipeline'!X$6:X$140))</f>
        <v>16478.940000000002</v>
      </c>
      <c r="P65" s="64">
        <f>IF($B$3="NO",SUMIF('ARR by Customer'!$H$6:$H$107,'ARR Analysis &amp; Retention'!$B65,'ARR by Customer'!Y$6:Y$107),SUMIF('ARR by Customer'!$H$6:$H$107,'ARR Analysis &amp; Retention'!$B65,'ARR by Customer'!Y$6:Y$107)+SUMIF('[1]2025 Pipeline'!$M$6:$M$140,'ARR Analysis &amp; Retention'!$B65,'[1]2025 Pipeline'!Y$6:Y$140))</f>
        <v>16478.940000000002</v>
      </c>
      <c r="Q65" s="64">
        <f>IF($B$3="NO",SUMIF('ARR by Customer'!$H$6:$H$107,'ARR Analysis &amp; Retention'!$B65,'ARR by Customer'!Z$6:Z$107),SUMIF('ARR by Customer'!$H$6:$H$107,'ARR Analysis &amp; Retention'!$B65,'ARR by Customer'!Z$6:Z$107)+SUMIF('[1]2025 Pipeline'!$M$6:$M$140,'ARR Analysis &amp; Retention'!$B65,'[1]2025 Pipeline'!Z$6:Z$140))</f>
        <v>16478.940000000002</v>
      </c>
      <c r="R65" s="64">
        <f>IF($B$3="NO",SUMIF('ARR by Customer'!$H$6:$H$107,'ARR Analysis &amp; Retention'!$B65,'ARR by Customer'!AA$6:AA$107),SUMIF('ARR by Customer'!$H$6:$H$107,'ARR Analysis &amp; Retention'!$B65,'ARR by Customer'!AA$6:AA$107)+SUMIF('[1]2025 Pipeline'!$M$6:$M$140,'ARR Analysis &amp; Retention'!$B65,'[1]2025 Pipeline'!AA$6:AA$140))</f>
        <v>16478.940000000002</v>
      </c>
      <c r="S65" s="64">
        <f>IF($B$3="NO",SUMIF('ARR by Customer'!$H$6:$H$107,'ARR Analysis &amp; Retention'!$B65,'ARR by Customer'!AB$6:AB$107),SUMIF('ARR by Customer'!$H$6:$H$107,'ARR Analysis &amp; Retention'!$B65,'ARR by Customer'!AB$6:AB$107)+SUMIF('[1]2025 Pipeline'!$M$6:$M$140,'ARR Analysis &amp; Retention'!$B65,'[1]2025 Pipeline'!AB$6:AB$140))</f>
        <v>31478.940000000002</v>
      </c>
      <c r="T65" s="64">
        <f>IF($B$3="NO",SUMIF('ARR by Customer'!$H$6:$H$107,'ARR Analysis &amp; Retention'!$B65,'ARR by Customer'!AC$6:AC$107),SUMIF('ARR by Customer'!$H$6:$H$107,'ARR Analysis &amp; Retention'!$B65,'ARR by Customer'!AC$6:AC$107)+SUMIF('[1]2025 Pipeline'!$M$6:$M$140,'ARR Analysis &amp; Retention'!$B65,'[1]2025 Pipeline'!AC$6:AC$140))</f>
        <v>73978.94</v>
      </c>
      <c r="U65" s="64">
        <f>IF($B$3="NO",SUMIF('ARR by Customer'!$H$6:$H$107,'ARR Analysis &amp; Retention'!$B65,'ARR by Customer'!AD$6:AD$107),SUMIF('ARR by Customer'!$H$6:$H$107,'ARR Analysis &amp; Retention'!$B65,'ARR by Customer'!AD$6:AD$107)+SUMIF('[1]2025 Pipeline'!$M$6:$M$140,'ARR Analysis &amp; Retention'!$B65,'[1]2025 Pipeline'!AD$6:AD$140))</f>
        <v>136478.94</v>
      </c>
      <c r="V65" s="64">
        <f>IF($B$3="NO",SUMIF('ARR by Customer'!$H$6:$H$107,'ARR Analysis &amp; Retention'!$B65,'ARR by Customer'!AE$6:AE$107),SUMIF('ARR by Customer'!$H$6:$H$107,'ARR Analysis &amp; Retention'!$B65,'ARR by Customer'!AE$6:AE$107)+SUMIF('[1]2025 Pipeline'!$M$6:$M$140,'ARR Analysis &amp; Retention'!$B65,'[1]2025 Pipeline'!AE$6:AE$140))</f>
        <v>136478.94</v>
      </c>
      <c r="W65" s="64">
        <f>IF($B$3="NO",SUMIF('ARR by Customer'!$H$6:$H$107,'ARR Analysis &amp; Retention'!$B65,'ARR by Customer'!AF$6:AF$107),SUMIF('ARR by Customer'!$H$6:$H$107,'ARR Analysis &amp; Retention'!$B65,'ARR by Customer'!AF$6:AF$107)+SUMIF('[1]2025 Pipeline'!$M$6:$M$140,'ARR Analysis &amp; Retention'!$B65,'[1]2025 Pipeline'!AF$6:AF$140))</f>
        <v>142278.94</v>
      </c>
      <c r="X65" s="64">
        <f>IF($B$3="NO",SUMIF('ARR by Customer'!$H$6:$H$107,'ARR Analysis &amp; Retention'!$B65,'ARR by Customer'!AG$6:AG$107),SUMIF('ARR by Customer'!$H$6:$H$107,'ARR Analysis &amp; Retention'!$B65,'ARR by Customer'!AG$6:AG$107)+SUMIF('[1]2025 Pipeline'!$M$6:$M$140,'ARR Analysis &amp; Retention'!$B65,'[1]2025 Pipeline'!AG$6:AG$140))</f>
        <v>142278.94</v>
      </c>
    </row>
    <row r="66" spans="2:24" ht="12" customHeight="1" x14ac:dyDescent="0.2">
      <c r="B66" s="5" t="s">
        <v>53</v>
      </c>
      <c r="C66" s="64">
        <f>SUMIF('ARR by Customer'!$H$6:$H$107,'ARR Analysis &amp; Retention'!$B66,'ARR by Customer'!L$6:L$107)</f>
        <v>61800</v>
      </c>
      <c r="D66" s="64">
        <f>SUMIF('ARR by Customer'!$H$6:$H$107,'ARR Analysis &amp; Retention'!$B66,'ARR by Customer'!M$6:M$107)</f>
        <v>61800</v>
      </c>
      <c r="E66" s="64">
        <f>SUMIF('ARR by Customer'!$H$6:$H$107,'ARR Analysis &amp; Retention'!$B66,'ARR by Customer'!N$6:N$107)</f>
        <v>101525</v>
      </c>
      <c r="F66" s="64">
        <f>SUMIF('ARR by Customer'!$H$6:$H$107,'ARR Analysis &amp; Retention'!$B66,'ARR by Customer'!O$6:O$107)</f>
        <v>101525</v>
      </c>
      <c r="G66" s="64">
        <f>SUMIF('ARR by Customer'!$H$6:$H$107,'ARR Analysis &amp; Retention'!$B66,'ARR by Customer'!P$6:P$107)</f>
        <v>87125</v>
      </c>
      <c r="H66" s="64">
        <f>SUMIF('ARR by Customer'!$H$6:$H$107,'ARR Analysis &amp; Retention'!$B66,'ARR by Customer'!Q$6:Q$107)</f>
        <v>87125</v>
      </c>
      <c r="I66" s="64">
        <f>SUMIF('ARR by Customer'!$H$6:$H$107,'ARR Analysis &amp; Retention'!$B66,'ARR by Customer'!R$6:R$107)</f>
        <v>54725</v>
      </c>
      <c r="J66" s="64">
        <f>SUMIF('ARR by Customer'!$H$6:$H$107,'ARR Analysis &amp; Retention'!$B66,'ARR by Customer'!S$6:S$107)</f>
        <v>54725</v>
      </c>
      <c r="K66" s="64">
        <f>SUMIF('ARR by Customer'!$H$6:$H$107,'ARR Analysis &amp; Retention'!$B66,'ARR by Customer'!T$6:T$107)</f>
        <v>54725</v>
      </c>
      <c r="L66" s="64">
        <f>SUMIF('ARR by Customer'!$H$6:$H$107,'ARR Analysis &amp; Retention'!$B66,'ARR by Customer'!U$6:U$107)</f>
        <v>54725</v>
      </c>
      <c r="M66" s="64">
        <f>IF($B$3="NO",SUMIF('ARR by Customer'!$H$6:$H$107,'ARR Analysis &amp; Retention'!$B66,'ARR by Customer'!V$6:V$107),SUMIF('ARR by Customer'!$H$6:$H$107,'ARR Analysis &amp; Retention'!$B66,'ARR by Customer'!V$6:V$107)+SUMIF('[1]2025 Pipeline'!$M$6:$M$140,'ARR Analysis &amp; Retention'!$B66,'[1]2025 Pipeline'!V$6:V$140))</f>
        <v>54725</v>
      </c>
      <c r="N66" s="64">
        <f>IF($B$3="NO",SUMIF('ARR by Customer'!$H$6:$H$107,'ARR Analysis &amp; Retention'!$B66,'ARR by Customer'!W$6:W$107),SUMIF('ARR by Customer'!$H$6:$H$107,'ARR Analysis &amp; Retention'!$B66,'ARR by Customer'!W$6:W$107)+SUMIF('[1]2025 Pipeline'!$M$6:$M$140,'ARR Analysis &amp; Retention'!$B66,'[1]2025 Pipeline'!W$6:W$140))</f>
        <v>79725</v>
      </c>
      <c r="O66" s="64">
        <f>IF($B$3="NO",SUMIF('ARR by Customer'!$H$6:$H$107,'ARR Analysis &amp; Retention'!$B66,'ARR by Customer'!X$6:X$107),SUMIF('ARR by Customer'!$H$6:$H$107,'ARR Analysis &amp; Retention'!$B66,'ARR by Customer'!X$6:X$107)+SUMIF('[1]2025 Pipeline'!$M$6:$M$140,'ARR Analysis &amp; Retention'!$B66,'[1]2025 Pipeline'!X$6:X$140))</f>
        <v>79725</v>
      </c>
      <c r="P66" s="64">
        <f>IF($B$3="NO",SUMIF('ARR by Customer'!$H$6:$H$107,'ARR Analysis &amp; Retention'!$B66,'ARR by Customer'!Y$6:Y$107),SUMIF('ARR by Customer'!$H$6:$H$107,'ARR Analysis &amp; Retention'!$B66,'ARR by Customer'!Y$6:Y$107)+SUMIF('[1]2025 Pipeline'!$M$6:$M$140,'ARR Analysis &amp; Retention'!$B66,'[1]2025 Pipeline'!Y$6:Y$140))</f>
        <v>79725</v>
      </c>
      <c r="Q66" s="64">
        <f>IF($B$3="NO",SUMIF('ARR by Customer'!$H$6:$H$107,'ARR Analysis &amp; Retention'!$B66,'ARR by Customer'!Z$6:Z$107),SUMIF('ARR by Customer'!$H$6:$H$107,'ARR Analysis &amp; Retention'!$B66,'ARR by Customer'!Z$6:Z$107)+SUMIF('[1]2025 Pipeline'!$M$6:$M$140,'ARR Analysis &amp; Retention'!$B66,'[1]2025 Pipeline'!Z$6:Z$140))</f>
        <v>79725</v>
      </c>
      <c r="R66" s="64">
        <f>IF($B$3="NO",SUMIF('ARR by Customer'!$H$6:$H$107,'ARR Analysis &amp; Retention'!$B66,'ARR by Customer'!AA$6:AA$107),SUMIF('ARR by Customer'!$H$6:$H$107,'ARR Analysis &amp; Retention'!$B66,'ARR by Customer'!AA$6:AA$107)+SUMIF('[1]2025 Pipeline'!$M$6:$M$140,'ARR Analysis &amp; Retention'!$B66,'[1]2025 Pipeline'!AA$6:AA$140))</f>
        <v>84765</v>
      </c>
      <c r="S66" s="64">
        <f>IF($B$3="NO",SUMIF('ARR by Customer'!$H$6:$H$107,'ARR Analysis &amp; Retention'!$B66,'ARR by Customer'!AB$6:AB$107),SUMIF('ARR by Customer'!$H$6:$H$107,'ARR Analysis &amp; Retention'!$B66,'ARR by Customer'!AB$6:AB$107)+SUMIF('[1]2025 Pipeline'!$M$6:$M$140,'ARR Analysis &amp; Retention'!$B66,'[1]2025 Pipeline'!AB$6:AB$140))</f>
        <v>84765</v>
      </c>
      <c r="T66" s="64">
        <f>IF($B$3="NO",SUMIF('ARR by Customer'!$H$6:$H$107,'ARR Analysis &amp; Retention'!$B66,'ARR by Customer'!AC$6:AC$107),SUMIF('ARR by Customer'!$H$6:$H$107,'ARR Analysis &amp; Retention'!$B66,'ARR by Customer'!AC$6:AC$107)+SUMIF('[1]2025 Pipeline'!$M$6:$M$140,'ARR Analysis &amp; Retention'!$B66,'[1]2025 Pipeline'!AC$6:AC$140))</f>
        <v>84765</v>
      </c>
      <c r="U66" s="64">
        <f>IF($B$3="NO",SUMIF('ARR by Customer'!$H$6:$H$107,'ARR Analysis &amp; Retention'!$B66,'ARR by Customer'!AD$6:AD$107),SUMIF('ARR by Customer'!$H$6:$H$107,'ARR Analysis &amp; Retention'!$B66,'ARR by Customer'!AD$6:AD$107)+SUMIF('[1]2025 Pipeline'!$M$6:$M$140,'ARR Analysis &amp; Retention'!$B66,'[1]2025 Pipeline'!AD$6:AD$140))</f>
        <v>84765</v>
      </c>
      <c r="V66" s="64">
        <f>IF($B$3="NO",SUMIF('ARR by Customer'!$H$6:$H$107,'ARR Analysis &amp; Retention'!$B66,'ARR by Customer'!AE$6:AE$107),SUMIF('ARR by Customer'!$H$6:$H$107,'ARR Analysis &amp; Retention'!$B66,'ARR by Customer'!AE$6:AE$107)+SUMIF('[1]2025 Pipeline'!$M$6:$M$140,'ARR Analysis &amp; Retention'!$B66,'[1]2025 Pipeline'!AE$6:AE$140))</f>
        <v>84765</v>
      </c>
      <c r="W66" s="64">
        <f>IF($B$3="NO",SUMIF('ARR by Customer'!$H$6:$H$107,'ARR Analysis &amp; Retention'!$B66,'ARR by Customer'!AF$6:AF$107),SUMIF('ARR by Customer'!$H$6:$H$107,'ARR Analysis &amp; Retention'!$B66,'ARR by Customer'!AF$6:AF$107)+SUMIF('[1]2025 Pipeline'!$M$6:$M$140,'ARR Analysis &amp; Retention'!$B66,'[1]2025 Pipeline'!AF$6:AF$140))</f>
        <v>84765</v>
      </c>
      <c r="X66" s="64">
        <f>IF($B$3="NO",SUMIF('ARR by Customer'!$H$6:$H$107,'ARR Analysis &amp; Retention'!$B66,'ARR by Customer'!AG$6:AG$107),SUMIF('ARR by Customer'!$H$6:$H$107,'ARR Analysis &amp; Retention'!$B66,'ARR by Customer'!AG$6:AG$107)+SUMIF('[1]2025 Pipeline'!$M$6:$M$140,'ARR Analysis &amp; Retention'!$B66,'[1]2025 Pipeline'!AG$6:AG$140))</f>
        <v>84765</v>
      </c>
    </row>
    <row r="67" spans="2:24" ht="12" customHeight="1" x14ac:dyDescent="0.2">
      <c r="B67" s="5" t="s">
        <v>54</v>
      </c>
      <c r="C67" s="64">
        <f>SUMIF('ARR by Customer'!$H$6:$H$107,'ARR Analysis &amp; Retention'!$B67,'ARR by Customer'!L$6:L$107)</f>
        <v>26162</v>
      </c>
      <c r="D67" s="64">
        <f>SUMIF('ARR by Customer'!$H$6:$H$107,'ARR Analysis &amp; Retention'!$B67,'ARR by Customer'!M$6:M$107)</f>
        <v>26162</v>
      </c>
      <c r="E67" s="64">
        <f>SUMIF('ARR by Customer'!$H$6:$H$107,'ARR Analysis &amp; Retention'!$B67,'ARR by Customer'!N$6:N$107)</f>
        <v>26162</v>
      </c>
      <c r="F67" s="64">
        <f>SUMIF('ARR by Customer'!$H$6:$H$107,'ARR Analysis &amp; Retention'!$B67,'ARR by Customer'!O$6:O$107)</f>
        <v>26162</v>
      </c>
      <c r="G67" s="64">
        <f>SUMIF('ARR by Customer'!$H$6:$H$107,'ARR Analysis &amp; Retention'!$B67,'ARR by Customer'!P$6:P$107)</f>
        <v>26162</v>
      </c>
      <c r="H67" s="64">
        <f>SUMIF('ARR by Customer'!$H$6:$H$107,'ARR Analysis &amp; Retention'!$B67,'ARR by Customer'!Q$6:Q$107)</f>
        <v>26162</v>
      </c>
      <c r="I67" s="64">
        <f>SUMIF('ARR by Customer'!$H$6:$H$107,'ARR Analysis &amp; Retention'!$B67,'ARR by Customer'!R$6:R$107)</f>
        <v>1782</v>
      </c>
      <c r="J67" s="64">
        <f>SUMIF('ARR by Customer'!$H$6:$H$107,'ARR Analysis &amp; Retention'!$B67,'ARR by Customer'!S$6:S$107)</f>
        <v>1782</v>
      </c>
      <c r="K67" s="64">
        <f>SUMIF('ARR by Customer'!$H$6:$H$107,'ARR Analysis &amp; Retention'!$B67,'ARR by Customer'!T$6:T$107)</f>
        <v>1782</v>
      </c>
      <c r="L67" s="64">
        <f>SUMIF('ARR by Customer'!$H$6:$H$107,'ARR Analysis &amp; Retention'!$B67,'ARR by Customer'!U$6:U$107)</f>
        <v>1782</v>
      </c>
      <c r="M67" s="64">
        <f>IF($B$3="NO",SUMIF('ARR by Customer'!$H$6:$H$107,'ARR Analysis &amp; Retention'!$B67,'ARR by Customer'!V$6:V$107),SUMIF('ARR by Customer'!$H$6:$H$107,'ARR Analysis &amp; Retention'!$B67,'ARR by Customer'!V$6:V$107)+SUMIF('[1]2025 Pipeline'!$M$6:$M$140,'ARR Analysis &amp; Retention'!$B67,'[1]2025 Pipeline'!V$6:V$140))</f>
        <v>15671.956710120883</v>
      </c>
      <c r="N67" s="64">
        <f>IF($B$3="NO",SUMIF('ARR by Customer'!$H$6:$H$107,'ARR Analysis &amp; Retention'!$B67,'ARR by Customer'!W$6:W$107),SUMIF('ARR by Customer'!$H$6:$H$107,'ARR Analysis &amp; Retention'!$B67,'ARR by Customer'!W$6:W$107)+SUMIF('[1]2025 Pipeline'!$M$6:$M$140,'ARR Analysis &amp; Retention'!$B67,'[1]2025 Pipeline'!W$6:W$140))</f>
        <v>15671.956710120883</v>
      </c>
      <c r="O67" s="64">
        <f>IF($B$3="NO",SUMIF('ARR by Customer'!$H$6:$H$107,'ARR Analysis &amp; Retention'!$B67,'ARR by Customer'!X$6:X$107),SUMIF('ARR by Customer'!$H$6:$H$107,'ARR Analysis &amp; Retention'!$B67,'ARR by Customer'!X$6:X$107)+SUMIF('[1]2025 Pipeline'!$M$6:$M$140,'ARR Analysis &amp; Retention'!$B67,'[1]2025 Pipeline'!X$6:X$140))</f>
        <v>15671.956710120883</v>
      </c>
      <c r="P67" s="64">
        <f>IF($B$3="NO",SUMIF('ARR by Customer'!$H$6:$H$107,'ARR Analysis &amp; Retention'!$B67,'ARR by Customer'!Y$6:Y$107),SUMIF('ARR by Customer'!$H$6:$H$107,'ARR Analysis &amp; Retention'!$B67,'ARR by Customer'!Y$6:Y$107)+SUMIF('[1]2025 Pipeline'!$M$6:$M$140,'ARR Analysis &amp; Retention'!$B67,'[1]2025 Pipeline'!Y$6:Y$140))</f>
        <v>15671.956710120883</v>
      </c>
      <c r="Q67" s="64">
        <f>IF($B$3="NO",SUMIF('ARR by Customer'!$H$6:$H$107,'ARR Analysis &amp; Retention'!$B67,'ARR by Customer'!Z$6:Z$107),SUMIF('ARR by Customer'!$H$6:$H$107,'ARR Analysis &amp; Retention'!$B67,'ARR by Customer'!Z$6:Z$107)+SUMIF('[1]2025 Pipeline'!$M$6:$M$140,'ARR Analysis &amp; Retention'!$B67,'[1]2025 Pipeline'!Z$6:Z$140))</f>
        <v>15671.956710120883</v>
      </c>
      <c r="R67" s="64">
        <f>IF($B$3="NO",SUMIF('ARR by Customer'!$H$6:$H$107,'ARR Analysis &amp; Retention'!$B67,'ARR by Customer'!AA$6:AA$107),SUMIF('ARR by Customer'!$H$6:$H$107,'ARR Analysis &amp; Retention'!$B67,'ARR by Customer'!AA$6:AA$107)+SUMIF('[1]2025 Pipeline'!$M$6:$M$140,'ARR Analysis &amp; Retention'!$B67,'[1]2025 Pipeline'!AA$6:AA$140))</f>
        <v>15671.956710120883</v>
      </c>
      <c r="S67" s="64">
        <f>IF($B$3="NO",SUMIF('ARR by Customer'!$H$6:$H$107,'ARR Analysis &amp; Retention'!$B67,'ARR by Customer'!AB$6:AB$107),SUMIF('ARR by Customer'!$H$6:$H$107,'ARR Analysis &amp; Retention'!$B67,'ARR by Customer'!AB$6:AB$107)+SUMIF('[1]2025 Pipeline'!$M$6:$M$140,'ARR Analysis &amp; Retention'!$B67,'[1]2025 Pipeline'!AB$6:AB$140))</f>
        <v>15671.956710120883</v>
      </c>
      <c r="T67" s="64">
        <f>IF($B$3="NO",SUMIF('ARR by Customer'!$H$6:$H$107,'ARR Analysis &amp; Retention'!$B67,'ARR by Customer'!AC$6:AC$107),SUMIF('ARR by Customer'!$H$6:$H$107,'ARR Analysis &amp; Retention'!$B67,'ARR by Customer'!AC$6:AC$107)+SUMIF('[1]2025 Pipeline'!$M$6:$M$140,'ARR Analysis &amp; Retention'!$B67,'[1]2025 Pipeline'!AC$6:AC$140))</f>
        <v>15671.956710120883</v>
      </c>
      <c r="U67" s="64">
        <f>IF($B$3="NO",SUMIF('ARR by Customer'!$H$6:$H$107,'ARR Analysis &amp; Retention'!$B67,'ARR by Customer'!AD$6:AD$107),SUMIF('ARR by Customer'!$H$6:$H$107,'ARR Analysis &amp; Retention'!$B67,'ARR by Customer'!AD$6:AD$107)+SUMIF('[1]2025 Pipeline'!$M$6:$M$140,'ARR Analysis &amp; Retention'!$B67,'[1]2025 Pipeline'!AD$6:AD$140))</f>
        <v>15671.956710120883</v>
      </c>
      <c r="V67" s="64">
        <f>IF($B$3="NO",SUMIF('ARR by Customer'!$H$6:$H$107,'ARR Analysis &amp; Retention'!$B67,'ARR by Customer'!AE$6:AE$107),SUMIF('ARR by Customer'!$H$6:$H$107,'ARR Analysis &amp; Retention'!$B67,'ARR by Customer'!AE$6:AE$107)+SUMIF('[1]2025 Pipeline'!$M$6:$M$140,'ARR Analysis &amp; Retention'!$B67,'[1]2025 Pipeline'!AE$6:AE$140))</f>
        <v>15671.956710120883</v>
      </c>
      <c r="W67" s="64">
        <f>IF($B$3="NO",SUMIF('ARR by Customer'!$H$6:$H$107,'ARR Analysis &amp; Retention'!$B67,'ARR by Customer'!AF$6:AF$107),SUMIF('ARR by Customer'!$H$6:$H$107,'ARR Analysis &amp; Retention'!$B67,'ARR by Customer'!AF$6:AF$107)+SUMIF('[1]2025 Pipeline'!$M$6:$M$140,'ARR Analysis &amp; Retention'!$B67,'[1]2025 Pipeline'!AF$6:AF$140))</f>
        <v>25671.956710120881</v>
      </c>
      <c r="X67" s="64">
        <f>IF($B$3="NO",SUMIF('ARR by Customer'!$H$6:$H$107,'ARR Analysis &amp; Retention'!$B67,'ARR by Customer'!AG$6:AG$107),SUMIF('ARR by Customer'!$H$6:$H$107,'ARR Analysis &amp; Retention'!$B67,'ARR by Customer'!AG$6:AG$107)+SUMIF('[1]2025 Pipeline'!$M$6:$M$140,'ARR Analysis &amp; Retention'!$B67,'[1]2025 Pipeline'!AG$6:AG$140))</f>
        <v>25671.956710120881</v>
      </c>
    </row>
    <row r="68" spans="2:24" ht="12" customHeight="1" x14ac:dyDescent="0.2">
      <c r="B68" s="5" t="s">
        <v>55</v>
      </c>
      <c r="C68" s="64">
        <f>SUMIF('ARR by Customer'!$H$6:$H$107,'ARR Analysis &amp; Retention'!$B68,'ARR by Customer'!L$6:L$107)</f>
        <v>0</v>
      </c>
      <c r="D68" s="64">
        <f>SUMIF('ARR by Customer'!$H$6:$H$107,'ARR Analysis &amp; Retention'!$B68,'ARR by Customer'!M$6:M$107)</f>
        <v>0</v>
      </c>
      <c r="E68" s="64">
        <f>SUMIF('ARR by Customer'!$H$6:$H$107,'ARR Analysis &amp; Retention'!$B68,'ARR by Customer'!N$6:N$107)</f>
        <v>0</v>
      </c>
      <c r="F68" s="64">
        <f>SUMIF('ARR by Customer'!$H$6:$H$107,'ARR Analysis &amp; Retention'!$B68,'ARR by Customer'!O$6:O$107)</f>
        <v>0</v>
      </c>
      <c r="G68" s="64">
        <f>SUMIF('ARR by Customer'!$H$6:$H$107,'ARR Analysis &amp; Retention'!$B68,'ARR by Customer'!P$6:P$107)</f>
        <v>0</v>
      </c>
      <c r="H68" s="64">
        <f>SUMIF('ARR by Customer'!$H$6:$H$107,'ARR Analysis &amp; Retention'!$B68,'ARR by Customer'!Q$6:Q$107)</f>
        <v>0</v>
      </c>
      <c r="I68" s="64">
        <f>SUMIF('ARR by Customer'!$H$6:$H$107,'ARR Analysis &amp; Retention'!$B68,'ARR by Customer'!R$6:R$107)</f>
        <v>0</v>
      </c>
      <c r="J68" s="64">
        <f>SUMIF('ARR by Customer'!$H$6:$H$107,'ARR Analysis &amp; Retention'!$B68,'ARR by Customer'!S$6:S$107)</f>
        <v>0</v>
      </c>
      <c r="K68" s="64">
        <f>SUMIF('ARR by Customer'!$H$6:$H$107,'ARR Analysis &amp; Retention'!$B68,'ARR by Customer'!T$6:T$107)</f>
        <v>0</v>
      </c>
      <c r="L68" s="64">
        <f>SUMIF('ARR by Customer'!$H$6:$H$107,'ARR Analysis &amp; Retention'!$B68,'ARR by Customer'!U$6:U$107)</f>
        <v>0</v>
      </c>
      <c r="M68" s="64">
        <f>IF($B$3="NO",SUMIF('ARR by Customer'!$H$6:$H$107,'ARR Analysis &amp; Retention'!$B68,'ARR by Customer'!V$6:V$107),SUMIF('ARR by Customer'!$H$6:$H$107,'ARR Analysis &amp; Retention'!$B68,'ARR by Customer'!V$6:V$107)+SUMIF('[1]2025 Pipeline'!$M$6:$M$140,'ARR Analysis &amp; Retention'!$B68,'[1]2025 Pipeline'!V$6:V$140))</f>
        <v>0</v>
      </c>
      <c r="N68" s="64">
        <f>IF($B$3="NO",SUMIF('ARR by Customer'!$H$6:$H$107,'ARR Analysis &amp; Retention'!$B68,'ARR by Customer'!W$6:W$107),SUMIF('ARR by Customer'!$H$6:$H$107,'ARR Analysis &amp; Retention'!$B68,'ARR by Customer'!W$6:W$107)+SUMIF('[1]2025 Pipeline'!$M$6:$M$140,'ARR Analysis &amp; Retention'!$B68,'[1]2025 Pipeline'!W$6:W$140))</f>
        <v>0</v>
      </c>
      <c r="O68" s="64">
        <f>IF($B$3="NO",SUMIF('ARR by Customer'!$H$6:$H$107,'ARR Analysis &amp; Retention'!$B68,'ARR by Customer'!X$6:X$107),SUMIF('ARR by Customer'!$H$6:$H$107,'ARR Analysis &amp; Retention'!$B68,'ARR by Customer'!X$6:X$107)+SUMIF('[1]2025 Pipeline'!$M$6:$M$140,'ARR Analysis &amp; Retention'!$B68,'[1]2025 Pipeline'!X$6:X$140))</f>
        <v>0</v>
      </c>
      <c r="P68" s="64">
        <f>IF($B$3="NO",SUMIF('ARR by Customer'!$H$6:$H$107,'ARR Analysis &amp; Retention'!$B68,'ARR by Customer'!Y$6:Y$107),SUMIF('ARR by Customer'!$H$6:$H$107,'ARR Analysis &amp; Retention'!$B68,'ARR by Customer'!Y$6:Y$107)+SUMIF('[1]2025 Pipeline'!$M$6:$M$140,'ARR Analysis &amp; Retention'!$B68,'[1]2025 Pipeline'!Y$6:Y$140))</f>
        <v>0</v>
      </c>
      <c r="Q68" s="64">
        <f>IF($B$3="NO",SUMIF('ARR by Customer'!$H$6:$H$107,'ARR Analysis &amp; Retention'!$B68,'ARR by Customer'!Z$6:Z$107),SUMIF('ARR by Customer'!$H$6:$H$107,'ARR Analysis &amp; Retention'!$B68,'ARR by Customer'!Z$6:Z$107)+SUMIF('[1]2025 Pipeline'!$M$6:$M$140,'ARR Analysis &amp; Retention'!$B68,'[1]2025 Pipeline'!Z$6:Z$140))</f>
        <v>0</v>
      </c>
      <c r="R68" s="64">
        <f>IF($B$3="NO",SUMIF('ARR by Customer'!$H$6:$H$107,'ARR Analysis &amp; Retention'!$B68,'ARR by Customer'!AA$6:AA$107),SUMIF('ARR by Customer'!$H$6:$H$107,'ARR Analysis &amp; Retention'!$B68,'ARR by Customer'!AA$6:AA$107)+SUMIF('[1]2025 Pipeline'!$M$6:$M$140,'ARR Analysis &amp; Retention'!$B68,'[1]2025 Pipeline'!AA$6:AA$140))</f>
        <v>0</v>
      </c>
      <c r="S68" s="64">
        <f>IF($B$3="NO",SUMIF('ARR by Customer'!$H$6:$H$107,'ARR Analysis &amp; Retention'!$B68,'ARR by Customer'!AB$6:AB$107),SUMIF('ARR by Customer'!$H$6:$H$107,'ARR Analysis &amp; Retention'!$B68,'ARR by Customer'!AB$6:AB$107)+SUMIF('[1]2025 Pipeline'!$M$6:$M$140,'ARR Analysis &amp; Retention'!$B68,'[1]2025 Pipeline'!AB$6:AB$140))</f>
        <v>0</v>
      </c>
      <c r="T68" s="64">
        <f>IF($B$3="NO",SUMIF('ARR by Customer'!$H$6:$H$107,'ARR Analysis &amp; Retention'!$B68,'ARR by Customer'!AC$6:AC$107),SUMIF('ARR by Customer'!$H$6:$H$107,'ARR Analysis &amp; Retention'!$B68,'ARR by Customer'!AC$6:AC$107)+SUMIF('[1]2025 Pipeline'!$M$6:$M$140,'ARR Analysis &amp; Retention'!$B68,'[1]2025 Pipeline'!AC$6:AC$140))</f>
        <v>0</v>
      </c>
      <c r="U68" s="64">
        <f>IF($B$3="NO",SUMIF('ARR by Customer'!$H$6:$H$107,'ARR Analysis &amp; Retention'!$B68,'ARR by Customer'!AD$6:AD$107),SUMIF('ARR by Customer'!$H$6:$H$107,'ARR Analysis &amp; Retention'!$B68,'ARR by Customer'!AD$6:AD$107)+SUMIF('[1]2025 Pipeline'!$M$6:$M$140,'ARR Analysis &amp; Retention'!$B68,'[1]2025 Pipeline'!AD$6:AD$140))</f>
        <v>0</v>
      </c>
      <c r="V68" s="64">
        <f>IF($B$3="NO",SUMIF('ARR by Customer'!$H$6:$H$107,'ARR Analysis &amp; Retention'!$B68,'ARR by Customer'!AE$6:AE$107),SUMIF('ARR by Customer'!$H$6:$H$107,'ARR Analysis &amp; Retention'!$B68,'ARR by Customer'!AE$6:AE$107)+SUMIF('[1]2025 Pipeline'!$M$6:$M$140,'ARR Analysis &amp; Retention'!$B68,'[1]2025 Pipeline'!AE$6:AE$140))</f>
        <v>0</v>
      </c>
      <c r="W68" s="64">
        <f>IF($B$3="NO",SUMIF('ARR by Customer'!$H$6:$H$107,'ARR Analysis &amp; Retention'!$B68,'ARR by Customer'!AF$6:AF$107),SUMIF('ARR by Customer'!$H$6:$H$107,'ARR Analysis &amp; Retention'!$B68,'ARR by Customer'!AF$6:AF$107)+SUMIF('[1]2025 Pipeline'!$M$6:$M$140,'ARR Analysis &amp; Retention'!$B68,'[1]2025 Pipeline'!AF$6:AF$140))</f>
        <v>0</v>
      </c>
      <c r="X68" s="64">
        <f>IF($B$3="NO",SUMIF('ARR by Customer'!$H$6:$H$107,'ARR Analysis &amp; Retention'!$B68,'ARR by Customer'!AG$6:AG$107),SUMIF('ARR by Customer'!$H$6:$H$107,'ARR Analysis &amp; Retention'!$B68,'ARR by Customer'!AG$6:AG$107)+SUMIF('[1]2025 Pipeline'!$M$6:$M$140,'ARR Analysis &amp; Retention'!$B68,'[1]2025 Pipeline'!AG$6:AG$140))</f>
        <v>0</v>
      </c>
    </row>
    <row r="69" spans="2:24" ht="12" customHeight="1" x14ac:dyDescent="0.2">
      <c r="B69" s="5" t="s">
        <v>56</v>
      </c>
      <c r="C69" s="64">
        <f>SUMIF('ARR by Customer'!$H$6:$H$107,'ARR Analysis &amp; Retention'!$B69,'ARR by Customer'!L$6:L$107)</f>
        <v>427719.33</v>
      </c>
      <c r="D69" s="64">
        <f>SUMIF('ARR by Customer'!$H$6:$H$107,'ARR Analysis &amp; Retention'!$B69,'ARR by Customer'!M$6:M$107)</f>
        <v>427719.33</v>
      </c>
      <c r="E69" s="64">
        <f>SUMIF('ARR by Customer'!$H$6:$H$107,'ARR Analysis &amp; Retention'!$B69,'ARR by Customer'!N$6:N$107)</f>
        <v>427719.33</v>
      </c>
      <c r="F69" s="64">
        <f>SUMIF('ARR by Customer'!$H$6:$H$107,'ARR Analysis &amp; Retention'!$B69,'ARR by Customer'!O$6:O$107)</f>
        <v>463819.33</v>
      </c>
      <c r="G69" s="64">
        <f>SUMIF('ARR by Customer'!$H$6:$H$107,'ARR Analysis &amp; Retention'!$B69,'ARR by Customer'!P$6:P$107)</f>
        <v>463819.33</v>
      </c>
      <c r="H69" s="64">
        <f>SUMIF('ARR by Customer'!$H$6:$H$107,'ARR Analysis &amp; Retention'!$B69,'ARR by Customer'!Q$6:Q$107)</f>
        <v>463819.33</v>
      </c>
      <c r="I69" s="64">
        <f>SUMIF('ARR by Customer'!$H$6:$H$107,'ARR Analysis &amp; Retention'!$B69,'ARR by Customer'!R$6:R$107)</f>
        <v>463819.33</v>
      </c>
      <c r="J69" s="64">
        <f>SUMIF('ARR by Customer'!$H$6:$H$107,'ARR Analysis &amp; Retention'!$B69,'ARR by Customer'!S$6:S$107)</f>
        <v>463819.33</v>
      </c>
      <c r="K69" s="64">
        <f>SUMIF('ARR by Customer'!$H$6:$H$107,'ARR Analysis &amp; Retention'!$B69,'ARR by Customer'!T$6:T$107)</f>
        <v>463819.33</v>
      </c>
      <c r="L69" s="64">
        <f>SUMIF('ARR by Customer'!$H$6:$H$107,'ARR Analysis &amp; Retention'!$B69,'ARR by Customer'!U$6:U$107)</f>
        <v>463819.33</v>
      </c>
      <c r="M69" s="64">
        <f>IF($B$3="NO",SUMIF('ARR by Customer'!$H$6:$H$107,'ARR Analysis &amp; Retention'!$B69,'ARR by Customer'!V$6:V$107),SUMIF('ARR by Customer'!$H$6:$H$107,'ARR Analysis &amp; Retention'!$B69,'ARR by Customer'!V$6:V$107)+SUMIF('[1]2025 Pipeline'!$M$6:$M$140,'ARR Analysis &amp; Retention'!$B69,'[1]2025 Pipeline'!V$6:V$140))</f>
        <v>358919.33</v>
      </c>
      <c r="N69" s="64">
        <f>IF($B$3="NO",SUMIF('ARR by Customer'!$H$6:$H$107,'ARR Analysis &amp; Retention'!$B69,'ARR by Customer'!W$6:W$107),SUMIF('ARR by Customer'!$H$6:$H$107,'ARR Analysis &amp; Retention'!$B69,'ARR by Customer'!W$6:W$107)+SUMIF('[1]2025 Pipeline'!$M$6:$M$140,'ARR Analysis &amp; Retention'!$B69,'[1]2025 Pipeline'!W$6:W$140))</f>
        <v>358919.33</v>
      </c>
      <c r="O69" s="64">
        <f>IF($B$3="NO",SUMIF('ARR by Customer'!$H$6:$H$107,'ARR Analysis &amp; Retention'!$B69,'ARR by Customer'!X$6:X$107),SUMIF('ARR by Customer'!$H$6:$H$107,'ARR Analysis &amp; Retention'!$B69,'ARR by Customer'!X$6:X$107)+SUMIF('[1]2025 Pipeline'!$M$6:$M$140,'ARR Analysis &amp; Retention'!$B69,'[1]2025 Pipeline'!X$6:X$140))</f>
        <v>358919.33</v>
      </c>
      <c r="P69" s="64">
        <f>IF($B$3="NO",SUMIF('ARR by Customer'!$H$6:$H$107,'ARR Analysis &amp; Retention'!$B69,'ARR by Customer'!Y$6:Y$107),SUMIF('ARR by Customer'!$H$6:$H$107,'ARR Analysis &amp; Retention'!$B69,'ARR by Customer'!Y$6:Y$107)+SUMIF('[1]2025 Pipeline'!$M$6:$M$140,'ARR Analysis &amp; Retention'!$B69,'[1]2025 Pipeline'!Y$6:Y$140))</f>
        <v>358919.33</v>
      </c>
      <c r="Q69" s="64">
        <f>IF($B$3="NO",SUMIF('ARR by Customer'!$H$6:$H$107,'ARR Analysis &amp; Retention'!$B69,'ARR by Customer'!Z$6:Z$107),SUMIF('ARR by Customer'!$H$6:$H$107,'ARR Analysis &amp; Retention'!$B69,'ARR by Customer'!Z$6:Z$107)+SUMIF('[1]2025 Pipeline'!$M$6:$M$140,'ARR Analysis &amp; Retention'!$B69,'[1]2025 Pipeline'!Z$6:Z$140))</f>
        <v>358919.33</v>
      </c>
      <c r="R69" s="64">
        <f>IF($B$3="NO",SUMIF('ARR by Customer'!$H$6:$H$107,'ARR Analysis &amp; Retention'!$B69,'ARR by Customer'!AA$6:AA$107),SUMIF('ARR by Customer'!$H$6:$H$107,'ARR Analysis &amp; Retention'!$B69,'ARR by Customer'!AA$6:AA$107)+SUMIF('[1]2025 Pipeline'!$M$6:$M$140,'ARR Analysis &amp; Retention'!$B69,'[1]2025 Pipeline'!AA$6:AA$140))</f>
        <v>358919.33</v>
      </c>
      <c r="S69" s="64">
        <f>IF($B$3="NO",SUMIF('ARR by Customer'!$H$6:$H$107,'ARR Analysis &amp; Retention'!$B69,'ARR by Customer'!AB$6:AB$107),SUMIF('ARR by Customer'!$H$6:$H$107,'ARR Analysis &amp; Retention'!$B69,'ARR by Customer'!AB$6:AB$107)+SUMIF('[1]2025 Pipeline'!$M$6:$M$140,'ARR Analysis &amp; Retention'!$B69,'[1]2025 Pipeline'!AB$6:AB$140))</f>
        <v>358919.33</v>
      </c>
      <c r="T69" s="64">
        <f>IF($B$3="NO",SUMIF('ARR by Customer'!$H$6:$H$107,'ARR Analysis &amp; Retention'!$B69,'ARR by Customer'!AC$6:AC$107),SUMIF('ARR by Customer'!$H$6:$H$107,'ARR Analysis &amp; Retention'!$B69,'ARR by Customer'!AC$6:AC$107)+SUMIF('[1]2025 Pipeline'!$M$6:$M$140,'ARR Analysis &amp; Retention'!$B69,'[1]2025 Pipeline'!AC$6:AC$140))</f>
        <v>358919.33</v>
      </c>
      <c r="U69" s="64">
        <f>IF($B$3="NO",SUMIF('ARR by Customer'!$H$6:$H$107,'ARR Analysis &amp; Retention'!$B69,'ARR by Customer'!AD$6:AD$107),SUMIF('ARR by Customer'!$H$6:$H$107,'ARR Analysis &amp; Retention'!$B69,'ARR by Customer'!AD$6:AD$107)+SUMIF('[1]2025 Pipeline'!$M$6:$M$140,'ARR Analysis &amp; Retention'!$B69,'[1]2025 Pipeline'!AD$6:AD$140))</f>
        <v>358919.33</v>
      </c>
      <c r="V69" s="64">
        <f>IF($B$3="NO",SUMIF('ARR by Customer'!$H$6:$H$107,'ARR Analysis &amp; Retention'!$B69,'ARR by Customer'!AE$6:AE$107),SUMIF('ARR by Customer'!$H$6:$H$107,'ARR Analysis &amp; Retention'!$B69,'ARR by Customer'!AE$6:AE$107)+SUMIF('[1]2025 Pipeline'!$M$6:$M$140,'ARR Analysis &amp; Retention'!$B69,'[1]2025 Pipeline'!AE$6:AE$140))</f>
        <v>358919.33</v>
      </c>
      <c r="W69" s="64">
        <f>IF($B$3="NO",SUMIF('ARR by Customer'!$H$6:$H$107,'ARR Analysis &amp; Retention'!$B69,'ARR by Customer'!AF$6:AF$107),SUMIF('ARR by Customer'!$H$6:$H$107,'ARR Analysis &amp; Retention'!$B69,'ARR by Customer'!AF$6:AF$107)+SUMIF('[1]2025 Pipeline'!$M$6:$M$140,'ARR Analysis &amp; Retention'!$B69,'[1]2025 Pipeline'!AF$6:AF$140))</f>
        <v>358919.33</v>
      </c>
      <c r="X69" s="64">
        <f>IF($B$3="NO",SUMIF('ARR by Customer'!$H$6:$H$107,'ARR Analysis &amp; Retention'!$B69,'ARR by Customer'!AG$6:AG$107),SUMIF('ARR by Customer'!$H$6:$H$107,'ARR Analysis &amp; Retention'!$B69,'ARR by Customer'!AG$6:AG$107)+SUMIF('[1]2025 Pipeline'!$M$6:$M$140,'ARR Analysis &amp; Retention'!$B69,'[1]2025 Pipeline'!AG$6:AG$140))</f>
        <v>358919.33</v>
      </c>
    </row>
    <row r="70" spans="2:24" ht="12" customHeight="1" x14ac:dyDescent="0.2">
      <c r="B70" s="5" t="s">
        <v>57</v>
      </c>
      <c r="C70" s="64">
        <f>SUMIF('ARR by Customer'!$H$6:$H$107,'ARR Analysis &amp; Retention'!$B70,'ARR by Customer'!L$6:L$107)</f>
        <v>34850</v>
      </c>
      <c r="D70" s="64">
        <f>SUMIF('ARR by Customer'!$H$6:$H$107,'ARR Analysis &amp; Retention'!$B70,'ARR by Customer'!M$6:M$107)</f>
        <v>34850</v>
      </c>
      <c r="E70" s="64">
        <f>SUMIF('ARR by Customer'!$H$6:$H$107,'ARR Analysis &amp; Retention'!$B70,'ARR by Customer'!N$6:N$107)</f>
        <v>34850</v>
      </c>
      <c r="F70" s="64">
        <f>SUMIF('ARR by Customer'!$H$6:$H$107,'ARR Analysis &amp; Retention'!$B70,'ARR by Customer'!O$6:O$107)</f>
        <v>12000</v>
      </c>
      <c r="G70" s="64">
        <f>SUMIF('ARR by Customer'!$H$6:$H$107,'ARR Analysis &amp; Retention'!$B70,'ARR by Customer'!P$6:P$107)</f>
        <v>12000</v>
      </c>
      <c r="H70" s="64">
        <f>SUMIF('ARR by Customer'!$H$6:$H$107,'ARR Analysis &amp; Retention'!$B70,'ARR by Customer'!Q$6:Q$107)</f>
        <v>12000</v>
      </c>
      <c r="I70" s="64">
        <f>SUMIF('ARR by Customer'!$H$6:$H$107,'ARR Analysis &amp; Retention'!$B70,'ARR by Customer'!R$6:R$107)</f>
        <v>12000</v>
      </c>
      <c r="J70" s="64">
        <f>SUMIF('ARR by Customer'!$H$6:$H$107,'ARR Analysis &amp; Retention'!$B70,'ARR by Customer'!S$6:S$107)</f>
        <v>12000</v>
      </c>
      <c r="K70" s="64">
        <f>SUMIF('ARR by Customer'!$H$6:$H$107,'ARR Analysis &amp; Retention'!$B70,'ARR by Customer'!T$6:T$107)</f>
        <v>12000</v>
      </c>
      <c r="L70" s="64">
        <f>SUMIF('ARR by Customer'!$H$6:$H$107,'ARR Analysis &amp; Retention'!$B70,'ARR by Customer'!U$6:U$107)</f>
        <v>12000</v>
      </c>
      <c r="M70" s="64">
        <f>IF($B$3="NO",SUMIF('ARR by Customer'!$H$6:$H$107,'ARR Analysis &amp; Retention'!$B70,'ARR by Customer'!V$6:V$107),SUMIF('ARR by Customer'!$H$6:$H$107,'ARR Analysis &amp; Retention'!$B70,'ARR by Customer'!V$6:V$107)+SUMIF('[1]2025 Pipeline'!$M$6:$M$140,'ARR Analysis &amp; Retention'!$B70,'[1]2025 Pipeline'!V$6:V$140))</f>
        <v>30000</v>
      </c>
      <c r="N70" s="64">
        <f>IF($B$3="NO",SUMIF('ARR by Customer'!$H$6:$H$107,'ARR Analysis &amp; Retention'!$B70,'ARR by Customer'!W$6:W$107),SUMIF('ARR by Customer'!$H$6:$H$107,'ARR Analysis &amp; Retention'!$B70,'ARR by Customer'!W$6:W$107)+SUMIF('[1]2025 Pipeline'!$M$6:$M$140,'ARR Analysis &amp; Retention'!$B70,'[1]2025 Pipeline'!W$6:W$140))</f>
        <v>30000</v>
      </c>
      <c r="O70" s="64">
        <f>IF($B$3="NO",SUMIF('ARR by Customer'!$H$6:$H$107,'ARR Analysis &amp; Retention'!$B70,'ARR by Customer'!X$6:X$107),SUMIF('ARR by Customer'!$H$6:$H$107,'ARR Analysis &amp; Retention'!$B70,'ARR by Customer'!X$6:X$107)+SUMIF('[1]2025 Pipeline'!$M$6:$M$140,'ARR Analysis &amp; Retention'!$B70,'[1]2025 Pipeline'!X$6:X$140))</f>
        <v>30000</v>
      </c>
      <c r="P70" s="64">
        <f>IF($B$3="NO",SUMIF('ARR by Customer'!$H$6:$H$107,'ARR Analysis &amp; Retention'!$B70,'ARR by Customer'!Y$6:Y$107),SUMIF('ARR by Customer'!$H$6:$H$107,'ARR Analysis &amp; Retention'!$B70,'ARR by Customer'!Y$6:Y$107)+SUMIF('[1]2025 Pipeline'!$M$6:$M$140,'ARR Analysis &amp; Retention'!$B70,'[1]2025 Pipeline'!Y$6:Y$140))</f>
        <v>30000</v>
      </c>
      <c r="Q70" s="64">
        <f>IF($B$3="NO",SUMIF('ARR by Customer'!$H$6:$H$107,'ARR Analysis &amp; Retention'!$B70,'ARR by Customer'!Z$6:Z$107),SUMIF('ARR by Customer'!$H$6:$H$107,'ARR Analysis &amp; Retention'!$B70,'ARR by Customer'!Z$6:Z$107)+SUMIF('[1]2025 Pipeline'!$M$6:$M$140,'ARR Analysis &amp; Retention'!$B70,'[1]2025 Pipeline'!Z$6:Z$140))</f>
        <v>30000</v>
      </c>
      <c r="R70" s="64">
        <f>IF($B$3="NO",SUMIF('ARR by Customer'!$H$6:$H$107,'ARR Analysis &amp; Retention'!$B70,'ARR by Customer'!AA$6:AA$107),SUMIF('ARR by Customer'!$H$6:$H$107,'ARR Analysis &amp; Retention'!$B70,'ARR by Customer'!AA$6:AA$107)+SUMIF('[1]2025 Pipeline'!$M$6:$M$140,'ARR Analysis &amp; Retention'!$B70,'[1]2025 Pipeline'!AA$6:AA$140))</f>
        <v>30000</v>
      </c>
      <c r="S70" s="64">
        <f>IF($B$3="NO",SUMIF('ARR by Customer'!$H$6:$H$107,'ARR Analysis &amp; Retention'!$B70,'ARR by Customer'!AB$6:AB$107),SUMIF('ARR by Customer'!$H$6:$H$107,'ARR Analysis &amp; Retention'!$B70,'ARR by Customer'!AB$6:AB$107)+SUMIF('[1]2025 Pipeline'!$M$6:$M$140,'ARR Analysis &amp; Retention'!$B70,'[1]2025 Pipeline'!AB$6:AB$140))</f>
        <v>30000</v>
      </c>
      <c r="T70" s="64">
        <f>IF($B$3="NO",SUMIF('ARR by Customer'!$H$6:$H$107,'ARR Analysis &amp; Retention'!$B70,'ARR by Customer'!AC$6:AC$107),SUMIF('ARR by Customer'!$H$6:$H$107,'ARR Analysis &amp; Retention'!$B70,'ARR by Customer'!AC$6:AC$107)+SUMIF('[1]2025 Pipeline'!$M$6:$M$140,'ARR Analysis &amp; Retention'!$B70,'[1]2025 Pipeline'!AC$6:AC$140))</f>
        <v>30000</v>
      </c>
      <c r="U70" s="64">
        <f>IF($B$3="NO",SUMIF('ARR by Customer'!$H$6:$H$107,'ARR Analysis &amp; Retention'!$B70,'ARR by Customer'!AD$6:AD$107),SUMIF('ARR by Customer'!$H$6:$H$107,'ARR Analysis &amp; Retention'!$B70,'ARR by Customer'!AD$6:AD$107)+SUMIF('[1]2025 Pipeline'!$M$6:$M$140,'ARR Analysis &amp; Retention'!$B70,'[1]2025 Pipeline'!AD$6:AD$140))</f>
        <v>60000</v>
      </c>
      <c r="V70" s="64">
        <f>IF($B$3="NO",SUMIF('ARR by Customer'!$H$6:$H$107,'ARR Analysis &amp; Retention'!$B70,'ARR by Customer'!AE$6:AE$107),SUMIF('ARR by Customer'!$H$6:$H$107,'ARR Analysis &amp; Retention'!$B70,'ARR by Customer'!AE$6:AE$107)+SUMIF('[1]2025 Pipeline'!$M$6:$M$140,'ARR Analysis &amp; Retention'!$B70,'[1]2025 Pipeline'!AE$6:AE$140))</f>
        <v>60000</v>
      </c>
      <c r="W70" s="64">
        <f>IF($B$3="NO",SUMIF('ARR by Customer'!$H$6:$H$107,'ARR Analysis &amp; Retention'!$B70,'ARR by Customer'!AF$6:AF$107),SUMIF('ARR by Customer'!$H$6:$H$107,'ARR Analysis &amp; Retention'!$B70,'ARR by Customer'!AF$6:AF$107)+SUMIF('[1]2025 Pipeline'!$M$6:$M$140,'ARR Analysis &amp; Retention'!$B70,'[1]2025 Pipeline'!AF$6:AF$140))</f>
        <v>60000</v>
      </c>
      <c r="X70" s="64">
        <f>IF($B$3="NO",SUMIF('ARR by Customer'!$H$6:$H$107,'ARR Analysis &amp; Retention'!$B70,'ARR by Customer'!AG$6:AG$107),SUMIF('ARR by Customer'!$H$6:$H$107,'ARR Analysis &amp; Retention'!$B70,'ARR by Customer'!AG$6:AG$107)+SUMIF('[1]2025 Pipeline'!$M$6:$M$140,'ARR Analysis &amp; Retention'!$B70,'[1]2025 Pipeline'!AG$6:AG$140))</f>
        <v>60000</v>
      </c>
    </row>
    <row r="71" spans="2:24" ht="12" customHeight="1" x14ac:dyDescent="0.2">
      <c r="B71" s="5" t="s">
        <v>58</v>
      </c>
      <c r="C71" s="64">
        <f>SUMIF('ARR by Customer'!$H$6:$H$107,'ARR Analysis &amp; Retention'!$B71,'ARR by Customer'!L$6:L$107)</f>
        <v>0</v>
      </c>
      <c r="D71" s="64">
        <f>SUMIF('ARR by Customer'!$H$6:$H$107,'ARR Analysis &amp; Retention'!$B71,'ARR by Customer'!M$6:M$107)</f>
        <v>0</v>
      </c>
      <c r="E71" s="64">
        <f>SUMIF('ARR by Customer'!$H$6:$H$107,'ARR Analysis &amp; Retention'!$B71,'ARR by Customer'!N$6:N$107)</f>
        <v>0</v>
      </c>
      <c r="F71" s="64">
        <f>SUMIF('ARR by Customer'!$H$6:$H$107,'ARR Analysis &amp; Retention'!$B71,'ARR by Customer'!O$6:O$107)</f>
        <v>0</v>
      </c>
      <c r="G71" s="64">
        <f>SUMIF('ARR by Customer'!$H$6:$H$107,'ARR Analysis &amp; Retention'!$B71,'ARR by Customer'!P$6:P$107)</f>
        <v>0</v>
      </c>
      <c r="H71" s="64">
        <f>SUMIF('ARR by Customer'!$H$6:$H$107,'ARR Analysis &amp; Retention'!$B71,'ARR by Customer'!Q$6:Q$107)</f>
        <v>0</v>
      </c>
      <c r="I71" s="64">
        <f>SUMIF('ARR by Customer'!$H$6:$H$107,'ARR Analysis &amp; Retention'!$B71,'ARR by Customer'!R$6:R$107)</f>
        <v>0</v>
      </c>
      <c r="J71" s="64">
        <f>SUMIF('ARR by Customer'!$H$6:$H$107,'ARR Analysis &amp; Retention'!$B71,'ARR by Customer'!S$6:S$107)</f>
        <v>0</v>
      </c>
      <c r="K71" s="64">
        <f>SUMIF('ARR by Customer'!$H$6:$H$107,'ARR Analysis &amp; Retention'!$B71,'ARR by Customer'!T$6:T$107)</f>
        <v>0</v>
      </c>
      <c r="L71" s="64">
        <f>SUMIF('ARR by Customer'!$H$6:$H$107,'ARR Analysis &amp; Retention'!$B71,'ARR by Customer'!U$6:U$107)</f>
        <v>0</v>
      </c>
      <c r="M71" s="64">
        <f>IF($B$3="NO",SUMIF('ARR by Customer'!$H$6:$H$107,'ARR Analysis &amp; Retention'!$B71,'ARR by Customer'!V$6:V$107),SUMIF('ARR by Customer'!$H$6:$H$107,'ARR Analysis &amp; Retention'!$B71,'ARR by Customer'!V$6:V$107)+SUMIF('[1]2025 Pipeline'!$M$6:$M$140,'ARR Analysis &amp; Retention'!$B71,'[1]2025 Pipeline'!V$6:V$140))</f>
        <v>0</v>
      </c>
      <c r="N71" s="64">
        <f>IF($B$3="NO",SUMIF('ARR by Customer'!$H$6:$H$107,'ARR Analysis &amp; Retention'!$B71,'ARR by Customer'!W$6:W$107),SUMIF('ARR by Customer'!$H$6:$H$107,'ARR Analysis &amp; Retention'!$B71,'ARR by Customer'!W$6:W$107)+SUMIF('[1]2025 Pipeline'!$M$6:$M$140,'ARR Analysis &amp; Retention'!$B71,'[1]2025 Pipeline'!W$6:W$140))</f>
        <v>0</v>
      </c>
      <c r="O71" s="64">
        <f>IF($B$3="NO",SUMIF('ARR by Customer'!$H$6:$H$107,'ARR Analysis &amp; Retention'!$B71,'ARR by Customer'!X$6:X$107),SUMIF('ARR by Customer'!$H$6:$H$107,'ARR Analysis &amp; Retention'!$B71,'ARR by Customer'!X$6:X$107)+SUMIF('[1]2025 Pipeline'!$M$6:$M$140,'ARR Analysis &amp; Retention'!$B71,'[1]2025 Pipeline'!X$6:X$140))</f>
        <v>0</v>
      </c>
      <c r="P71" s="64">
        <f>IF($B$3="NO",SUMIF('ARR by Customer'!$H$6:$H$107,'ARR Analysis &amp; Retention'!$B71,'ARR by Customer'!Y$6:Y$107),SUMIF('ARR by Customer'!$H$6:$H$107,'ARR Analysis &amp; Retention'!$B71,'ARR by Customer'!Y$6:Y$107)+SUMIF('[1]2025 Pipeline'!$M$6:$M$140,'ARR Analysis &amp; Retention'!$B71,'[1]2025 Pipeline'!Y$6:Y$140))</f>
        <v>0</v>
      </c>
      <c r="Q71" s="64">
        <f>IF($B$3="NO",SUMIF('ARR by Customer'!$H$6:$H$107,'ARR Analysis &amp; Retention'!$B71,'ARR by Customer'!Z$6:Z$107),SUMIF('ARR by Customer'!$H$6:$H$107,'ARR Analysis &amp; Retention'!$B71,'ARR by Customer'!Z$6:Z$107)+SUMIF('[1]2025 Pipeline'!$M$6:$M$140,'ARR Analysis &amp; Retention'!$B71,'[1]2025 Pipeline'!Z$6:Z$140))</f>
        <v>0</v>
      </c>
      <c r="R71" s="64">
        <f>IF($B$3="NO",SUMIF('ARR by Customer'!$H$6:$H$107,'ARR Analysis &amp; Retention'!$B71,'ARR by Customer'!AA$6:AA$107),SUMIF('ARR by Customer'!$H$6:$H$107,'ARR Analysis &amp; Retention'!$B71,'ARR by Customer'!AA$6:AA$107)+SUMIF('[1]2025 Pipeline'!$M$6:$M$140,'ARR Analysis &amp; Retention'!$B71,'[1]2025 Pipeline'!AA$6:AA$140))</f>
        <v>0</v>
      </c>
      <c r="S71" s="64">
        <f>IF($B$3="NO",SUMIF('ARR by Customer'!$H$6:$H$107,'ARR Analysis &amp; Retention'!$B71,'ARR by Customer'!AB$6:AB$107),SUMIF('ARR by Customer'!$H$6:$H$107,'ARR Analysis &amp; Retention'!$B71,'ARR by Customer'!AB$6:AB$107)+SUMIF('[1]2025 Pipeline'!$M$6:$M$140,'ARR Analysis &amp; Retention'!$B71,'[1]2025 Pipeline'!AB$6:AB$140))</f>
        <v>0</v>
      </c>
      <c r="T71" s="64">
        <f>IF($B$3="NO",SUMIF('ARR by Customer'!$H$6:$H$107,'ARR Analysis &amp; Retention'!$B71,'ARR by Customer'!AC$6:AC$107),SUMIF('ARR by Customer'!$H$6:$H$107,'ARR Analysis &amp; Retention'!$B71,'ARR by Customer'!AC$6:AC$107)+SUMIF('[1]2025 Pipeline'!$M$6:$M$140,'ARR Analysis &amp; Retention'!$B71,'[1]2025 Pipeline'!AC$6:AC$140))</f>
        <v>0</v>
      </c>
      <c r="U71" s="64">
        <f>IF($B$3="NO",SUMIF('ARR by Customer'!$H$6:$H$107,'ARR Analysis &amp; Retention'!$B71,'ARR by Customer'!AD$6:AD$107),SUMIF('ARR by Customer'!$H$6:$H$107,'ARR Analysis &amp; Retention'!$B71,'ARR by Customer'!AD$6:AD$107)+SUMIF('[1]2025 Pipeline'!$M$6:$M$140,'ARR Analysis &amp; Retention'!$B71,'[1]2025 Pipeline'!AD$6:AD$140))</f>
        <v>375000</v>
      </c>
      <c r="V71" s="64">
        <f>IF($B$3="NO",SUMIF('ARR by Customer'!$H$6:$H$107,'ARR Analysis &amp; Retention'!$B71,'ARR by Customer'!AE$6:AE$107),SUMIF('ARR by Customer'!$H$6:$H$107,'ARR Analysis &amp; Retention'!$B71,'ARR by Customer'!AE$6:AE$107)+SUMIF('[1]2025 Pipeline'!$M$6:$M$140,'ARR Analysis &amp; Retention'!$B71,'[1]2025 Pipeline'!AE$6:AE$140))</f>
        <v>375000</v>
      </c>
      <c r="W71" s="64">
        <f>IF($B$3="NO",SUMIF('ARR by Customer'!$H$6:$H$107,'ARR Analysis &amp; Retention'!$B71,'ARR by Customer'!AF$6:AF$107),SUMIF('ARR by Customer'!$H$6:$H$107,'ARR Analysis &amp; Retention'!$B71,'ARR by Customer'!AF$6:AF$107)+SUMIF('[1]2025 Pipeline'!$M$6:$M$140,'ARR Analysis &amp; Retention'!$B71,'[1]2025 Pipeline'!AF$6:AF$140))</f>
        <v>375000</v>
      </c>
      <c r="X71" s="64">
        <f>IF($B$3="NO",SUMIF('ARR by Customer'!$H$6:$H$107,'ARR Analysis &amp; Retention'!$B71,'ARR by Customer'!AG$6:AG$107),SUMIF('ARR by Customer'!$H$6:$H$107,'ARR Analysis &amp; Retention'!$B71,'ARR by Customer'!AG$6:AG$107)+SUMIF('[1]2025 Pipeline'!$M$6:$M$140,'ARR Analysis &amp; Retention'!$B71,'[1]2025 Pipeline'!AG$6:AG$140))</f>
        <v>375000</v>
      </c>
    </row>
    <row r="72" spans="2:24" ht="12" customHeight="1" x14ac:dyDescent="0.2">
      <c r="B72" s="5" t="s">
        <v>59</v>
      </c>
      <c r="C72" s="64">
        <f>SUMIF('ARR by Customer'!$H$6:$H$107,'ARR Analysis &amp; Retention'!$B72,'ARR by Customer'!L$6:L$107)</f>
        <v>128099</v>
      </c>
      <c r="D72" s="64">
        <f>SUMIF('ARR by Customer'!$H$6:$H$107,'ARR Analysis &amp; Retention'!$B72,'ARR by Customer'!M$6:M$107)</f>
        <v>128099</v>
      </c>
      <c r="E72" s="64">
        <f>SUMIF('ARR by Customer'!$H$6:$H$107,'ARR Analysis &amp; Retention'!$B72,'ARR by Customer'!N$6:N$107)</f>
        <v>128099</v>
      </c>
      <c r="F72" s="64">
        <f>SUMIF('ARR by Customer'!$H$6:$H$107,'ARR Analysis &amp; Retention'!$B72,'ARR by Customer'!O$6:O$107)</f>
        <v>128099</v>
      </c>
      <c r="G72" s="64">
        <f>SUMIF('ARR by Customer'!$H$6:$H$107,'ARR Analysis &amp; Retention'!$B72,'ARR by Customer'!P$6:P$107)</f>
        <v>128099</v>
      </c>
      <c r="H72" s="64">
        <f>SUMIF('ARR by Customer'!$H$6:$H$107,'ARR Analysis &amp; Retention'!$B72,'ARR by Customer'!Q$6:Q$107)</f>
        <v>128099</v>
      </c>
      <c r="I72" s="64">
        <f>SUMIF('ARR by Customer'!$H$6:$H$107,'ARR Analysis &amp; Retention'!$B72,'ARR by Customer'!R$6:R$107)</f>
        <v>128099</v>
      </c>
      <c r="J72" s="64">
        <f>SUMIF('ARR by Customer'!$H$6:$H$107,'ARR Analysis &amp; Retention'!$B72,'ARR by Customer'!S$6:S$107)</f>
        <v>128099</v>
      </c>
      <c r="K72" s="64">
        <f>SUMIF('ARR by Customer'!$H$6:$H$107,'ARR Analysis &amp; Retention'!$B72,'ARR by Customer'!T$6:T$107)</f>
        <v>128099</v>
      </c>
      <c r="L72" s="64">
        <f>SUMIF('ARR by Customer'!$H$6:$H$107,'ARR Analysis &amp; Retention'!$B72,'ARR by Customer'!U$6:U$107)</f>
        <v>128099</v>
      </c>
      <c r="M72" s="64">
        <f>IF($B$3="NO",SUMIF('ARR by Customer'!$H$6:$H$107,'ARR Analysis &amp; Retention'!$B72,'ARR by Customer'!V$6:V$107),SUMIF('ARR by Customer'!$H$6:$H$107,'ARR Analysis &amp; Retention'!$B72,'ARR by Customer'!V$6:V$107)+SUMIF('[1]2025 Pipeline'!$M$6:$M$140,'ARR Analysis &amp; Retention'!$B72,'[1]2025 Pipeline'!V$6:V$140))</f>
        <v>128099</v>
      </c>
      <c r="N72" s="64">
        <f>IF($B$3="NO",SUMIF('ARR by Customer'!$H$6:$H$107,'ARR Analysis &amp; Retention'!$B72,'ARR by Customer'!W$6:W$107),SUMIF('ARR by Customer'!$H$6:$H$107,'ARR Analysis &amp; Retention'!$B72,'ARR by Customer'!W$6:W$107)+SUMIF('[1]2025 Pipeline'!$M$6:$M$140,'ARR Analysis &amp; Retention'!$B72,'[1]2025 Pipeline'!W$6:W$140))</f>
        <v>128099</v>
      </c>
      <c r="O72" s="64">
        <f>IF($B$3="NO",SUMIF('ARR by Customer'!$H$6:$H$107,'ARR Analysis &amp; Retention'!$B72,'ARR by Customer'!X$6:X$107),SUMIF('ARR by Customer'!$H$6:$H$107,'ARR Analysis &amp; Retention'!$B72,'ARR by Customer'!X$6:X$107)+SUMIF('[1]2025 Pipeline'!$M$6:$M$140,'ARR Analysis &amp; Retention'!$B72,'[1]2025 Pipeline'!X$6:X$140))</f>
        <v>128099</v>
      </c>
      <c r="P72" s="64">
        <f>IF($B$3="NO",SUMIF('ARR by Customer'!$H$6:$H$107,'ARR Analysis &amp; Retention'!$B72,'ARR by Customer'!Y$6:Y$107),SUMIF('ARR by Customer'!$H$6:$H$107,'ARR Analysis &amp; Retention'!$B72,'ARR by Customer'!Y$6:Y$107)+SUMIF('[1]2025 Pipeline'!$M$6:$M$140,'ARR Analysis &amp; Retention'!$B72,'[1]2025 Pipeline'!Y$6:Y$140))</f>
        <v>128099</v>
      </c>
      <c r="Q72" s="64">
        <f>IF($B$3="NO",SUMIF('ARR by Customer'!$H$6:$H$107,'ARR Analysis &amp; Retention'!$B72,'ARR by Customer'!Z$6:Z$107),SUMIF('ARR by Customer'!$H$6:$H$107,'ARR Analysis &amp; Retention'!$B72,'ARR by Customer'!Z$6:Z$107)+SUMIF('[1]2025 Pipeline'!$M$6:$M$140,'ARR Analysis &amp; Retention'!$B72,'[1]2025 Pipeline'!Z$6:Z$140))</f>
        <v>128099</v>
      </c>
      <c r="R72" s="64">
        <f>IF($B$3="NO",SUMIF('ARR by Customer'!$H$6:$H$107,'ARR Analysis &amp; Retention'!$B72,'ARR by Customer'!AA$6:AA$107),SUMIF('ARR by Customer'!$H$6:$H$107,'ARR Analysis &amp; Retention'!$B72,'ARR by Customer'!AA$6:AA$107)+SUMIF('[1]2025 Pipeline'!$M$6:$M$140,'ARR Analysis &amp; Retention'!$B72,'[1]2025 Pipeline'!AA$6:AA$140))</f>
        <v>128099</v>
      </c>
      <c r="S72" s="64">
        <f>IF($B$3="NO",SUMIF('ARR by Customer'!$H$6:$H$107,'ARR Analysis &amp; Retention'!$B72,'ARR by Customer'!AB$6:AB$107),SUMIF('ARR by Customer'!$H$6:$H$107,'ARR Analysis &amp; Retention'!$B72,'ARR by Customer'!AB$6:AB$107)+SUMIF('[1]2025 Pipeline'!$M$6:$M$140,'ARR Analysis &amp; Retention'!$B72,'[1]2025 Pipeline'!AB$6:AB$140))</f>
        <v>128099</v>
      </c>
      <c r="T72" s="64">
        <f>IF($B$3="NO",SUMIF('ARR by Customer'!$H$6:$H$107,'ARR Analysis &amp; Retention'!$B72,'ARR by Customer'!AC$6:AC$107),SUMIF('ARR by Customer'!$H$6:$H$107,'ARR Analysis &amp; Retention'!$B72,'ARR by Customer'!AC$6:AC$107)+SUMIF('[1]2025 Pipeline'!$M$6:$M$140,'ARR Analysis &amp; Retention'!$B72,'[1]2025 Pipeline'!AC$6:AC$140))</f>
        <v>128099</v>
      </c>
      <c r="U72" s="64">
        <f>IF($B$3="NO",SUMIF('ARR by Customer'!$H$6:$H$107,'ARR Analysis &amp; Retention'!$B72,'ARR by Customer'!AD$6:AD$107),SUMIF('ARR by Customer'!$H$6:$H$107,'ARR Analysis &amp; Retention'!$B72,'ARR by Customer'!AD$6:AD$107)+SUMIF('[1]2025 Pipeline'!$M$6:$M$140,'ARR Analysis &amp; Retention'!$B72,'[1]2025 Pipeline'!AD$6:AD$140))</f>
        <v>128099</v>
      </c>
      <c r="V72" s="64">
        <f>IF($B$3="NO",SUMIF('ARR by Customer'!$H$6:$H$107,'ARR Analysis &amp; Retention'!$B72,'ARR by Customer'!AE$6:AE$107),SUMIF('ARR by Customer'!$H$6:$H$107,'ARR Analysis &amp; Retention'!$B72,'ARR by Customer'!AE$6:AE$107)+SUMIF('[1]2025 Pipeline'!$M$6:$M$140,'ARR Analysis &amp; Retention'!$B72,'[1]2025 Pipeline'!AE$6:AE$140))</f>
        <v>128099</v>
      </c>
      <c r="W72" s="64">
        <f>IF($B$3="NO",SUMIF('ARR by Customer'!$H$6:$H$107,'ARR Analysis &amp; Retention'!$B72,'ARR by Customer'!AF$6:AF$107),SUMIF('ARR by Customer'!$H$6:$H$107,'ARR Analysis &amp; Retention'!$B72,'ARR by Customer'!AF$6:AF$107)+SUMIF('[1]2025 Pipeline'!$M$6:$M$140,'ARR Analysis &amp; Retention'!$B72,'[1]2025 Pipeline'!AF$6:AF$140))</f>
        <v>128099</v>
      </c>
      <c r="X72" s="64">
        <f>IF($B$3="NO",SUMIF('ARR by Customer'!$H$6:$H$107,'ARR Analysis &amp; Retention'!$B72,'ARR by Customer'!AG$6:AG$107),SUMIF('ARR by Customer'!$H$6:$H$107,'ARR Analysis &amp; Retention'!$B72,'ARR by Customer'!AG$6:AG$107)+SUMIF('[1]2025 Pipeline'!$M$6:$M$140,'ARR Analysis &amp; Retention'!$B72,'[1]2025 Pipeline'!AG$6:AG$140))</f>
        <v>128099</v>
      </c>
    </row>
    <row r="73" spans="2:24" ht="12" customHeight="1" x14ac:dyDescent="0.2">
      <c r="B73" s="5" t="s">
        <v>60</v>
      </c>
      <c r="C73" s="64">
        <f>SUMIF('ARR by Customer'!$H$6:$H$107,'ARR Analysis &amp; Retention'!$B73,'ARR by Customer'!L$6:L$107)</f>
        <v>9059</v>
      </c>
      <c r="D73" s="64">
        <f>SUMIF('ARR by Customer'!$H$6:$H$107,'ARR Analysis &amp; Retention'!$B73,'ARR by Customer'!M$6:M$107)</f>
        <v>9059</v>
      </c>
      <c r="E73" s="64">
        <f>SUMIF('ARR by Customer'!$H$6:$H$107,'ARR Analysis &amp; Retention'!$B73,'ARR by Customer'!N$6:N$107)</f>
        <v>9059</v>
      </c>
      <c r="F73" s="64">
        <f>SUMIF('ARR by Customer'!$H$6:$H$107,'ARR Analysis &amp; Retention'!$B73,'ARR by Customer'!O$6:O$107)</f>
        <v>7620</v>
      </c>
      <c r="G73" s="64">
        <f>SUMIF('ARR by Customer'!$H$6:$H$107,'ARR Analysis &amp; Retention'!$B73,'ARR by Customer'!P$6:P$107)</f>
        <v>7620</v>
      </c>
      <c r="H73" s="64">
        <f>SUMIF('ARR by Customer'!$H$6:$H$107,'ARR Analysis &amp; Retention'!$B73,'ARR by Customer'!Q$6:Q$107)</f>
        <v>7620</v>
      </c>
      <c r="I73" s="64">
        <f>SUMIF('ARR by Customer'!$H$6:$H$107,'ARR Analysis &amp; Retention'!$B73,'ARR by Customer'!R$6:R$107)</f>
        <v>0</v>
      </c>
      <c r="J73" s="64">
        <f>SUMIF('ARR by Customer'!$H$6:$H$107,'ARR Analysis &amp; Retention'!$B73,'ARR by Customer'!S$6:S$107)</f>
        <v>0</v>
      </c>
      <c r="K73" s="64">
        <f>SUMIF('ARR by Customer'!$H$6:$H$107,'ARR Analysis &amp; Retention'!$B73,'ARR by Customer'!T$6:T$107)</f>
        <v>0</v>
      </c>
      <c r="L73" s="64">
        <f>SUMIF('ARR by Customer'!$H$6:$H$107,'ARR Analysis &amp; Retention'!$B73,'ARR by Customer'!U$6:U$107)</f>
        <v>0</v>
      </c>
      <c r="M73" s="64">
        <f>IF($B$3="NO",SUMIF('ARR by Customer'!$H$6:$H$107,'ARR Analysis &amp; Retention'!$B73,'ARR by Customer'!V$6:V$107),SUMIF('ARR by Customer'!$H$6:$H$107,'ARR Analysis &amp; Retention'!$B73,'ARR by Customer'!V$6:V$107)+SUMIF('[1]2025 Pipeline'!$M$6:$M$140,'ARR Analysis &amp; Retention'!$B73,'[1]2025 Pipeline'!V$6:V$140))</f>
        <v>0</v>
      </c>
      <c r="N73" s="64">
        <f>IF($B$3="NO",SUMIF('ARR by Customer'!$H$6:$H$107,'ARR Analysis &amp; Retention'!$B73,'ARR by Customer'!W$6:W$107),SUMIF('ARR by Customer'!$H$6:$H$107,'ARR Analysis &amp; Retention'!$B73,'ARR by Customer'!W$6:W$107)+SUMIF('[1]2025 Pipeline'!$M$6:$M$140,'ARR Analysis &amp; Retention'!$B73,'[1]2025 Pipeline'!W$6:W$140))</f>
        <v>0</v>
      </c>
      <c r="O73" s="64">
        <f>IF($B$3="NO",SUMIF('ARR by Customer'!$H$6:$H$107,'ARR Analysis &amp; Retention'!$B73,'ARR by Customer'!X$6:X$107),SUMIF('ARR by Customer'!$H$6:$H$107,'ARR Analysis &amp; Retention'!$B73,'ARR by Customer'!X$6:X$107)+SUMIF('[1]2025 Pipeline'!$M$6:$M$140,'ARR Analysis &amp; Retention'!$B73,'[1]2025 Pipeline'!X$6:X$140))</f>
        <v>0</v>
      </c>
      <c r="P73" s="64">
        <f>IF($B$3="NO",SUMIF('ARR by Customer'!$H$6:$H$107,'ARR Analysis &amp; Retention'!$B73,'ARR by Customer'!Y$6:Y$107),SUMIF('ARR by Customer'!$H$6:$H$107,'ARR Analysis &amp; Retention'!$B73,'ARR by Customer'!Y$6:Y$107)+SUMIF('[1]2025 Pipeline'!$M$6:$M$140,'ARR Analysis &amp; Retention'!$B73,'[1]2025 Pipeline'!Y$6:Y$140))</f>
        <v>0</v>
      </c>
      <c r="Q73" s="64">
        <f>IF($B$3="NO",SUMIF('ARR by Customer'!$H$6:$H$107,'ARR Analysis &amp; Retention'!$B73,'ARR by Customer'!Z$6:Z$107),SUMIF('ARR by Customer'!$H$6:$H$107,'ARR Analysis &amp; Retention'!$B73,'ARR by Customer'!Z$6:Z$107)+SUMIF('[1]2025 Pipeline'!$M$6:$M$140,'ARR Analysis &amp; Retention'!$B73,'[1]2025 Pipeline'!Z$6:Z$140))</f>
        <v>0</v>
      </c>
      <c r="R73" s="64">
        <f>IF($B$3="NO",SUMIF('ARR by Customer'!$H$6:$H$107,'ARR Analysis &amp; Retention'!$B73,'ARR by Customer'!AA$6:AA$107),SUMIF('ARR by Customer'!$H$6:$H$107,'ARR Analysis &amp; Retention'!$B73,'ARR by Customer'!AA$6:AA$107)+SUMIF('[1]2025 Pipeline'!$M$6:$M$140,'ARR Analysis &amp; Retention'!$B73,'[1]2025 Pipeline'!AA$6:AA$140))</f>
        <v>0</v>
      </c>
      <c r="S73" s="64">
        <f>IF($B$3="NO",SUMIF('ARR by Customer'!$H$6:$H$107,'ARR Analysis &amp; Retention'!$B73,'ARR by Customer'!AB$6:AB$107),SUMIF('ARR by Customer'!$H$6:$H$107,'ARR Analysis &amp; Retention'!$B73,'ARR by Customer'!AB$6:AB$107)+SUMIF('[1]2025 Pipeline'!$M$6:$M$140,'ARR Analysis &amp; Retention'!$B73,'[1]2025 Pipeline'!AB$6:AB$140))</f>
        <v>0</v>
      </c>
      <c r="T73" s="64">
        <f>IF($B$3="NO",SUMIF('ARR by Customer'!$H$6:$H$107,'ARR Analysis &amp; Retention'!$B73,'ARR by Customer'!AC$6:AC$107),SUMIF('ARR by Customer'!$H$6:$H$107,'ARR Analysis &amp; Retention'!$B73,'ARR by Customer'!AC$6:AC$107)+SUMIF('[1]2025 Pipeline'!$M$6:$M$140,'ARR Analysis &amp; Retention'!$B73,'[1]2025 Pipeline'!AC$6:AC$140))</f>
        <v>0</v>
      </c>
      <c r="U73" s="64">
        <f>IF($B$3="NO",SUMIF('ARR by Customer'!$H$6:$H$107,'ARR Analysis &amp; Retention'!$B73,'ARR by Customer'!AD$6:AD$107),SUMIF('ARR by Customer'!$H$6:$H$107,'ARR Analysis &amp; Retention'!$B73,'ARR by Customer'!AD$6:AD$107)+SUMIF('[1]2025 Pipeline'!$M$6:$M$140,'ARR Analysis &amp; Retention'!$B73,'[1]2025 Pipeline'!AD$6:AD$140))</f>
        <v>0</v>
      </c>
      <c r="V73" s="64">
        <f>IF($B$3="NO",SUMIF('ARR by Customer'!$H$6:$H$107,'ARR Analysis &amp; Retention'!$B73,'ARR by Customer'!AE$6:AE$107),SUMIF('ARR by Customer'!$H$6:$H$107,'ARR Analysis &amp; Retention'!$B73,'ARR by Customer'!AE$6:AE$107)+SUMIF('[1]2025 Pipeline'!$M$6:$M$140,'ARR Analysis &amp; Retention'!$B73,'[1]2025 Pipeline'!AE$6:AE$140))</f>
        <v>0</v>
      </c>
      <c r="W73" s="64">
        <f>IF($B$3="NO",SUMIF('ARR by Customer'!$H$6:$H$107,'ARR Analysis &amp; Retention'!$B73,'ARR by Customer'!AF$6:AF$107),SUMIF('ARR by Customer'!$H$6:$H$107,'ARR Analysis &amp; Retention'!$B73,'ARR by Customer'!AF$6:AF$107)+SUMIF('[1]2025 Pipeline'!$M$6:$M$140,'ARR Analysis &amp; Retention'!$B73,'[1]2025 Pipeline'!AF$6:AF$140))</f>
        <v>0</v>
      </c>
      <c r="X73" s="64">
        <f>IF($B$3="NO",SUMIF('ARR by Customer'!$H$6:$H$107,'ARR Analysis &amp; Retention'!$B73,'ARR by Customer'!AG$6:AG$107),SUMIF('ARR by Customer'!$H$6:$H$107,'ARR Analysis &amp; Retention'!$B73,'ARR by Customer'!AG$6:AG$107)+SUMIF('[1]2025 Pipeline'!$M$6:$M$140,'ARR Analysis &amp; Retention'!$B73,'[1]2025 Pipeline'!AG$6:AG$140))</f>
        <v>0</v>
      </c>
    </row>
    <row r="74" spans="2:24" ht="12" customHeight="1" x14ac:dyDescent="0.2">
      <c r="B74" s="65" t="s">
        <v>61</v>
      </c>
      <c r="C74" s="64">
        <f>SUMIF('ARR by Customer'!$H$6:$H$107,'ARR Analysis &amp; Retention'!$B74,'ARR by Customer'!L$6:L$107)</f>
        <v>25000</v>
      </c>
      <c r="D74" s="64">
        <f>SUMIF('ARR by Customer'!$H$6:$H$107,'ARR Analysis &amp; Retention'!$B74,'ARR by Customer'!M$6:M$107)</f>
        <v>25000</v>
      </c>
      <c r="E74" s="64">
        <f>SUMIF('ARR by Customer'!$H$6:$H$107,'ARR Analysis &amp; Retention'!$B74,'ARR by Customer'!N$6:N$107)</f>
        <v>25000</v>
      </c>
      <c r="F74" s="64">
        <f>SUMIF('ARR by Customer'!$H$6:$H$107,'ARR Analysis &amp; Retention'!$B74,'ARR by Customer'!O$6:O$107)</f>
        <v>25000</v>
      </c>
      <c r="G74" s="64">
        <f>SUMIF('ARR by Customer'!$H$6:$H$107,'ARR Analysis &amp; Retention'!$B74,'ARR by Customer'!P$6:P$107)</f>
        <v>25000</v>
      </c>
      <c r="H74" s="64">
        <f>SUMIF('ARR by Customer'!$H$6:$H$107,'ARR Analysis &amp; Retention'!$B74,'ARR by Customer'!Q$6:Q$107)</f>
        <v>25000</v>
      </c>
      <c r="I74" s="64">
        <f>SUMIF('ARR by Customer'!$H$6:$H$107,'ARR Analysis &amp; Retention'!$B74,'ARR by Customer'!R$6:R$107)</f>
        <v>25000</v>
      </c>
      <c r="J74" s="64">
        <f>SUMIF('ARR by Customer'!$H$6:$H$107,'ARR Analysis &amp; Retention'!$B74,'ARR by Customer'!S$6:S$107)</f>
        <v>25000</v>
      </c>
      <c r="K74" s="64">
        <f>SUMIF('ARR by Customer'!$H$6:$H$107,'ARR Analysis &amp; Retention'!$B74,'ARR by Customer'!T$6:T$107)</f>
        <v>25000</v>
      </c>
      <c r="L74" s="64">
        <f>SUMIF('ARR by Customer'!$H$6:$H$107,'ARR Analysis &amp; Retention'!$B74,'ARR by Customer'!U$6:U$107)</f>
        <v>25000</v>
      </c>
      <c r="M74" s="64">
        <f>IF($B$3="NO",SUMIF('ARR by Customer'!$H$6:$H$107,'ARR Analysis &amp; Retention'!$B74,'ARR by Customer'!V$6:V$107),SUMIF('ARR by Customer'!$H$6:$H$107,'ARR Analysis &amp; Retention'!$B74,'ARR by Customer'!V$6:V$107)+SUMIF('[1]2025 Pipeline'!$M$6:$M$140,'ARR Analysis &amp; Retention'!$B74,'[1]2025 Pipeline'!V$6:V$140))</f>
        <v>25000</v>
      </c>
      <c r="N74" s="64">
        <f>IF($B$3="NO",SUMIF('ARR by Customer'!$H$6:$H$107,'ARR Analysis &amp; Retention'!$B74,'ARR by Customer'!W$6:W$107),SUMIF('ARR by Customer'!$H$6:$H$107,'ARR Analysis &amp; Retention'!$B74,'ARR by Customer'!W$6:W$107)+SUMIF('[1]2025 Pipeline'!$M$6:$M$140,'ARR Analysis &amp; Retention'!$B74,'[1]2025 Pipeline'!W$6:W$140))</f>
        <v>25000</v>
      </c>
      <c r="O74" s="64">
        <f>IF($B$3="NO",SUMIF('ARR by Customer'!$H$6:$H$107,'ARR Analysis &amp; Retention'!$B74,'ARR by Customer'!X$6:X$107),SUMIF('ARR by Customer'!$H$6:$H$107,'ARR Analysis &amp; Retention'!$B74,'ARR by Customer'!X$6:X$107)+SUMIF('[1]2025 Pipeline'!$M$6:$M$140,'ARR Analysis &amp; Retention'!$B74,'[1]2025 Pipeline'!X$6:X$140))</f>
        <v>25000</v>
      </c>
      <c r="P74" s="64">
        <f>IF($B$3="NO",SUMIF('ARR by Customer'!$H$6:$H$107,'ARR Analysis &amp; Retention'!$B74,'ARR by Customer'!Y$6:Y$107),SUMIF('ARR by Customer'!$H$6:$H$107,'ARR Analysis &amp; Retention'!$B74,'ARR by Customer'!Y$6:Y$107)+SUMIF('[1]2025 Pipeline'!$M$6:$M$140,'ARR Analysis &amp; Retention'!$B74,'[1]2025 Pipeline'!Y$6:Y$140))</f>
        <v>25000</v>
      </c>
      <c r="Q74" s="64">
        <f>IF($B$3="NO",SUMIF('ARR by Customer'!$H$6:$H$107,'ARR Analysis &amp; Retention'!$B74,'ARR by Customer'!Z$6:Z$107),SUMIF('ARR by Customer'!$H$6:$H$107,'ARR Analysis &amp; Retention'!$B74,'ARR by Customer'!Z$6:Z$107)+SUMIF('[1]2025 Pipeline'!$M$6:$M$140,'ARR Analysis &amp; Retention'!$B74,'[1]2025 Pipeline'!Z$6:Z$140))</f>
        <v>25000</v>
      </c>
      <c r="R74" s="64">
        <f>IF($B$3="NO",SUMIF('ARR by Customer'!$H$6:$H$107,'ARR Analysis &amp; Retention'!$B74,'ARR by Customer'!AA$6:AA$107),SUMIF('ARR by Customer'!$H$6:$H$107,'ARR Analysis &amp; Retention'!$B74,'ARR by Customer'!AA$6:AA$107)+SUMIF('[1]2025 Pipeline'!$M$6:$M$140,'ARR Analysis &amp; Retention'!$B74,'[1]2025 Pipeline'!AA$6:AA$140))</f>
        <v>25000</v>
      </c>
      <c r="S74" s="64">
        <f>IF($B$3="NO",SUMIF('ARR by Customer'!$H$6:$H$107,'ARR Analysis &amp; Retention'!$B74,'ARR by Customer'!AB$6:AB$107),SUMIF('ARR by Customer'!$H$6:$H$107,'ARR Analysis &amp; Retention'!$B74,'ARR by Customer'!AB$6:AB$107)+SUMIF('[1]2025 Pipeline'!$M$6:$M$140,'ARR Analysis &amp; Retention'!$B74,'[1]2025 Pipeline'!AB$6:AB$140))</f>
        <v>25000</v>
      </c>
      <c r="T74" s="64">
        <f>IF($B$3="NO",SUMIF('ARR by Customer'!$H$6:$H$107,'ARR Analysis &amp; Retention'!$B74,'ARR by Customer'!AC$6:AC$107),SUMIF('ARR by Customer'!$H$6:$H$107,'ARR Analysis &amp; Retention'!$B74,'ARR by Customer'!AC$6:AC$107)+SUMIF('[1]2025 Pipeline'!$M$6:$M$140,'ARR Analysis &amp; Retention'!$B74,'[1]2025 Pipeline'!AC$6:AC$140))</f>
        <v>25000</v>
      </c>
      <c r="U74" s="64">
        <f>IF($B$3="NO",SUMIF('ARR by Customer'!$H$6:$H$107,'ARR Analysis &amp; Retention'!$B74,'ARR by Customer'!AD$6:AD$107),SUMIF('ARR by Customer'!$H$6:$H$107,'ARR Analysis &amp; Retention'!$B74,'ARR by Customer'!AD$6:AD$107)+SUMIF('[1]2025 Pipeline'!$M$6:$M$140,'ARR Analysis &amp; Retention'!$B74,'[1]2025 Pipeline'!AD$6:AD$140))</f>
        <v>25000</v>
      </c>
      <c r="V74" s="64">
        <f>IF($B$3="NO",SUMIF('ARR by Customer'!$H$6:$H$107,'ARR Analysis &amp; Retention'!$B74,'ARR by Customer'!AE$6:AE$107),SUMIF('ARR by Customer'!$H$6:$H$107,'ARR Analysis &amp; Retention'!$B74,'ARR by Customer'!AE$6:AE$107)+SUMIF('[1]2025 Pipeline'!$M$6:$M$140,'ARR Analysis &amp; Retention'!$B74,'[1]2025 Pipeline'!AE$6:AE$140))</f>
        <v>25000</v>
      </c>
      <c r="W74" s="64">
        <f>IF($B$3="NO",SUMIF('ARR by Customer'!$H$6:$H$107,'ARR Analysis &amp; Retention'!$B74,'ARR by Customer'!AF$6:AF$107),SUMIF('ARR by Customer'!$H$6:$H$107,'ARR Analysis &amp; Retention'!$B74,'ARR by Customer'!AF$6:AF$107)+SUMIF('[1]2025 Pipeline'!$M$6:$M$140,'ARR Analysis &amp; Retention'!$B74,'[1]2025 Pipeline'!AF$6:AF$140))</f>
        <v>25000</v>
      </c>
      <c r="X74" s="64">
        <f>IF($B$3="NO",SUMIF('ARR by Customer'!$H$6:$H$107,'ARR Analysis &amp; Retention'!$B74,'ARR by Customer'!AG$6:AG$107),SUMIF('ARR by Customer'!$H$6:$H$107,'ARR Analysis &amp; Retention'!$B74,'ARR by Customer'!AG$6:AG$107)+SUMIF('[1]2025 Pipeline'!$M$6:$M$140,'ARR Analysis &amp; Retention'!$B74,'[1]2025 Pipeline'!AG$6:AG$140))</f>
        <v>25000</v>
      </c>
    </row>
    <row r="75" spans="2:24" ht="12" customHeight="1" x14ac:dyDescent="0.2">
      <c r="B75" s="5" t="s">
        <v>62</v>
      </c>
      <c r="C75" s="64">
        <f>SUMIF('ARR by Customer'!$H$6:$H$107,'ARR Analysis &amp; Retention'!$B75,'ARR by Customer'!L$6:L$107)</f>
        <v>73218.69</v>
      </c>
      <c r="D75" s="64">
        <f>SUMIF('ARR by Customer'!$H$6:$H$107,'ARR Analysis &amp; Retention'!$B75,'ARR by Customer'!M$6:M$107)</f>
        <v>73218.69</v>
      </c>
      <c r="E75" s="64">
        <f>SUMIF('ARR by Customer'!$H$6:$H$107,'ARR Analysis &amp; Retention'!$B75,'ARR by Customer'!N$6:N$107)</f>
        <v>73218.69</v>
      </c>
      <c r="F75" s="64">
        <f>SUMIF('ARR by Customer'!$H$6:$H$107,'ARR Analysis &amp; Retention'!$B75,'ARR by Customer'!O$6:O$107)</f>
        <v>73218.69</v>
      </c>
      <c r="G75" s="64">
        <f>SUMIF('ARR by Customer'!$H$6:$H$107,'ARR Analysis &amp; Retention'!$B75,'ARR by Customer'!P$6:P$107)</f>
        <v>73218.69</v>
      </c>
      <c r="H75" s="64">
        <f>SUMIF('ARR by Customer'!$H$6:$H$107,'ARR Analysis &amp; Retention'!$B75,'ARR by Customer'!Q$6:Q$107)</f>
        <v>73218.69</v>
      </c>
      <c r="I75" s="64">
        <f>SUMIF('ARR by Customer'!$H$6:$H$107,'ARR Analysis &amp; Retention'!$B75,'ARR by Customer'!R$6:R$107)</f>
        <v>73218.69</v>
      </c>
      <c r="J75" s="64">
        <f>SUMIF('ARR by Customer'!$H$6:$H$107,'ARR Analysis &amp; Retention'!$B75,'ARR by Customer'!S$6:S$107)</f>
        <v>73218.69</v>
      </c>
      <c r="K75" s="64">
        <f>SUMIF('ARR by Customer'!$H$6:$H$107,'ARR Analysis &amp; Retention'!$B75,'ARR by Customer'!T$6:T$107)</f>
        <v>73218.69</v>
      </c>
      <c r="L75" s="64">
        <f>SUMIF('ARR by Customer'!$H$6:$H$107,'ARR Analysis &amp; Retention'!$B75,'ARR by Customer'!U$6:U$107)</f>
        <v>73218.69</v>
      </c>
      <c r="M75" s="64">
        <f>IF($B$3="NO",SUMIF('ARR by Customer'!$H$6:$H$107,'ARR Analysis &amp; Retention'!$B75,'ARR by Customer'!V$6:V$107),SUMIF('ARR by Customer'!$H$6:$H$107,'ARR Analysis &amp; Retention'!$B75,'ARR by Customer'!V$6:V$107)+SUMIF('[1]2025 Pipeline'!$M$6:$M$140,'ARR Analysis &amp; Retention'!$B75,'[1]2025 Pipeline'!V$6:V$140))</f>
        <v>73218.69</v>
      </c>
      <c r="N75" s="64">
        <f>IF($B$3="NO",SUMIF('ARR by Customer'!$H$6:$H$107,'ARR Analysis &amp; Retention'!$B75,'ARR by Customer'!W$6:W$107),SUMIF('ARR by Customer'!$H$6:$H$107,'ARR Analysis &amp; Retention'!$B75,'ARR by Customer'!W$6:W$107)+SUMIF('[1]2025 Pipeline'!$M$6:$M$140,'ARR Analysis &amp; Retention'!$B75,'[1]2025 Pipeline'!W$6:W$140))</f>
        <v>73218.69</v>
      </c>
      <c r="O75" s="64">
        <f>IF($B$3="NO",SUMIF('ARR by Customer'!$H$6:$H$107,'ARR Analysis &amp; Retention'!$B75,'ARR by Customer'!X$6:X$107),SUMIF('ARR by Customer'!$H$6:$H$107,'ARR Analysis &amp; Retention'!$B75,'ARR by Customer'!X$6:X$107)+SUMIF('[1]2025 Pipeline'!$M$6:$M$140,'ARR Analysis &amp; Retention'!$B75,'[1]2025 Pipeline'!X$6:X$140))</f>
        <v>73218.69</v>
      </c>
      <c r="P75" s="64">
        <f>IF($B$3="NO",SUMIF('ARR by Customer'!$H$6:$H$107,'ARR Analysis &amp; Retention'!$B75,'ARR by Customer'!Y$6:Y$107),SUMIF('ARR by Customer'!$H$6:$H$107,'ARR Analysis &amp; Retention'!$B75,'ARR by Customer'!Y$6:Y$107)+SUMIF('[1]2025 Pipeline'!$M$6:$M$140,'ARR Analysis &amp; Retention'!$B75,'[1]2025 Pipeline'!Y$6:Y$140))</f>
        <v>73218.69</v>
      </c>
      <c r="Q75" s="64">
        <f>IF($B$3="NO",SUMIF('ARR by Customer'!$H$6:$H$107,'ARR Analysis &amp; Retention'!$B75,'ARR by Customer'!Z$6:Z$107),SUMIF('ARR by Customer'!$H$6:$H$107,'ARR Analysis &amp; Retention'!$B75,'ARR by Customer'!Z$6:Z$107)+SUMIF('[1]2025 Pipeline'!$M$6:$M$140,'ARR Analysis &amp; Retention'!$B75,'[1]2025 Pipeline'!Z$6:Z$140))</f>
        <v>73218.69</v>
      </c>
      <c r="R75" s="64">
        <f>IF($B$3="NO",SUMIF('ARR by Customer'!$H$6:$H$107,'ARR Analysis &amp; Retention'!$B75,'ARR by Customer'!AA$6:AA$107),SUMIF('ARR by Customer'!$H$6:$H$107,'ARR Analysis &amp; Retention'!$B75,'ARR by Customer'!AA$6:AA$107)+SUMIF('[1]2025 Pipeline'!$M$6:$M$140,'ARR Analysis &amp; Retention'!$B75,'[1]2025 Pipeline'!AA$6:AA$140))</f>
        <v>0</v>
      </c>
      <c r="S75" s="64">
        <f>IF($B$3="NO",SUMIF('ARR by Customer'!$H$6:$H$107,'ARR Analysis &amp; Retention'!$B75,'ARR by Customer'!AB$6:AB$107),SUMIF('ARR by Customer'!$H$6:$H$107,'ARR Analysis &amp; Retention'!$B75,'ARR by Customer'!AB$6:AB$107)+SUMIF('[1]2025 Pipeline'!$M$6:$M$140,'ARR Analysis &amp; Retention'!$B75,'[1]2025 Pipeline'!AB$6:AB$140))</f>
        <v>0</v>
      </c>
      <c r="T75" s="64">
        <f>IF($B$3="NO",SUMIF('ARR by Customer'!$H$6:$H$107,'ARR Analysis &amp; Retention'!$B75,'ARR by Customer'!AC$6:AC$107),SUMIF('ARR by Customer'!$H$6:$H$107,'ARR Analysis &amp; Retention'!$B75,'ARR by Customer'!AC$6:AC$107)+SUMIF('[1]2025 Pipeline'!$M$6:$M$140,'ARR Analysis &amp; Retention'!$B75,'[1]2025 Pipeline'!AC$6:AC$140))</f>
        <v>0</v>
      </c>
      <c r="U75" s="64">
        <f>IF($B$3="NO",SUMIF('ARR by Customer'!$H$6:$H$107,'ARR Analysis &amp; Retention'!$B75,'ARR by Customer'!AD$6:AD$107),SUMIF('ARR by Customer'!$H$6:$H$107,'ARR Analysis &amp; Retention'!$B75,'ARR by Customer'!AD$6:AD$107)+SUMIF('[1]2025 Pipeline'!$M$6:$M$140,'ARR Analysis &amp; Retention'!$B75,'[1]2025 Pipeline'!AD$6:AD$140))</f>
        <v>0</v>
      </c>
      <c r="V75" s="64">
        <f>IF($B$3="NO",SUMIF('ARR by Customer'!$H$6:$H$107,'ARR Analysis &amp; Retention'!$B75,'ARR by Customer'!AE$6:AE$107),SUMIF('ARR by Customer'!$H$6:$H$107,'ARR Analysis &amp; Retention'!$B75,'ARR by Customer'!AE$6:AE$107)+SUMIF('[1]2025 Pipeline'!$M$6:$M$140,'ARR Analysis &amp; Retention'!$B75,'[1]2025 Pipeline'!AE$6:AE$140))</f>
        <v>0</v>
      </c>
      <c r="W75" s="64">
        <f>IF($B$3="NO",SUMIF('ARR by Customer'!$H$6:$H$107,'ARR Analysis &amp; Retention'!$B75,'ARR by Customer'!AF$6:AF$107),SUMIF('ARR by Customer'!$H$6:$H$107,'ARR Analysis &amp; Retention'!$B75,'ARR by Customer'!AF$6:AF$107)+SUMIF('[1]2025 Pipeline'!$M$6:$M$140,'ARR Analysis &amp; Retention'!$B75,'[1]2025 Pipeline'!AF$6:AF$140))</f>
        <v>0</v>
      </c>
      <c r="X75" s="64">
        <f>IF($B$3="NO",SUMIF('ARR by Customer'!$H$6:$H$107,'ARR Analysis &amp; Retention'!$B75,'ARR by Customer'!AG$6:AG$107),SUMIF('ARR by Customer'!$H$6:$H$107,'ARR Analysis &amp; Retention'!$B75,'ARR by Customer'!AG$6:AG$107)+SUMIF('[1]2025 Pipeline'!$M$6:$M$140,'ARR Analysis &amp; Retention'!$B75,'[1]2025 Pipeline'!AG$6:AG$140))</f>
        <v>0</v>
      </c>
    </row>
    <row r="76" spans="2:24" ht="12" customHeight="1" x14ac:dyDescent="0.2">
      <c r="B76" s="5" t="s">
        <v>63</v>
      </c>
      <c r="C76" s="64">
        <f>SUMIF('ARR by Customer'!$H$6:$H$107,'ARR Analysis &amp; Retention'!$B76,'ARR by Customer'!L$6:L$107)</f>
        <v>7095</v>
      </c>
      <c r="D76" s="64">
        <f>SUMIF('ARR by Customer'!$H$6:$H$107,'ARR Analysis &amp; Retention'!$B76,'ARR by Customer'!M$6:M$107)</f>
        <v>7095</v>
      </c>
      <c r="E76" s="64">
        <f>SUMIF('ARR by Customer'!$H$6:$H$107,'ARR Analysis &amp; Retention'!$B76,'ARR by Customer'!N$6:N$107)</f>
        <v>7095</v>
      </c>
      <c r="F76" s="64">
        <f>SUMIF('ARR by Customer'!$H$6:$H$107,'ARR Analysis &amp; Retention'!$B76,'ARR by Customer'!O$6:O$107)</f>
        <v>7095</v>
      </c>
      <c r="G76" s="64">
        <f>SUMIF('ARR by Customer'!$H$6:$H$107,'ARR Analysis &amp; Retention'!$B76,'ARR by Customer'!P$6:P$107)</f>
        <v>1007095</v>
      </c>
      <c r="H76" s="64">
        <f>SUMIF('ARR by Customer'!$H$6:$H$107,'ARR Analysis &amp; Retention'!$B76,'ARR by Customer'!Q$6:Q$107)</f>
        <v>1007095</v>
      </c>
      <c r="I76" s="64">
        <f>SUMIF('ARR by Customer'!$H$6:$H$107,'ARR Analysis &amp; Retention'!$B76,'ARR by Customer'!R$6:R$107)</f>
        <v>1007095</v>
      </c>
      <c r="J76" s="64">
        <f>SUMIF('ARR by Customer'!$H$6:$H$107,'ARR Analysis &amp; Retention'!$B76,'ARR by Customer'!S$6:S$107)</f>
        <v>1007095</v>
      </c>
      <c r="K76" s="64">
        <f>SUMIF('ARR by Customer'!$H$6:$H$107,'ARR Analysis &amp; Retention'!$B76,'ARR by Customer'!T$6:T$107)</f>
        <v>1007095</v>
      </c>
      <c r="L76" s="64">
        <f>SUMIF('ARR by Customer'!$H$6:$H$107,'ARR Analysis &amp; Retention'!$B76,'ARR by Customer'!U$6:U$107)</f>
        <v>1007095</v>
      </c>
      <c r="M76" s="64">
        <f>IF($B$3="NO",SUMIF('ARR by Customer'!$H$6:$H$107,'ARR Analysis &amp; Retention'!$B76,'ARR by Customer'!V$6:V$107),SUMIF('ARR by Customer'!$H$6:$H$107,'ARR Analysis &amp; Retention'!$B76,'ARR by Customer'!V$6:V$107)+SUMIF('[1]2025 Pipeline'!$M$6:$M$140,'ARR Analysis &amp; Retention'!$B76,'[1]2025 Pipeline'!V$6:V$140))</f>
        <v>1007095</v>
      </c>
      <c r="N76" s="64">
        <f>IF($B$3="NO",SUMIF('ARR by Customer'!$H$6:$H$107,'ARR Analysis &amp; Retention'!$B76,'ARR by Customer'!W$6:W$107),SUMIF('ARR by Customer'!$H$6:$H$107,'ARR Analysis &amp; Retention'!$B76,'ARR by Customer'!W$6:W$107)+SUMIF('[1]2025 Pipeline'!$M$6:$M$140,'ARR Analysis &amp; Retention'!$B76,'[1]2025 Pipeline'!W$6:W$140))</f>
        <v>1007095</v>
      </c>
      <c r="O76" s="64">
        <f>IF($B$3="NO",SUMIF('ARR by Customer'!$H$6:$H$107,'ARR Analysis &amp; Retention'!$B76,'ARR by Customer'!X$6:X$107),SUMIF('ARR by Customer'!$H$6:$H$107,'ARR Analysis &amp; Retention'!$B76,'ARR by Customer'!X$6:X$107)+SUMIF('[1]2025 Pipeline'!$M$6:$M$140,'ARR Analysis &amp; Retention'!$B76,'[1]2025 Pipeline'!X$6:X$140))</f>
        <v>1007095</v>
      </c>
      <c r="P76" s="64">
        <f>IF($B$3="NO",SUMIF('ARR by Customer'!$H$6:$H$107,'ARR Analysis &amp; Retention'!$B76,'ARR by Customer'!Y$6:Y$107),SUMIF('ARR by Customer'!$H$6:$H$107,'ARR Analysis &amp; Retention'!$B76,'ARR by Customer'!Y$6:Y$107)+SUMIF('[1]2025 Pipeline'!$M$6:$M$140,'ARR Analysis &amp; Retention'!$B76,'[1]2025 Pipeline'!Y$6:Y$140))</f>
        <v>1007095</v>
      </c>
      <c r="Q76" s="64">
        <f>IF($B$3="NO",SUMIF('ARR by Customer'!$H$6:$H$107,'ARR Analysis &amp; Retention'!$B76,'ARR by Customer'!Z$6:Z$107),SUMIF('ARR by Customer'!$H$6:$H$107,'ARR Analysis &amp; Retention'!$B76,'ARR by Customer'!Z$6:Z$107)+SUMIF('[1]2025 Pipeline'!$M$6:$M$140,'ARR Analysis &amp; Retention'!$B76,'[1]2025 Pipeline'!Z$6:Z$140))</f>
        <v>1007095</v>
      </c>
      <c r="R76" s="64">
        <f>IF($B$3="NO",SUMIF('ARR by Customer'!$H$6:$H$107,'ARR Analysis &amp; Retention'!$B76,'ARR by Customer'!AA$6:AA$107),SUMIF('ARR by Customer'!$H$6:$H$107,'ARR Analysis &amp; Retention'!$B76,'ARR by Customer'!AA$6:AA$107)+SUMIF('[1]2025 Pipeline'!$M$6:$M$140,'ARR Analysis &amp; Retention'!$B76,'[1]2025 Pipeline'!AA$6:AA$140))</f>
        <v>1007095</v>
      </c>
      <c r="S76" s="64">
        <f>IF($B$3="NO",SUMIF('ARR by Customer'!$H$6:$H$107,'ARR Analysis &amp; Retention'!$B76,'ARR by Customer'!AB$6:AB$107),SUMIF('ARR by Customer'!$H$6:$H$107,'ARR Analysis &amp; Retention'!$B76,'ARR by Customer'!AB$6:AB$107)+SUMIF('[1]2025 Pipeline'!$M$6:$M$140,'ARR Analysis &amp; Retention'!$B76,'[1]2025 Pipeline'!AB$6:AB$140))</f>
        <v>1007095</v>
      </c>
      <c r="T76" s="64">
        <f>IF($B$3="NO",SUMIF('ARR by Customer'!$H$6:$H$107,'ARR Analysis &amp; Retention'!$B76,'ARR by Customer'!AC$6:AC$107),SUMIF('ARR by Customer'!$H$6:$H$107,'ARR Analysis &amp; Retention'!$B76,'ARR by Customer'!AC$6:AC$107)+SUMIF('[1]2025 Pipeline'!$M$6:$M$140,'ARR Analysis &amp; Retention'!$B76,'[1]2025 Pipeline'!AC$6:AC$140))</f>
        <v>1007095</v>
      </c>
      <c r="U76" s="64">
        <f>IF($B$3="NO",SUMIF('ARR by Customer'!$H$6:$H$107,'ARR Analysis &amp; Retention'!$B76,'ARR by Customer'!AD$6:AD$107),SUMIF('ARR by Customer'!$H$6:$H$107,'ARR Analysis &amp; Retention'!$B76,'ARR by Customer'!AD$6:AD$107)+SUMIF('[1]2025 Pipeline'!$M$6:$M$140,'ARR Analysis &amp; Retention'!$B76,'[1]2025 Pipeline'!AD$6:AD$140))</f>
        <v>1007095</v>
      </c>
      <c r="V76" s="64">
        <f>IF($B$3="NO",SUMIF('ARR by Customer'!$H$6:$H$107,'ARR Analysis &amp; Retention'!$B76,'ARR by Customer'!AE$6:AE$107),SUMIF('ARR by Customer'!$H$6:$H$107,'ARR Analysis &amp; Retention'!$B76,'ARR by Customer'!AE$6:AE$107)+SUMIF('[1]2025 Pipeline'!$M$6:$M$140,'ARR Analysis &amp; Retention'!$B76,'[1]2025 Pipeline'!AE$6:AE$140))</f>
        <v>1007095</v>
      </c>
      <c r="W76" s="64">
        <f>IF($B$3="NO",SUMIF('ARR by Customer'!$H$6:$H$107,'ARR Analysis &amp; Retention'!$B76,'ARR by Customer'!AF$6:AF$107),SUMIF('ARR by Customer'!$H$6:$H$107,'ARR Analysis &amp; Retention'!$B76,'ARR by Customer'!AF$6:AF$107)+SUMIF('[1]2025 Pipeline'!$M$6:$M$140,'ARR Analysis &amp; Retention'!$B76,'[1]2025 Pipeline'!AF$6:AF$140))</f>
        <v>1037095</v>
      </c>
      <c r="X76" s="64">
        <f>IF($B$3="NO",SUMIF('ARR by Customer'!$H$6:$H$107,'ARR Analysis &amp; Retention'!$B76,'ARR by Customer'!AG$6:AG$107),SUMIF('ARR by Customer'!$H$6:$H$107,'ARR Analysis &amp; Retention'!$B76,'ARR by Customer'!AG$6:AG$107)+SUMIF('[1]2025 Pipeline'!$M$6:$M$140,'ARR Analysis &amp; Retention'!$B76,'[1]2025 Pipeline'!AG$6:AG$140))</f>
        <v>1037095</v>
      </c>
    </row>
    <row r="77" spans="2:24" ht="12" customHeight="1" x14ac:dyDescent="0.2">
      <c r="B77" s="5" t="s">
        <v>64</v>
      </c>
      <c r="C77" s="64">
        <f>SUMIF('ARR by Customer'!$H$6:$H$107,'ARR Analysis &amp; Retention'!$B77,'ARR by Customer'!L$6:L$107)</f>
        <v>0</v>
      </c>
      <c r="D77" s="64">
        <f>SUMIF('ARR by Customer'!$H$6:$H$107,'ARR Analysis &amp; Retention'!$B77,'ARR by Customer'!M$6:M$107)</f>
        <v>0</v>
      </c>
      <c r="E77" s="64">
        <f>SUMIF('ARR by Customer'!$H$6:$H$107,'ARR Analysis &amp; Retention'!$B77,'ARR by Customer'!N$6:N$107)</f>
        <v>0</v>
      </c>
      <c r="F77" s="64">
        <f>SUMIF('ARR by Customer'!$H$6:$H$107,'ARR Analysis &amp; Retention'!$B77,'ARR by Customer'!O$6:O$107)</f>
        <v>0</v>
      </c>
      <c r="G77" s="64">
        <f>SUMIF('ARR by Customer'!$H$6:$H$107,'ARR Analysis &amp; Retention'!$B77,'ARR by Customer'!P$6:P$107)</f>
        <v>0</v>
      </c>
      <c r="H77" s="64">
        <f>SUMIF('ARR by Customer'!$H$6:$H$107,'ARR Analysis &amp; Retention'!$B77,'ARR by Customer'!Q$6:Q$107)</f>
        <v>0</v>
      </c>
      <c r="I77" s="64">
        <f>SUMIF('ARR by Customer'!$H$6:$H$107,'ARR Analysis &amp; Retention'!$B77,'ARR by Customer'!R$6:R$107)</f>
        <v>0</v>
      </c>
      <c r="J77" s="64">
        <f>SUMIF('ARR by Customer'!$H$6:$H$107,'ARR Analysis &amp; Retention'!$B77,'ARR by Customer'!S$6:S$107)</f>
        <v>0</v>
      </c>
      <c r="K77" s="64">
        <f>SUMIF('ARR by Customer'!$H$6:$H$107,'ARR Analysis &amp; Retention'!$B77,'ARR by Customer'!T$6:T$107)</f>
        <v>0</v>
      </c>
      <c r="L77" s="64">
        <f>SUMIF('ARR by Customer'!$H$6:$H$107,'ARR Analysis &amp; Retention'!$B77,'ARR by Customer'!U$6:U$107)</f>
        <v>0</v>
      </c>
      <c r="M77" s="64">
        <f>IF($B$3="NO",SUMIF('ARR by Customer'!$H$6:$H$107,'ARR Analysis &amp; Retention'!$B77,'ARR by Customer'!V$6:V$107),SUMIF('ARR by Customer'!$H$6:$H$107,'ARR Analysis &amp; Retention'!$B77,'ARR by Customer'!V$6:V$107)+SUMIF('[1]2025 Pipeline'!$M$6:$M$140,'ARR Analysis &amp; Retention'!$B77,'[1]2025 Pipeline'!V$6:V$140))</f>
        <v>69107</v>
      </c>
      <c r="N77" s="64">
        <f>IF($B$3="NO",SUMIF('ARR by Customer'!$H$6:$H$107,'ARR Analysis &amp; Retention'!$B77,'ARR by Customer'!W$6:W$107),SUMIF('ARR by Customer'!$H$6:$H$107,'ARR Analysis &amp; Retention'!$B77,'ARR by Customer'!W$6:W$107)+SUMIF('[1]2025 Pipeline'!$M$6:$M$140,'ARR Analysis &amp; Retention'!$B77,'[1]2025 Pipeline'!W$6:W$140))</f>
        <v>69107</v>
      </c>
      <c r="O77" s="64">
        <f>IF($B$3="NO",SUMIF('ARR by Customer'!$H$6:$H$107,'ARR Analysis &amp; Retention'!$B77,'ARR by Customer'!X$6:X$107),SUMIF('ARR by Customer'!$H$6:$H$107,'ARR Analysis &amp; Retention'!$B77,'ARR by Customer'!X$6:X$107)+SUMIF('[1]2025 Pipeline'!$M$6:$M$140,'ARR Analysis &amp; Retention'!$B77,'[1]2025 Pipeline'!X$6:X$140))</f>
        <v>69107</v>
      </c>
      <c r="P77" s="64">
        <f>IF($B$3="NO",SUMIF('ARR by Customer'!$H$6:$H$107,'ARR Analysis &amp; Retention'!$B77,'ARR by Customer'!Y$6:Y$107),SUMIF('ARR by Customer'!$H$6:$H$107,'ARR Analysis &amp; Retention'!$B77,'ARR by Customer'!Y$6:Y$107)+SUMIF('[1]2025 Pipeline'!$M$6:$M$140,'ARR Analysis &amp; Retention'!$B77,'[1]2025 Pipeline'!Y$6:Y$140))</f>
        <v>69107</v>
      </c>
      <c r="Q77" s="64">
        <f>IF($B$3="NO",SUMIF('ARR by Customer'!$H$6:$H$107,'ARR Analysis &amp; Retention'!$B77,'ARR by Customer'!Z$6:Z$107),SUMIF('ARR by Customer'!$H$6:$H$107,'ARR Analysis &amp; Retention'!$B77,'ARR by Customer'!Z$6:Z$107)+SUMIF('[1]2025 Pipeline'!$M$6:$M$140,'ARR Analysis &amp; Retention'!$B77,'[1]2025 Pipeline'!Z$6:Z$140))</f>
        <v>69107</v>
      </c>
      <c r="R77" s="64">
        <f>IF($B$3="NO",SUMIF('ARR by Customer'!$H$6:$H$107,'ARR Analysis &amp; Retention'!$B77,'ARR by Customer'!AA$6:AA$107),SUMIF('ARR by Customer'!$H$6:$H$107,'ARR Analysis &amp; Retention'!$B77,'ARR by Customer'!AA$6:AA$107)+SUMIF('[1]2025 Pipeline'!$M$6:$M$140,'ARR Analysis &amp; Retention'!$B77,'[1]2025 Pipeline'!AA$6:AA$140))</f>
        <v>69107</v>
      </c>
      <c r="S77" s="64">
        <f>IF($B$3="NO",SUMIF('ARR by Customer'!$H$6:$H$107,'ARR Analysis &amp; Retention'!$B77,'ARR by Customer'!AB$6:AB$107),SUMIF('ARR by Customer'!$H$6:$H$107,'ARR Analysis &amp; Retention'!$B77,'ARR by Customer'!AB$6:AB$107)+SUMIF('[1]2025 Pipeline'!$M$6:$M$140,'ARR Analysis &amp; Retention'!$B77,'[1]2025 Pipeline'!AB$6:AB$140))</f>
        <v>69107</v>
      </c>
      <c r="T77" s="64">
        <f>IF($B$3="NO",SUMIF('ARR by Customer'!$H$6:$H$107,'ARR Analysis &amp; Retention'!$B77,'ARR by Customer'!AC$6:AC$107),SUMIF('ARR by Customer'!$H$6:$H$107,'ARR Analysis &amp; Retention'!$B77,'ARR by Customer'!AC$6:AC$107)+SUMIF('[1]2025 Pipeline'!$M$6:$M$140,'ARR Analysis &amp; Retention'!$B77,'[1]2025 Pipeline'!AC$6:AC$140))</f>
        <v>97907</v>
      </c>
      <c r="U77" s="64">
        <f>IF($B$3="NO",SUMIF('ARR by Customer'!$H$6:$H$107,'ARR Analysis &amp; Retention'!$B77,'ARR by Customer'!AD$6:AD$107),SUMIF('ARR by Customer'!$H$6:$H$107,'ARR Analysis &amp; Retention'!$B77,'ARR by Customer'!AD$6:AD$107)+SUMIF('[1]2025 Pipeline'!$M$6:$M$140,'ARR Analysis &amp; Retention'!$B77,'[1]2025 Pipeline'!AD$6:AD$140))</f>
        <v>278307</v>
      </c>
      <c r="V77" s="64">
        <f>IF($B$3="NO",SUMIF('ARR by Customer'!$H$6:$H$107,'ARR Analysis &amp; Retention'!$B77,'ARR by Customer'!AE$6:AE$107),SUMIF('ARR by Customer'!$H$6:$H$107,'ARR Analysis &amp; Retention'!$B77,'ARR by Customer'!AE$6:AE$107)+SUMIF('[1]2025 Pipeline'!$M$6:$M$140,'ARR Analysis &amp; Retention'!$B77,'[1]2025 Pipeline'!AE$6:AE$140))</f>
        <v>278307</v>
      </c>
      <c r="W77" s="64">
        <f>IF($B$3="NO",SUMIF('ARR by Customer'!$H$6:$H$107,'ARR Analysis &amp; Retention'!$B77,'ARR by Customer'!AF$6:AF$107),SUMIF('ARR by Customer'!$H$6:$H$107,'ARR Analysis &amp; Retention'!$B77,'ARR by Customer'!AF$6:AF$107)+SUMIF('[1]2025 Pipeline'!$M$6:$M$140,'ARR Analysis &amp; Retention'!$B77,'[1]2025 Pipeline'!AF$6:AF$140))</f>
        <v>278307</v>
      </c>
      <c r="X77" s="64">
        <f>IF($B$3="NO",SUMIF('ARR by Customer'!$H$6:$H$107,'ARR Analysis &amp; Retention'!$B77,'ARR by Customer'!AG$6:AG$107),SUMIF('ARR by Customer'!$H$6:$H$107,'ARR Analysis &amp; Retention'!$B77,'ARR by Customer'!AG$6:AG$107)+SUMIF('[1]2025 Pipeline'!$M$6:$M$140,'ARR Analysis &amp; Retention'!$B77,'[1]2025 Pipeline'!AG$6:AG$140))</f>
        <v>278307</v>
      </c>
    </row>
    <row r="78" spans="2:24" ht="12" customHeight="1" x14ac:dyDescent="0.2">
      <c r="B78" s="5" t="s">
        <v>65</v>
      </c>
      <c r="C78" s="64">
        <f>SUMIF('ARR by Customer'!$H$6:$H$107,'ARR Analysis &amp; Retention'!$B78,'ARR by Customer'!L$6:L$107)</f>
        <v>0</v>
      </c>
      <c r="D78" s="64">
        <f>SUMIF('ARR by Customer'!$H$6:$H$107,'ARR Analysis &amp; Retention'!$B78,'ARR by Customer'!M$6:M$107)</f>
        <v>0</v>
      </c>
      <c r="E78" s="64">
        <f>SUMIF('ARR by Customer'!$H$6:$H$107,'ARR Analysis &amp; Retention'!$B78,'ARR by Customer'!N$6:N$107)</f>
        <v>0</v>
      </c>
      <c r="F78" s="64">
        <f>SUMIF('ARR by Customer'!$H$6:$H$107,'ARR Analysis &amp; Retention'!$B78,'ARR by Customer'!O$6:O$107)</f>
        <v>0</v>
      </c>
      <c r="G78" s="64">
        <f>SUMIF('ARR by Customer'!$H$6:$H$107,'ARR Analysis &amp; Retention'!$B78,'ARR by Customer'!P$6:P$107)</f>
        <v>0</v>
      </c>
      <c r="H78" s="64">
        <f>SUMIF('ARR by Customer'!$H$6:$H$107,'ARR Analysis &amp; Retention'!$B78,'ARR by Customer'!Q$6:Q$107)</f>
        <v>0</v>
      </c>
      <c r="I78" s="64">
        <f>SUMIF('ARR by Customer'!$H$6:$H$107,'ARR Analysis &amp; Retention'!$B78,'ARR by Customer'!R$6:R$107)</f>
        <v>0</v>
      </c>
      <c r="J78" s="64">
        <f>SUMIF('ARR by Customer'!$H$6:$H$107,'ARR Analysis &amp; Retention'!$B78,'ARR by Customer'!S$6:S$107)</f>
        <v>0</v>
      </c>
      <c r="K78" s="64">
        <f>SUMIF('ARR by Customer'!$H$6:$H$107,'ARR Analysis &amp; Retention'!$B78,'ARR by Customer'!T$6:T$107)</f>
        <v>0</v>
      </c>
      <c r="L78" s="64">
        <f>SUMIF('ARR by Customer'!$H$6:$H$107,'ARR Analysis &amp; Retention'!$B78,'ARR by Customer'!U$6:U$107)</f>
        <v>170000</v>
      </c>
      <c r="M78" s="64">
        <f>IF($B$3="NO",SUMIF('ARR by Customer'!$H$6:$H$107,'ARR Analysis &amp; Retention'!$B78,'ARR by Customer'!V$6:V$107),SUMIF('ARR by Customer'!$H$6:$H$107,'ARR Analysis &amp; Retention'!$B78,'ARR by Customer'!V$6:V$107)+SUMIF('[1]2025 Pipeline'!$M$6:$M$140,'ARR Analysis &amp; Retention'!$B78,'[1]2025 Pipeline'!V$6:V$140))</f>
        <v>170000</v>
      </c>
      <c r="N78" s="64">
        <f>IF($B$3="NO",SUMIF('ARR by Customer'!$H$6:$H$107,'ARR Analysis &amp; Retention'!$B78,'ARR by Customer'!W$6:W$107),SUMIF('ARR by Customer'!$H$6:$H$107,'ARR Analysis &amp; Retention'!$B78,'ARR by Customer'!W$6:W$107)+SUMIF('[1]2025 Pipeline'!$M$6:$M$140,'ARR Analysis &amp; Retention'!$B78,'[1]2025 Pipeline'!W$6:W$140))</f>
        <v>170000</v>
      </c>
      <c r="O78" s="64">
        <f>IF($B$3="NO",SUMIF('ARR by Customer'!$H$6:$H$107,'ARR Analysis &amp; Retention'!$B78,'ARR by Customer'!X$6:X$107),SUMIF('ARR by Customer'!$H$6:$H$107,'ARR Analysis &amp; Retention'!$B78,'ARR by Customer'!X$6:X$107)+SUMIF('[1]2025 Pipeline'!$M$6:$M$140,'ARR Analysis &amp; Retention'!$B78,'[1]2025 Pipeline'!X$6:X$140))</f>
        <v>170000</v>
      </c>
      <c r="P78" s="64">
        <f>IF($B$3="NO",SUMIF('ARR by Customer'!$H$6:$H$107,'ARR Analysis &amp; Retention'!$B78,'ARR by Customer'!Y$6:Y$107),SUMIF('ARR by Customer'!$H$6:$H$107,'ARR Analysis &amp; Retention'!$B78,'ARR by Customer'!Y$6:Y$107)+SUMIF('[1]2025 Pipeline'!$M$6:$M$140,'ARR Analysis &amp; Retention'!$B78,'[1]2025 Pipeline'!Y$6:Y$140))</f>
        <v>170000</v>
      </c>
      <c r="Q78" s="64">
        <f>IF($B$3="NO",SUMIF('ARR by Customer'!$H$6:$H$107,'ARR Analysis &amp; Retention'!$B78,'ARR by Customer'!Z$6:Z$107),SUMIF('ARR by Customer'!$H$6:$H$107,'ARR Analysis &amp; Retention'!$B78,'ARR by Customer'!Z$6:Z$107)+SUMIF('[1]2025 Pipeline'!$M$6:$M$140,'ARR Analysis &amp; Retention'!$B78,'[1]2025 Pipeline'!Z$6:Z$140))</f>
        <v>170000</v>
      </c>
      <c r="R78" s="64">
        <f>IF($B$3="NO",SUMIF('ARR by Customer'!$H$6:$H$107,'ARR Analysis &amp; Retention'!$B78,'ARR by Customer'!AA$6:AA$107),SUMIF('ARR by Customer'!$H$6:$H$107,'ARR Analysis &amp; Retention'!$B78,'ARR by Customer'!AA$6:AA$107)+SUMIF('[1]2025 Pipeline'!$M$6:$M$140,'ARR Analysis &amp; Retention'!$B78,'[1]2025 Pipeline'!AA$6:AA$140))</f>
        <v>1770000</v>
      </c>
      <c r="S78" s="64">
        <f>IF($B$3="NO",SUMIF('ARR by Customer'!$H$6:$H$107,'ARR Analysis &amp; Retention'!$B78,'ARR by Customer'!AB$6:AB$107),SUMIF('ARR by Customer'!$H$6:$H$107,'ARR Analysis &amp; Retention'!$B78,'ARR by Customer'!AB$6:AB$107)+SUMIF('[1]2025 Pipeline'!$M$6:$M$140,'ARR Analysis &amp; Retention'!$B78,'[1]2025 Pipeline'!AB$6:AB$140))</f>
        <v>1776000</v>
      </c>
      <c r="T78" s="64">
        <f>IF($B$3="NO",SUMIF('ARR by Customer'!$H$6:$H$107,'ARR Analysis &amp; Retention'!$B78,'ARR by Customer'!AC$6:AC$107),SUMIF('ARR by Customer'!$H$6:$H$107,'ARR Analysis &amp; Retention'!$B78,'ARR by Customer'!AC$6:AC$107)+SUMIF('[1]2025 Pipeline'!$M$6:$M$140,'ARR Analysis &amp; Retention'!$B78,'[1]2025 Pipeline'!AC$6:AC$140))</f>
        <v>1776000</v>
      </c>
      <c r="U78" s="64">
        <f>IF($B$3="NO",SUMIF('ARR by Customer'!$H$6:$H$107,'ARR Analysis &amp; Retention'!$B78,'ARR by Customer'!AD$6:AD$107),SUMIF('ARR by Customer'!$H$6:$H$107,'ARR Analysis &amp; Retention'!$B78,'ARR by Customer'!AD$6:AD$107)+SUMIF('[1]2025 Pipeline'!$M$6:$M$140,'ARR Analysis &amp; Retention'!$B78,'[1]2025 Pipeline'!AD$6:AD$140))</f>
        <v>1814000</v>
      </c>
      <c r="V78" s="64">
        <f>IF($B$3="NO",SUMIF('ARR by Customer'!$H$6:$H$107,'ARR Analysis &amp; Retention'!$B78,'ARR by Customer'!AE$6:AE$107),SUMIF('ARR by Customer'!$H$6:$H$107,'ARR Analysis &amp; Retention'!$B78,'ARR by Customer'!AE$6:AE$107)+SUMIF('[1]2025 Pipeline'!$M$6:$M$140,'ARR Analysis &amp; Retention'!$B78,'[1]2025 Pipeline'!AE$6:AE$140))</f>
        <v>1819000</v>
      </c>
      <c r="W78" s="64">
        <f>IF($B$3="NO",SUMIF('ARR by Customer'!$H$6:$H$107,'ARR Analysis &amp; Retention'!$B78,'ARR by Customer'!AF$6:AF$107),SUMIF('ARR by Customer'!$H$6:$H$107,'ARR Analysis &amp; Retention'!$B78,'ARR by Customer'!AF$6:AF$107)+SUMIF('[1]2025 Pipeline'!$M$6:$M$140,'ARR Analysis &amp; Retention'!$B78,'[1]2025 Pipeline'!AF$6:AF$140))</f>
        <v>1839000</v>
      </c>
      <c r="X78" s="64">
        <f>IF($B$3="NO",SUMIF('ARR by Customer'!$H$6:$H$107,'ARR Analysis &amp; Retention'!$B78,'ARR by Customer'!AG$6:AG$107),SUMIF('ARR by Customer'!$H$6:$H$107,'ARR Analysis &amp; Retention'!$B78,'ARR by Customer'!AG$6:AG$107)+SUMIF('[1]2025 Pipeline'!$M$6:$M$140,'ARR Analysis &amp; Retention'!$B78,'[1]2025 Pipeline'!AG$6:AG$140))</f>
        <v>1839000</v>
      </c>
    </row>
    <row r="79" spans="2:24" s="1" customFormat="1" ht="12" customHeight="1" x14ac:dyDescent="0.2">
      <c r="B79" s="32" t="s">
        <v>66</v>
      </c>
      <c r="C79" s="66">
        <f>SUM(C58:C78)</f>
        <v>16752519.779999999</v>
      </c>
      <c r="D79" s="66">
        <f t="shared" ref="D79:X79" si="34">SUM(D58:D78)</f>
        <v>17203896.780000001</v>
      </c>
      <c r="E79" s="66">
        <f t="shared" si="34"/>
        <v>17243621.780000001</v>
      </c>
      <c r="F79" s="66">
        <f t="shared" si="34"/>
        <v>17192714.780000001</v>
      </c>
      <c r="G79" s="66">
        <f t="shared" si="34"/>
        <v>20815432.113333333</v>
      </c>
      <c r="H79" s="66">
        <f t="shared" si="34"/>
        <v>20489698.779999997</v>
      </c>
      <c r="I79" s="66">
        <f t="shared" si="34"/>
        <v>20977459.841152478</v>
      </c>
      <c r="J79" s="66">
        <f t="shared" si="34"/>
        <v>20971398.781152479</v>
      </c>
      <c r="K79" s="66">
        <f t="shared" si="34"/>
        <v>20981572.781152479</v>
      </c>
      <c r="L79" s="66">
        <f t="shared" si="34"/>
        <v>20841312.781152479</v>
      </c>
      <c r="M79" s="66">
        <f t="shared" si="34"/>
        <v>21331335.397862598</v>
      </c>
      <c r="N79" s="66">
        <f t="shared" si="34"/>
        <v>21356335.397862598</v>
      </c>
      <c r="O79" s="66">
        <f t="shared" si="34"/>
        <v>21238537.6378626</v>
      </c>
      <c r="P79" s="66">
        <f t="shared" si="34"/>
        <v>20880097.6378626</v>
      </c>
      <c r="Q79" s="66">
        <f t="shared" si="34"/>
        <v>23701169.0878626</v>
      </c>
      <c r="R79" s="66">
        <f t="shared" si="34"/>
        <v>24695490.397862598</v>
      </c>
      <c r="S79" s="66">
        <f t="shared" si="34"/>
        <v>28876490.397862598</v>
      </c>
      <c r="T79" s="66">
        <f t="shared" si="34"/>
        <v>29826790.397862598</v>
      </c>
      <c r="U79" s="66">
        <f t="shared" si="34"/>
        <v>32380444.397862598</v>
      </c>
      <c r="V79" s="66">
        <f t="shared" si="34"/>
        <v>34064444.397862598</v>
      </c>
      <c r="W79" s="66">
        <f t="shared" si="34"/>
        <v>35092492.897862598</v>
      </c>
      <c r="X79" s="66">
        <f t="shared" si="34"/>
        <v>35092492.897862598</v>
      </c>
    </row>
    <row r="81" spans="2:24" ht="12" customHeight="1" x14ac:dyDescent="0.2">
      <c r="B81" s="5" t="s">
        <v>45</v>
      </c>
      <c r="C81" s="67">
        <f>SUMIF('ARR by Customer'!$H$6:$H$107,'ARR Analysis &amp; Retention'!$B81,'ARR by Customer'!BF$6:BF$107)</f>
        <v>10</v>
      </c>
      <c r="D81" s="67">
        <f>SUMIF('ARR by Customer'!$H$6:$H$107,'ARR Analysis &amp; Retention'!$B81,'ARR by Customer'!BG$6:BG$107)</f>
        <v>11</v>
      </c>
      <c r="E81" s="67">
        <f>SUMIF('ARR by Customer'!$H$6:$H$107,'ARR Analysis &amp; Retention'!$B81,'ARR by Customer'!BH$6:BH$107)</f>
        <v>11</v>
      </c>
      <c r="F81" s="67">
        <f>SUMIF('ARR by Customer'!$H$6:$H$107,'ARR Analysis &amp; Retention'!$B81,'ARR by Customer'!BI$6:BI$107)</f>
        <v>13</v>
      </c>
      <c r="G81" s="67">
        <f>SUMIF('ARR by Customer'!$H$6:$H$107,'ARR Analysis &amp; Retention'!$B81,'ARR by Customer'!BJ$6:BJ$107)</f>
        <v>12</v>
      </c>
      <c r="H81" s="67">
        <f>SUMIF('ARR by Customer'!$H$6:$H$107,'ARR Analysis &amp; Retention'!$B81,'ARR by Customer'!BK$6:BK$107)</f>
        <v>13</v>
      </c>
      <c r="I81" s="67">
        <f>SUMIF('ARR by Customer'!$H$6:$H$107,'ARR Analysis &amp; Retention'!$B81,'ARR by Customer'!BL$6:BL$107)</f>
        <v>15</v>
      </c>
      <c r="J81" s="67">
        <f>SUMIF('ARR by Customer'!$H$6:$H$107,'ARR Analysis &amp; Retention'!$B81,'ARR by Customer'!BM$6:BM$107)</f>
        <v>15</v>
      </c>
      <c r="K81" s="67">
        <f>SUMIF('ARR by Customer'!$H$6:$H$107,'ARR Analysis &amp; Retention'!$B81,'ARR by Customer'!BN$6:BN$107)</f>
        <v>15</v>
      </c>
      <c r="L81" s="67">
        <f>SUMIF('ARR by Customer'!$H$6:$H$107,'ARR Analysis &amp; Retention'!$B81,'ARR by Customer'!BO$6:BO$107)</f>
        <v>14</v>
      </c>
      <c r="M81" s="67">
        <f>IF($B$3="No",SUMIF('ARR by Customer'!$H$6:$H$107,'ARR Analysis &amp; Retention'!$B81,'ARR by Customer'!BP$6:BP$107),SUMIF('ARR by Customer'!$H$6:$H$107,'ARR Analysis &amp; Retention'!$B81,'ARR by Customer'!BP$6:BP$107)+SUMIF('[1]2025 Pipeline'!$M$6:$M$140,'ARR Analysis &amp; Retention'!$B81,'[1]2025 Pipeline'!BV$6:BV$140))</f>
        <v>14</v>
      </c>
      <c r="N81" s="67">
        <f>IF($B$3="No",SUMIF('ARR by Customer'!$H$6:$H$107,'ARR Analysis &amp; Retention'!$B81,'ARR by Customer'!BQ$6:BQ$107),SUMIF('ARR by Customer'!$H$6:$H$107,'ARR Analysis &amp; Retention'!$B81,'ARR by Customer'!BQ$6:BQ$107)+SUMIF('[1]2025 Pipeline'!$M$6:$M$140,'ARR Analysis &amp; Retention'!$B81,'[1]2025 Pipeline'!BW$6:BW$140))</f>
        <v>14</v>
      </c>
      <c r="O81" s="67">
        <f>IF($B$3="No",SUMIF('ARR by Customer'!$H$6:$H$107,'ARR Analysis &amp; Retention'!$B81,'ARR by Customer'!BR$6:BR$107),SUMIF('ARR by Customer'!$H$6:$H$107,'ARR Analysis &amp; Retention'!$B81,'ARR by Customer'!BR$6:BR$107)+SUMIF('[1]2025 Pipeline'!$M$6:$M$140,'ARR Analysis &amp; Retention'!$B81,'[1]2025 Pipeline'!BX$6:BX$140))</f>
        <v>15</v>
      </c>
      <c r="P81" s="67">
        <f>IF($B$3="No",SUMIF('ARR by Customer'!$H$6:$H$107,'ARR Analysis &amp; Retention'!$B81,'ARR by Customer'!BS$6:BS$107),SUMIF('ARR by Customer'!$H$6:$H$107,'ARR Analysis &amp; Retention'!$B81,'ARR by Customer'!BS$6:BS$107)+SUMIF('[1]2025 Pipeline'!$M$6:$M$140,'ARR Analysis &amp; Retention'!$B81,'[1]2025 Pipeline'!BY$6:BY$140))</f>
        <v>15</v>
      </c>
      <c r="Q81" s="67">
        <f>IF($B$3="No",SUMIF('ARR by Customer'!$H$6:$H$107,'ARR Analysis &amp; Retention'!$B81,'ARR by Customer'!BT$6:BT$107),SUMIF('ARR by Customer'!$H$6:$H$107,'ARR Analysis &amp; Retention'!$B81,'ARR by Customer'!BT$6:BT$107)+SUMIF('[1]2025 Pipeline'!$M$6:$M$140,'ARR Analysis &amp; Retention'!$B81,'[1]2025 Pipeline'!BZ$6:BZ$140))</f>
        <v>14</v>
      </c>
      <c r="R81" s="67">
        <f>IF($B$3="No",SUMIF('ARR by Customer'!$H$6:$H$107,'ARR Analysis &amp; Retention'!$B81,'ARR by Customer'!BU$6:BU$107),SUMIF('ARR by Customer'!$H$6:$H$107,'ARR Analysis &amp; Retention'!$B81,'ARR by Customer'!BU$6:BU$107)+SUMIF('[1]2025 Pipeline'!$M$6:$M$140,'ARR Analysis &amp; Retention'!$B81,'[1]2025 Pipeline'!CA$6:CA$140))</f>
        <v>14</v>
      </c>
      <c r="S81" s="67">
        <f>IF($B$3="No",SUMIF('ARR by Customer'!$H$6:$H$107,'ARR Analysis &amp; Retention'!$B81,'ARR by Customer'!BV$6:BV$107),SUMIF('ARR by Customer'!$H$6:$H$107,'ARR Analysis &amp; Retention'!$B81,'ARR by Customer'!BV$6:BV$107)+SUMIF('[1]2025 Pipeline'!$M$6:$M$140,'ARR Analysis &amp; Retention'!$B81,'[1]2025 Pipeline'!CB$6:CB$140))</f>
        <v>14</v>
      </c>
      <c r="T81" s="67">
        <f>IF($B$3="No",SUMIF('ARR by Customer'!$H$6:$H$107,'ARR Analysis &amp; Retention'!$B81,'ARR by Customer'!BW$6:BW$107),SUMIF('ARR by Customer'!$H$6:$H$107,'ARR Analysis &amp; Retention'!$B81,'ARR by Customer'!BW$6:BW$107)+SUMIF('[1]2025 Pipeline'!$M$6:$M$140,'ARR Analysis &amp; Retention'!$B81,'[1]2025 Pipeline'!CC$6:CC$140))</f>
        <v>15</v>
      </c>
      <c r="U81" s="67">
        <f>IF($B$3="No",SUMIF('ARR by Customer'!$H$6:$H$107,'ARR Analysis &amp; Retention'!$B81,'ARR by Customer'!BX$6:BX$107),SUMIF('ARR by Customer'!$H$6:$H$107,'ARR Analysis &amp; Retention'!$B81,'ARR by Customer'!BX$6:BX$107)+SUMIF('[1]2025 Pipeline'!$M$6:$M$140,'ARR Analysis &amp; Retention'!$B81,'[1]2025 Pipeline'!CD$6:CD$140))</f>
        <v>17</v>
      </c>
      <c r="V81" s="67">
        <f>IF($B$3="No",SUMIF('ARR by Customer'!$H$6:$H$107,'ARR Analysis &amp; Retention'!$B81,'ARR by Customer'!BY$6:BY$107),SUMIF('ARR by Customer'!$H$6:$H$107,'ARR Analysis &amp; Retention'!$B81,'ARR by Customer'!BY$6:BY$107)+SUMIF('[1]2025 Pipeline'!$M$6:$M$140,'ARR Analysis &amp; Retention'!$B81,'[1]2025 Pipeline'!CE$6:CE$140))</f>
        <v>25</v>
      </c>
      <c r="W81" s="67">
        <f>IF($B$3="No",SUMIF('ARR by Customer'!$H$6:$H$107,'ARR Analysis &amp; Retention'!$B81,'ARR by Customer'!BZ$6:BZ$107),SUMIF('ARR by Customer'!$H$6:$H$107,'ARR Analysis &amp; Retention'!$B81,'ARR by Customer'!BZ$6:BZ$107)+SUMIF('[1]2025 Pipeline'!$M$6:$M$140,'ARR Analysis &amp; Retention'!$B81,'[1]2025 Pipeline'!CF$6:CF$140))</f>
        <v>25</v>
      </c>
      <c r="X81" s="67">
        <f>IF($B$3="No",SUMIF('ARR by Customer'!$H$6:$H$107,'ARR Analysis &amp; Retention'!$B81,'ARR by Customer'!CA$6:CA$107),SUMIF('ARR by Customer'!$H$6:$H$107,'ARR Analysis &amp; Retention'!$B81,'ARR by Customer'!CA$6:CA$107)+SUMIF('[1]2025 Pipeline'!$M$6:$M$140,'ARR Analysis &amp; Retention'!$B81,'[1]2025 Pipeline'!CG$6:CG$140))</f>
        <v>25</v>
      </c>
    </row>
    <row r="82" spans="2:24" ht="12" customHeight="1" x14ac:dyDescent="0.2">
      <c r="B82" s="5" t="s">
        <v>46</v>
      </c>
      <c r="C82" s="67">
        <f>SUMIF('ARR by Customer'!$H$6:$H$107,'ARR Analysis &amp; Retention'!$B82,'ARR by Customer'!BF$6:BF$107)</f>
        <v>8</v>
      </c>
      <c r="D82" s="67">
        <f>SUMIF('ARR by Customer'!$H$6:$H$107,'ARR Analysis &amp; Retention'!$B82,'ARR by Customer'!BG$6:BG$107)</f>
        <v>9</v>
      </c>
      <c r="E82" s="67">
        <f>SUMIF('ARR by Customer'!$H$6:$H$107,'ARR Analysis &amp; Retention'!$B82,'ARR by Customer'!BH$6:BH$107)</f>
        <v>9</v>
      </c>
      <c r="F82" s="67">
        <f>SUMIF('ARR by Customer'!$H$6:$H$107,'ARR Analysis &amp; Retention'!$B82,'ARR by Customer'!BI$6:BI$107)</f>
        <v>9</v>
      </c>
      <c r="G82" s="67">
        <f>SUMIF('ARR by Customer'!$H$6:$H$107,'ARR Analysis &amp; Retention'!$B82,'ARR by Customer'!BJ$6:BJ$107)</f>
        <v>9</v>
      </c>
      <c r="H82" s="67">
        <f>SUMIF('ARR by Customer'!$H$6:$H$107,'ARR Analysis &amp; Retention'!$B82,'ARR by Customer'!BK$6:BK$107)</f>
        <v>8</v>
      </c>
      <c r="I82" s="67">
        <f>SUMIF('ARR by Customer'!$H$6:$H$107,'ARR Analysis &amp; Retention'!$B82,'ARR by Customer'!BL$6:BL$107)</f>
        <v>8</v>
      </c>
      <c r="J82" s="67">
        <f>SUMIF('ARR by Customer'!$H$6:$H$107,'ARR Analysis &amp; Retention'!$B82,'ARR by Customer'!BM$6:BM$107)</f>
        <v>8</v>
      </c>
      <c r="K82" s="67">
        <f>SUMIF('ARR by Customer'!$H$6:$H$107,'ARR Analysis &amp; Retention'!$B82,'ARR by Customer'!BN$6:BN$107)</f>
        <v>7</v>
      </c>
      <c r="L82" s="67">
        <f>SUMIF('ARR by Customer'!$H$6:$H$107,'ARR Analysis &amp; Retention'!$B82,'ARR by Customer'!BO$6:BO$107)</f>
        <v>7</v>
      </c>
      <c r="M82" s="67">
        <f>IF($B$3="No",SUMIF('ARR by Customer'!$H$6:$H$107,'ARR Analysis &amp; Retention'!$B82,'ARR by Customer'!BP$6:BP$107),SUMIF('ARR by Customer'!$H$6:$H$107,'ARR Analysis &amp; Retention'!$B82,'ARR by Customer'!BP$6:BP$107)+SUMIF('[1]2025 Pipeline'!$M$6:$M$140,'ARR Analysis &amp; Retention'!$B82,'[1]2025 Pipeline'!BV$6:BV$140))</f>
        <v>7</v>
      </c>
      <c r="N82" s="67">
        <f>IF($B$3="No",SUMIF('ARR by Customer'!$H$6:$H$107,'ARR Analysis &amp; Retention'!$B82,'ARR by Customer'!BQ$6:BQ$107),SUMIF('ARR by Customer'!$H$6:$H$107,'ARR Analysis &amp; Retention'!$B82,'ARR by Customer'!BQ$6:BQ$107)+SUMIF('[1]2025 Pipeline'!$M$6:$M$140,'ARR Analysis &amp; Retention'!$B82,'[1]2025 Pipeline'!BW$6:BW$140))</f>
        <v>7</v>
      </c>
      <c r="O82" s="67">
        <f>IF($B$3="No",SUMIF('ARR by Customer'!$H$6:$H$107,'ARR Analysis &amp; Retention'!$B82,'ARR by Customer'!BR$6:BR$107),SUMIF('ARR by Customer'!$H$6:$H$107,'ARR Analysis &amp; Retention'!$B82,'ARR by Customer'!BR$6:BR$107)+SUMIF('[1]2025 Pipeline'!$M$6:$M$140,'ARR Analysis &amp; Retention'!$B82,'[1]2025 Pipeline'!BX$6:BX$140))</f>
        <v>6</v>
      </c>
      <c r="P82" s="67">
        <f>IF($B$3="No",SUMIF('ARR by Customer'!$H$6:$H$107,'ARR Analysis &amp; Retention'!$B82,'ARR by Customer'!BS$6:BS$107),SUMIF('ARR by Customer'!$H$6:$H$107,'ARR Analysis &amp; Retention'!$B82,'ARR by Customer'!BS$6:BS$107)+SUMIF('[1]2025 Pipeline'!$M$6:$M$140,'ARR Analysis &amp; Retention'!$B82,'[1]2025 Pipeline'!BY$6:BY$140))</f>
        <v>6</v>
      </c>
      <c r="Q82" s="67">
        <f>IF($B$3="No",SUMIF('ARR by Customer'!$H$6:$H$107,'ARR Analysis &amp; Retention'!$B82,'ARR by Customer'!BT$6:BT$107),SUMIF('ARR by Customer'!$H$6:$H$107,'ARR Analysis &amp; Retention'!$B82,'ARR by Customer'!BT$6:BT$107)+SUMIF('[1]2025 Pipeline'!$M$6:$M$140,'ARR Analysis &amp; Retention'!$B82,'[1]2025 Pipeline'!BZ$6:BZ$140))</f>
        <v>7</v>
      </c>
      <c r="R82" s="67">
        <f>IF($B$3="No",SUMIF('ARR by Customer'!$H$6:$H$107,'ARR Analysis &amp; Retention'!$B82,'ARR by Customer'!BU$6:BU$107),SUMIF('ARR by Customer'!$H$6:$H$107,'ARR Analysis &amp; Retention'!$B82,'ARR by Customer'!BU$6:BU$107)+SUMIF('[1]2025 Pipeline'!$M$6:$M$140,'ARR Analysis &amp; Retention'!$B82,'[1]2025 Pipeline'!CA$6:CA$140))</f>
        <v>9</v>
      </c>
      <c r="S82" s="67">
        <f>IF($B$3="No",SUMIF('ARR by Customer'!$H$6:$H$107,'ARR Analysis &amp; Retention'!$B82,'ARR by Customer'!BV$6:BV$107),SUMIF('ARR by Customer'!$H$6:$H$107,'ARR Analysis &amp; Retention'!$B82,'ARR by Customer'!BV$6:BV$107)+SUMIF('[1]2025 Pipeline'!$M$6:$M$140,'ARR Analysis &amp; Retention'!$B82,'[1]2025 Pipeline'!CB$6:CB$140))</f>
        <v>11</v>
      </c>
      <c r="T82" s="67">
        <f>IF($B$3="No",SUMIF('ARR by Customer'!$H$6:$H$107,'ARR Analysis &amp; Retention'!$B82,'ARR by Customer'!BW$6:BW$107),SUMIF('ARR by Customer'!$H$6:$H$107,'ARR Analysis &amp; Retention'!$B82,'ARR by Customer'!BW$6:BW$107)+SUMIF('[1]2025 Pipeline'!$M$6:$M$140,'ARR Analysis &amp; Retention'!$B82,'[1]2025 Pipeline'!CC$6:CC$140))</f>
        <v>14</v>
      </c>
      <c r="U82" s="67">
        <f>IF($B$3="No",SUMIF('ARR by Customer'!$H$6:$H$107,'ARR Analysis &amp; Retention'!$B82,'ARR by Customer'!BX$6:BX$107),SUMIF('ARR by Customer'!$H$6:$H$107,'ARR Analysis &amp; Retention'!$B82,'ARR by Customer'!BX$6:BX$107)+SUMIF('[1]2025 Pipeline'!$M$6:$M$140,'ARR Analysis &amp; Retention'!$B82,'[1]2025 Pipeline'!CD$6:CD$140))</f>
        <v>22</v>
      </c>
      <c r="V82" s="67">
        <f>IF($B$3="No",SUMIF('ARR by Customer'!$H$6:$H$107,'ARR Analysis &amp; Retention'!$B82,'ARR by Customer'!BY$6:BY$107),SUMIF('ARR by Customer'!$H$6:$H$107,'ARR Analysis &amp; Retention'!$B82,'ARR by Customer'!BY$6:BY$107)+SUMIF('[1]2025 Pipeline'!$M$6:$M$140,'ARR Analysis &amp; Retention'!$B82,'[1]2025 Pipeline'!CE$6:CE$140))</f>
        <v>32</v>
      </c>
      <c r="W82" s="67">
        <f>IF($B$3="No",SUMIF('ARR by Customer'!$H$6:$H$107,'ARR Analysis &amp; Retention'!$B82,'ARR by Customer'!BZ$6:BZ$107),SUMIF('ARR by Customer'!$H$6:$H$107,'ARR Analysis &amp; Retention'!$B82,'ARR by Customer'!BZ$6:BZ$107)+SUMIF('[1]2025 Pipeline'!$M$6:$M$140,'ARR Analysis &amp; Retention'!$B82,'[1]2025 Pipeline'!CF$6:CF$140))</f>
        <v>41</v>
      </c>
      <c r="X82" s="67">
        <f>IF($B$3="No",SUMIF('ARR by Customer'!$H$6:$H$107,'ARR Analysis &amp; Retention'!$B82,'ARR by Customer'!CA$6:CA$107),SUMIF('ARR by Customer'!$H$6:$H$107,'ARR Analysis &amp; Retention'!$B82,'ARR by Customer'!CA$6:CA$107)+SUMIF('[1]2025 Pipeline'!$M$6:$M$140,'ARR Analysis &amp; Retention'!$B82,'[1]2025 Pipeline'!CG$6:CG$140))</f>
        <v>41</v>
      </c>
    </row>
    <row r="83" spans="2:24" ht="12" customHeight="1" x14ac:dyDescent="0.2">
      <c r="B83" s="5" t="s">
        <v>47</v>
      </c>
      <c r="C83" s="67">
        <f>SUMIF('ARR by Customer'!$H$6:$H$107,'ARR Analysis &amp; Retention'!$B83,'ARR by Customer'!BF$6:BF$107)</f>
        <v>1</v>
      </c>
      <c r="D83" s="67">
        <f>SUMIF('ARR by Customer'!$H$6:$H$107,'ARR Analysis &amp; Retention'!$B83,'ARR by Customer'!BG$6:BG$107)</f>
        <v>1</v>
      </c>
      <c r="E83" s="67">
        <f>SUMIF('ARR by Customer'!$H$6:$H$107,'ARR Analysis &amp; Retention'!$B83,'ARR by Customer'!BH$6:BH$107)</f>
        <v>1</v>
      </c>
      <c r="F83" s="67">
        <f>SUMIF('ARR by Customer'!$H$6:$H$107,'ARR Analysis &amp; Retention'!$B83,'ARR by Customer'!BI$6:BI$107)</f>
        <v>1</v>
      </c>
      <c r="G83" s="67">
        <f>SUMIF('ARR by Customer'!$H$6:$H$107,'ARR Analysis &amp; Retention'!$B83,'ARR by Customer'!BJ$6:BJ$107)</f>
        <v>2</v>
      </c>
      <c r="H83" s="67">
        <f>SUMIF('ARR by Customer'!$H$6:$H$107,'ARR Analysis &amp; Retention'!$B83,'ARR by Customer'!BK$6:BK$107)</f>
        <v>2</v>
      </c>
      <c r="I83" s="67">
        <f>SUMIF('ARR by Customer'!$H$6:$H$107,'ARR Analysis &amp; Retention'!$B83,'ARR by Customer'!BL$6:BL$107)</f>
        <v>2</v>
      </c>
      <c r="J83" s="67">
        <f>SUMIF('ARR by Customer'!$H$6:$H$107,'ARR Analysis &amp; Retention'!$B83,'ARR by Customer'!BM$6:BM$107)</f>
        <v>2</v>
      </c>
      <c r="K83" s="67">
        <f>SUMIF('ARR by Customer'!$H$6:$H$107,'ARR Analysis &amp; Retention'!$B83,'ARR by Customer'!BN$6:BN$107)</f>
        <v>2</v>
      </c>
      <c r="L83" s="67">
        <f>SUMIF('ARR by Customer'!$H$6:$H$107,'ARR Analysis &amp; Retention'!$B83,'ARR by Customer'!BO$6:BO$107)</f>
        <v>2</v>
      </c>
      <c r="M83" s="67">
        <f>IF($B$3="No",SUMIF('ARR by Customer'!$H$6:$H$107,'ARR Analysis &amp; Retention'!$B83,'ARR by Customer'!BP$6:BP$107),SUMIF('ARR by Customer'!$H$6:$H$107,'ARR Analysis &amp; Retention'!$B83,'ARR by Customer'!BP$6:BP$107)+SUMIF('[1]2025 Pipeline'!$M$6:$M$140,'ARR Analysis &amp; Retention'!$B83,'[1]2025 Pipeline'!BV$6:BV$140))</f>
        <v>2</v>
      </c>
      <c r="N83" s="67">
        <f>IF($B$3="No",SUMIF('ARR by Customer'!$H$6:$H$107,'ARR Analysis &amp; Retention'!$B83,'ARR by Customer'!BQ$6:BQ$107),SUMIF('ARR by Customer'!$H$6:$H$107,'ARR Analysis &amp; Retention'!$B83,'ARR by Customer'!BQ$6:BQ$107)+SUMIF('[1]2025 Pipeline'!$M$6:$M$140,'ARR Analysis &amp; Retention'!$B83,'[1]2025 Pipeline'!BW$6:BW$140))</f>
        <v>2</v>
      </c>
      <c r="O83" s="67">
        <f>IF($B$3="No",SUMIF('ARR by Customer'!$H$6:$H$107,'ARR Analysis &amp; Retention'!$B83,'ARR by Customer'!BR$6:BR$107),SUMIF('ARR by Customer'!$H$6:$H$107,'ARR Analysis &amp; Retention'!$B83,'ARR by Customer'!BR$6:BR$107)+SUMIF('[1]2025 Pipeline'!$M$6:$M$140,'ARR Analysis &amp; Retention'!$B83,'[1]2025 Pipeline'!BX$6:BX$140))</f>
        <v>2</v>
      </c>
      <c r="P83" s="67">
        <f>IF($B$3="No",SUMIF('ARR by Customer'!$H$6:$H$107,'ARR Analysis &amp; Retention'!$B83,'ARR by Customer'!BS$6:BS$107),SUMIF('ARR by Customer'!$H$6:$H$107,'ARR Analysis &amp; Retention'!$B83,'ARR by Customer'!BS$6:BS$107)+SUMIF('[1]2025 Pipeline'!$M$6:$M$140,'ARR Analysis &amp; Retention'!$B83,'[1]2025 Pipeline'!BY$6:BY$140))</f>
        <v>2</v>
      </c>
      <c r="Q83" s="67">
        <f>IF($B$3="No",SUMIF('ARR by Customer'!$H$6:$H$107,'ARR Analysis &amp; Retention'!$B83,'ARR by Customer'!BT$6:BT$107),SUMIF('ARR by Customer'!$H$6:$H$107,'ARR Analysis &amp; Retention'!$B83,'ARR by Customer'!BT$6:BT$107)+SUMIF('[1]2025 Pipeline'!$M$6:$M$140,'ARR Analysis &amp; Retention'!$B83,'[1]2025 Pipeline'!BZ$6:BZ$140))</f>
        <v>2</v>
      </c>
      <c r="R83" s="67">
        <f>IF($B$3="No",SUMIF('ARR by Customer'!$H$6:$H$107,'ARR Analysis &amp; Retention'!$B83,'ARR by Customer'!BU$6:BU$107),SUMIF('ARR by Customer'!$H$6:$H$107,'ARR Analysis &amp; Retention'!$B83,'ARR by Customer'!BU$6:BU$107)+SUMIF('[1]2025 Pipeline'!$M$6:$M$140,'ARR Analysis &amp; Retention'!$B83,'[1]2025 Pipeline'!CA$6:CA$140))</f>
        <v>2</v>
      </c>
      <c r="S83" s="67">
        <f>IF($B$3="No",SUMIF('ARR by Customer'!$H$6:$H$107,'ARR Analysis &amp; Retention'!$B83,'ARR by Customer'!BV$6:BV$107),SUMIF('ARR by Customer'!$H$6:$H$107,'ARR Analysis &amp; Retention'!$B83,'ARR by Customer'!BV$6:BV$107)+SUMIF('[1]2025 Pipeline'!$M$6:$M$140,'ARR Analysis &amp; Retention'!$B83,'[1]2025 Pipeline'!CB$6:CB$140))</f>
        <v>2</v>
      </c>
      <c r="T83" s="67">
        <f>IF($B$3="No",SUMIF('ARR by Customer'!$H$6:$H$107,'ARR Analysis &amp; Retention'!$B83,'ARR by Customer'!BW$6:BW$107),SUMIF('ARR by Customer'!$H$6:$H$107,'ARR Analysis &amp; Retention'!$B83,'ARR by Customer'!BW$6:BW$107)+SUMIF('[1]2025 Pipeline'!$M$6:$M$140,'ARR Analysis &amp; Retention'!$B83,'[1]2025 Pipeline'!CC$6:CC$140))</f>
        <v>2</v>
      </c>
      <c r="U83" s="67">
        <f>IF($B$3="No",SUMIF('ARR by Customer'!$H$6:$H$107,'ARR Analysis &amp; Retention'!$B83,'ARR by Customer'!BX$6:BX$107),SUMIF('ARR by Customer'!$H$6:$H$107,'ARR Analysis &amp; Retention'!$B83,'ARR by Customer'!BX$6:BX$107)+SUMIF('[1]2025 Pipeline'!$M$6:$M$140,'ARR Analysis &amp; Retention'!$B83,'[1]2025 Pipeline'!CD$6:CD$140))</f>
        <v>2</v>
      </c>
      <c r="V83" s="67">
        <f>IF($B$3="No",SUMIF('ARR by Customer'!$H$6:$H$107,'ARR Analysis &amp; Retention'!$B83,'ARR by Customer'!BY$6:BY$107),SUMIF('ARR by Customer'!$H$6:$H$107,'ARR Analysis &amp; Retention'!$B83,'ARR by Customer'!BY$6:BY$107)+SUMIF('[1]2025 Pipeline'!$M$6:$M$140,'ARR Analysis &amp; Retention'!$B83,'[1]2025 Pipeline'!CE$6:CE$140))</f>
        <v>2</v>
      </c>
      <c r="W83" s="67">
        <f>IF($B$3="No",SUMIF('ARR by Customer'!$H$6:$H$107,'ARR Analysis &amp; Retention'!$B83,'ARR by Customer'!BZ$6:BZ$107),SUMIF('ARR by Customer'!$H$6:$H$107,'ARR Analysis &amp; Retention'!$B83,'ARR by Customer'!BZ$6:BZ$107)+SUMIF('[1]2025 Pipeline'!$M$6:$M$140,'ARR Analysis &amp; Retention'!$B83,'[1]2025 Pipeline'!CF$6:CF$140))</f>
        <v>2</v>
      </c>
      <c r="X83" s="67">
        <f>IF($B$3="No",SUMIF('ARR by Customer'!$H$6:$H$107,'ARR Analysis &amp; Retention'!$B83,'ARR by Customer'!CA$6:CA$107),SUMIF('ARR by Customer'!$H$6:$H$107,'ARR Analysis &amp; Retention'!$B83,'ARR by Customer'!CA$6:CA$107)+SUMIF('[1]2025 Pipeline'!$M$6:$M$140,'ARR Analysis &amp; Retention'!$B83,'[1]2025 Pipeline'!CG$6:CG$140))</f>
        <v>2</v>
      </c>
    </row>
    <row r="84" spans="2:24" ht="12" customHeight="1" x14ac:dyDescent="0.2">
      <c r="B84" s="5" t="s">
        <v>48</v>
      </c>
      <c r="C84" s="67">
        <f>SUMIF('ARR by Customer'!$H$6:$H$107,'ARR Analysis &amp; Retention'!$B84,'ARR by Customer'!BF$6:BF$107)</f>
        <v>3</v>
      </c>
      <c r="D84" s="67">
        <f>SUMIF('ARR by Customer'!$H$6:$H$107,'ARR Analysis &amp; Retention'!$B84,'ARR by Customer'!BG$6:BG$107)</f>
        <v>3</v>
      </c>
      <c r="E84" s="67">
        <f>SUMIF('ARR by Customer'!$H$6:$H$107,'ARR Analysis &amp; Retention'!$B84,'ARR by Customer'!BH$6:BH$107)</f>
        <v>3</v>
      </c>
      <c r="F84" s="67">
        <f>SUMIF('ARR by Customer'!$H$6:$H$107,'ARR Analysis &amp; Retention'!$B84,'ARR by Customer'!BI$6:BI$107)</f>
        <v>3</v>
      </c>
      <c r="G84" s="67">
        <f>SUMIF('ARR by Customer'!$H$6:$H$107,'ARR Analysis &amp; Retention'!$B84,'ARR by Customer'!BJ$6:BJ$107)</f>
        <v>3</v>
      </c>
      <c r="H84" s="67">
        <f>SUMIF('ARR by Customer'!$H$6:$H$107,'ARR Analysis &amp; Retention'!$B84,'ARR by Customer'!BK$6:BK$107)</f>
        <v>3</v>
      </c>
      <c r="I84" s="67">
        <f>SUMIF('ARR by Customer'!$H$6:$H$107,'ARR Analysis &amp; Retention'!$B84,'ARR by Customer'!BL$6:BL$107)</f>
        <v>3</v>
      </c>
      <c r="J84" s="67">
        <f>SUMIF('ARR by Customer'!$H$6:$H$107,'ARR Analysis &amp; Retention'!$B84,'ARR by Customer'!BM$6:BM$107)</f>
        <v>3</v>
      </c>
      <c r="K84" s="67">
        <f>SUMIF('ARR by Customer'!$H$6:$H$107,'ARR Analysis &amp; Retention'!$B84,'ARR by Customer'!BN$6:BN$107)</f>
        <v>3</v>
      </c>
      <c r="L84" s="67">
        <f>SUMIF('ARR by Customer'!$H$6:$H$107,'ARR Analysis &amp; Retention'!$B84,'ARR by Customer'!BO$6:BO$107)</f>
        <v>3</v>
      </c>
      <c r="M84" s="67">
        <f>IF($B$3="No",SUMIF('ARR by Customer'!$H$6:$H$107,'ARR Analysis &amp; Retention'!$B84,'ARR by Customer'!BP$6:BP$107),SUMIF('ARR by Customer'!$H$6:$H$107,'ARR Analysis &amp; Retention'!$B84,'ARR by Customer'!BP$6:BP$107)+SUMIF('[1]2025 Pipeline'!$M$6:$M$140,'ARR Analysis &amp; Retention'!$B84,'[1]2025 Pipeline'!BV$6:BV$140))</f>
        <v>4</v>
      </c>
      <c r="N84" s="67">
        <f>IF($B$3="No",SUMIF('ARR by Customer'!$H$6:$H$107,'ARR Analysis &amp; Retention'!$B84,'ARR by Customer'!BQ$6:BQ$107),SUMIF('ARR by Customer'!$H$6:$H$107,'ARR Analysis &amp; Retention'!$B84,'ARR by Customer'!BQ$6:BQ$107)+SUMIF('[1]2025 Pipeline'!$M$6:$M$140,'ARR Analysis &amp; Retention'!$B84,'[1]2025 Pipeline'!BW$6:BW$140))</f>
        <v>4</v>
      </c>
      <c r="O84" s="67">
        <f>IF($B$3="No",SUMIF('ARR by Customer'!$H$6:$H$107,'ARR Analysis &amp; Retention'!$B84,'ARR by Customer'!BR$6:BR$107),SUMIF('ARR by Customer'!$H$6:$H$107,'ARR Analysis &amp; Retention'!$B84,'ARR by Customer'!BR$6:BR$107)+SUMIF('[1]2025 Pipeline'!$M$6:$M$140,'ARR Analysis &amp; Retention'!$B84,'[1]2025 Pipeline'!BX$6:BX$140))</f>
        <v>4</v>
      </c>
      <c r="P84" s="67">
        <f>IF($B$3="No",SUMIF('ARR by Customer'!$H$6:$H$107,'ARR Analysis &amp; Retention'!$B84,'ARR by Customer'!BS$6:BS$107),SUMIF('ARR by Customer'!$H$6:$H$107,'ARR Analysis &amp; Retention'!$B84,'ARR by Customer'!BS$6:BS$107)+SUMIF('[1]2025 Pipeline'!$M$6:$M$140,'ARR Analysis &amp; Retention'!$B84,'[1]2025 Pipeline'!BY$6:BY$140))</f>
        <v>4</v>
      </c>
      <c r="Q84" s="67">
        <f>IF($B$3="No",SUMIF('ARR by Customer'!$H$6:$H$107,'ARR Analysis &amp; Retention'!$B84,'ARR by Customer'!BT$6:BT$107),SUMIF('ARR by Customer'!$H$6:$H$107,'ARR Analysis &amp; Retention'!$B84,'ARR by Customer'!BT$6:BT$107)+SUMIF('[1]2025 Pipeline'!$M$6:$M$140,'ARR Analysis &amp; Retention'!$B84,'[1]2025 Pipeline'!BZ$6:BZ$140))</f>
        <v>5</v>
      </c>
      <c r="R84" s="67">
        <f>IF($B$3="No",SUMIF('ARR by Customer'!$H$6:$H$107,'ARR Analysis &amp; Retention'!$B84,'ARR by Customer'!BU$6:BU$107),SUMIF('ARR by Customer'!$H$6:$H$107,'ARR Analysis &amp; Retention'!$B84,'ARR by Customer'!BU$6:BU$107)+SUMIF('[1]2025 Pipeline'!$M$6:$M$140,'ARR Analysis &amp; Retention'!$B84,'[1]2025 Pipeline'!CA$6:CA$140))</f>
        <v>4</v>
      </c>
      <c r="S84" s="67">
        <f>IF($B$3="No",SUMIF('ARR by Customer'!$H$6:$H$107,'ARR Analysis &amp; Retention'!$B84,'ARR by Customer'!BV$6:BV$107),SUMIF('ARR by Customer'!$H$6:$H$107,'ARR Analysis &amp; Retention'!$B84,'ARR by Customer'!BV$6:BV$107)+SUMIF('[1]2025 Pipeline'!$M$6:$M$140,'ARR Analysis &amp; Retention'!$B84,'[1]2025 Pipeline'!CB$6:CB$140))</f>
        <v>4</v>
      </c>
      <c r="T84" s="67">
        <f>IF($B$3="No",SUMIF('ARR by Customer'!$H$6:$H$107,'ARR Analysis &amp; Retention'!$B84,'ARR by Customer'!BW$6:BW$107),SUMIF('ARR by Customer'!$H$6:$H$107,'ARR Analysis &amp; Retention'!$B84,'ARR by Customer'!BW$6:BW$107)+SUMIF('[1]2025 Pipeline'!$M$6:$M$140,'ARR Analysis &amp; Retention'!$B84,'[1]2025 Pipeline'!CC$6:CC$140))</f>
        <v>4</v>
      </c>
      <c r="U84" s="67">
        <f>IF($B$3="No",SUMIF('ARR by Customer'!$H$6:$H$107,'ARR Analysis &amp; Retention'!$B84,'ARR by Customer'!BX$6:BX$107),SUMIF('ARR by Customer'!$H$6:$H$107,'ARR Analysis &amp; Retention'!$B84,'ARR by Customer'!BX$6:BX$107)+SUMIF('[1]2025 Pipeline'!$M$6:$M$140,'ARR Analysis &amp; Retention'!$B84,'[1]2025 Pipeline'!CD$6:CD$140))</f>
        <v>8</v>
      </c>
      <c r="V84" s="67">
        <f>IF($B$3="No",SUMIF('ARR by Customer'!$H$6:$H$107,'ARR Analysis &amp; Retention'!$B84,'ARR by Customer'!BY$6:BY$107),SUMIF('ARR by Customer'!$H$6:$H$107,'ARR Analysis &amp; Retention'!$B84,'ARR by Customer'!BY$6:BY$107)+SUMIF('[1]2025 Pipeline'!$M$6:$M$140,'ARR Analysis &amp; Retention'!$B84,'[1]2025 Pipeline'!CE$6:CE$140))</f>
        <v>10</v>
      </c>
      <c r="W84" s="67">
        <f>IF($B$3="No",SUMIF('ARR by Customer'!$H$6:$H$107,'ARR Analysis &amp; Retention'!$B84,'ARR by Customer'!BZ$6:BZ$107),SUMIF('ARR by Customer'!$H$6:$H$107,'ARR Analysis &amp; Retention'!$B84,'ARR by Customer'!BZ$6:BZ$107)+SUMIF('[1]2025 Pipeline'!$M$6:$M$140,'ARR Analysis &amp; Retention'!$B84,'[1]2025 Pipeline'!CF$6:CF$140))</f>
        <v>12</v>
      </c>
      <c r="X84" s="67">
        <f>IF($B$3="No",SUMIF('ARR by Customer'!$H$6:$H$107,'ARR Analysis &amp; Retention'!$B84,'ARR by Customer'!CA$6:CA$107),SUMIF('ARR by Customer'!$H$6:$H$107,'ARR Analysis &amp; Retention'!$B84,'ARR by Customer'!CA$6:CA$107)+SUMIF('[1]2025 Pipeline'!$M$6:$M$140,'ARR Analysis &amp; Retention'!$B84,'[1]2025 Pipeline'!CG$6:CG$140))</f>
        <v>12</v>
      </c>
    </row>
    <row r="85" spans="2:24" ht="12" customHeight="1" x14ac:dyDescent="0.2">
      <c r="B85" s="65" t="s">
        <v>49</v>
      </c>
      <c r="C85" s="67">
        <f>SUMIF('ARR by Customer'!$H$6:$H$107,'ARR Analysis &amp; Retention'!$B85,'ARR by Customer'!BF$6:BF$107)</f>
        <v>6</v>
      </c>
      <c r="D85" s="67">
        <f>SUMIF('ARR by Customer'!$H$6:$H$107,'ARR Analysis &amp; Retention'!$B85,'ARR by Customer'!BG$6:BG$107)</f>
        <v>7</v>
      </c>
      <c r="E85" s="67">
        <f>SUMIF('ARR by Customer'!$H$6:$H$107,'ARR Analysis &amp; Retention'!$B85,'ARR by Customer'!BH$6:BH$107)</f>
        <v>7</v>
      </c>
      <c r="F85" s="67">
        <f>SUMIF('ARR by Customer'!$H$6:$H$107,'ARR Analysis &amp; Retention'!$B85,'ARR by Customer'!BI$6:BI$107)</f>
        <v>7</v>
      </c>
      <c r="G85" s="67">
        <f>SUMIF('ARR by Customer'!$H$6:$H$107,'ARR Analysis &amp; Retention'!$B85,'ARR by Customer'!BJ$6:BJ$107)</f>
        <v>7</v>
      </c>
      <c r="H85" s="67">
        <f>SUMIF('ARR by Customer'!$H$6:$H$107,'ARR Analysis &amp; Retention'!$B85,'ARR by Customer'!BK$6:BK$107)</f>
        <v>7</v>
      </c>
      <c r="I85" s="67">
        <f>SUMIF('ARR by Customer'!$H$6:$H$107,'ARR Analysis &amp; Retention'!$B85,'ARR by Customer'!BL$6:BL$107)</f>
        <v>7</v>
      </c>
      <c r="J85" s="67">
        <f>SUMIF('ARR by Customer'!$H$6:$H$107,'ARR Analysis &amp; Retention'!$B85,'ARR by Customer'!BM$6:BM$107)</f>
        <v>7</v>
      </c>
      <c r="K85" s="67">
        <f>SUMIF('ARR by Customer'!$H$6:$H$107,'ARR Analysis &amp; Retention'!$B85,'ARR by Customer'!BN$6:BN$107)</f>
        <v>7</v>
      </c>
      <c r="L85" s="67">
        <f>SUMIF('ARR by Customer'!$H$6:$H$107,'ARR Analysis &amp; Retention'!$B85,'ARR by Customer'!BO$6:BO$107)</f>
        <v>7</v>
      </c>
      <c r="M85" s="67">
        <f>IF($B$3="No",SUMIF('ARR by Customer'!$H$6:$H$107,'ARR Analysis &amp; Retention'!$B85,'ARR by Customer'!BP$6:BP$107),SUMIF('ARR by Customer'!$H$6:$H$107,'ARR Analysis &amp; Retention'!$B85,'ARR by Customer'!BP$6:BP$107)+SUMIF('[1]2025 Pipeline'!$M$6:$M$140,'ARR Analysis &amp; Retention'!$B85,'[1]2025 Pipeline'!BV$6:BV$140))</f>
        <v>5</v>
      </c>
      <c r="N85" s="67">
        <f>IF($B$3="No",SUMIF('ARR by Customer'!$H$6:$H$107,'ARR Analysis &amp; Retention'!$B85,'ARR by Customer'!BQ$6:BQ$107),SUMIF('ARR by Customer'!$H$6:$H$107,'ARR Analysis &amp; Retention'!$B85,'ARR by Customer'!BQ$6:BQ$107)+SUMIF('[1]2025 Pipeline'!$M$6:$M$140,'ARR Analysis &amp; Retention'!$B85,'[1]2025 Pipeline'!BW$6:BW$140))</f>
        <v>5</v>
      </c>
      <c r="O85" s="67">
        <f>IF($B$3="No",SUMIF('ARR by Customer'!$H$6:$H$107,'ARR Analysis &amp; Retention'!$B85,'ARR by Customer'!BR$6:BR$107),SUMIF('ARR by Customer'!$H$6:$H$107,'ARR Analysis &amp; Retention'!$B85,'ARR by Customer'!BR$6:BR$107)+SUMIF('[1]2025 Pipeline'!$M$6:$M$140,'ARR Analysis &amp; Retention'!$B85,'[1]2025 Pipeline'!BX$6:BX$140))</f>
        <v>5</v>
      </c>
      <c r="P85" s="67">
        <f>IF($B$3="No",SUMIF('ARR by Customer'!$H$6:$H$107,'ARR Analysis &amp; Retention'!$B85,'ARR by Customer'!BS$6:BS$107),SUMIF('ARR by Customer'!$H$6:$H$107,'ARR Analysis &amp; Retention'!$B85,'ARR by Customer'!BS$6:BS$107)+SUMIF('[1]2025 Pipeline'!$M$6:$M$140,'ARR Analysis &amp; Retention'!$B85,'[1]2025 Pipeline'!BY$6:BY$140))</f>
        <v>5</v>
      </c>
      <c r="Q85" s="67">
        <f>IF($B$3="No",SUMIF('ARR by Customer'!$H$6:$H$107,'ARR Analysis &amp; Retention'!$B85,'ARR by Customer'!BT$6:BT$107),SUMIF('ARR by Customer'!$H$6:$H$107,'ARR Analysis &amp; Retention'!$B85,'ARR by Customer'!BT$6:BT$107)+SUMIF('[1]2025 Pipeline'!$M$6:$M$140,'ARR Analysis &amp; Retention'!$B85,'[1]2025 Pipeline'!BZ$6:BZ$140))</f>
        <v>5</v>
      </c>
      <c r="R85" s="67">
        <f>IF($B$3="No",SUMIF('ARR by Customer'!$H$6:$H$107,'ARR Analysis &amp; Retention'!$B85,'ARR by Customer'!BU$6:BU$107),SUMIF('ARR by Customer'!$H$6:$H$107,'ARR Analysis &amp; Retention'!$B85,'ARR by Customer'!BU$6:BU$107)+SUMIF('[1]2025 Pipeline'!$M$6:$M$140,'ARR Analysis &amp; Retention'!$B85,'[1]2025 Pipeline'!CA$6:CA$140))</f>
        <v>5</v>
      </c>
      <c r="S85" s="67">
        <f>IF($B$3="No",SUMIF('ARR by Customer'!$H$6:$H$107,'ARR Analysis &amp; Retention'!$B85,'ARR by Customer'!BV$6:BV$107),SUMIF('ARR by Customer'!$H$6:$H$107,'ARR Analysis &amp; Retention'!$B85,'ARR by Customer'!BV$6:BV$107)+SUMIF('[1]2025 Pipeline'!$M$6:$M$140,'ARR Analysis &amp; Retention'!$B85,'[1]2025 Pipeline'!CB$6:CB$140))</f>
        <v>5</v>
      </c>
      <c r="T85" s="67">
        <f>IF($B$3="No",SUMIF('ARR by Customer'!$H$6:$H$107,'ARR Analysis &amp; Retention'!$B85,'ARR by Customer'!BW$6:BW$107),SUMIF('ARR by Customer'!$H$6:$H$107,'ARR Analysis &amp; Retention'!$B85,'ARR by Customer'!BW$6:BW$107)+SUMIF('[1]2025 Pipeline'!$M$6:$M$140,'ARR Analysis &amp; Retention'!$B85,'[1]2025 Pipeline'!CC$6:CC$140))</f>
        <v>6</v>
      </c>
      <c r="U85" s="67">
        <f>IF($B$3="No",SUMIF('ARR by Customer'!$H$6:$H$107,'ARR Analysis &amp; Retention'!$B85,'ARR by Customer'!BX$6:BX$107),SUMIF('ARR by Customer'!$H$6:$H$107,'ARR Analysis &amp; Retention'!$B85,'ARR by Customer'!BX$6:BX$107)+SUMIF('[1]2025 Pipeline'!$M$6:$M$140,'ARR Analysis &amp; Retention'!$B85,'[1]2025 Pipeline'!CD$6:CD$140))</f>
        <v>8</v>
      </c>
      <c r="V85" s="67">
        <f>IF($B$3="No",SUMIF('ARR by Customer'!$H$6:$H$107,'ARR Analysis &amp; Retention'!$B85,'ARR by Customer'!BY$6:BY$107),SUMIF('ARR by Customer'!$H$6:$H$107,'ARR Analysis &amp; Retention'!$B85,'ARR by Customer'!BY$6:BY$107)+SUMIF('[1]2025 Pipeline'!$M$6:$M$140,'ARR Analysis &amp; Retention'!$B85,'[1]2025 Pipeline'!CE$6:CE$140))</f>
        <v>10</v>
      </c>
      <c r="W85" s="67">
        <f>IF($B$3="No",SUMIF('ARR by Customer'!$H$6:$H$107,'ARR Analysis &amp; Retention'!$B85,'ARR by Customer'!BZ$6:BZ$107),SUMIF('ARR by Customer'!$H$6:$H$107,'ARR Analysis &amp; Retention'!$B85,'ARR by Customer'!BZ$6:BZ$107)+SUMIF('[1]2025 Pipeline'!$M$6:$M$140,'ARR Analysis &amp; Retention'!$B85,'[1]2025 Pipeline'!CF$6:CF$140))</f>
        <v>10</v>
      </c>
      <c r="X85" s="67">
        <f>IF($B$3="No",SUMIF('ARR by Customer'!$H$6:$H$107,'ARR Analysis &amp; Retention'!$B85,'ARR by Customer'!CA$6:CA$107),SUMIF('ARR by Customer'!$H$6:$H$107,'ARR Analysis &amp; Retention'!$B85,'ARR by Customer'!CA$6:CA$107)+SUMIF('[1]2025 Pipeline'!$M$6:$M$140,'ARR Analysis &amp; Retention'!$B85,'[1]2025 Pipeline'!CG$6:CG$140))</f>
        <v>10</v>
      </c>
    </row>
    <row r="86" spans="2:24" ht="12" customHeight="1" x14ac:dyDescent="0.2">
      <c r="B86" s="5" t="s">
        <v>50</v>
      </c>
      <c r="C86" s="67">
        <f>SUMIF('ARR by Customer'!$H$6:$H$107,'ARR Analysis &amp; Retention'!$B86,'ARR by Customer'!BF$6:BF$107)</f>
        <v>0</v>
      </c>
      <c r="D86" s="67">
        <f>SUMIF('ARR by Customer'!$H$6:$H$107,'ARR Analysis &amp; Retention'!$B86,'ARR by Customer'!BG$6:BG$107)</f>
        <v>0</v>
      </c>
      <c r="E86" s="67">
        <f>SUMIF('ARR by Customer'!$H$6:$H$107,'ARR Analysis &amp; Retention'!$B86,'ARR by Customer'!BH$6:BH$107)</f>
        <v>0</v>
      </c>
      <c r="F86" s="67">
        <f>SUMIF('ARR by Customer'!$H$6:$H$107,'ARR Analysis &amp; Retention'!$B86,'ARR by Customer'!BI$6:BI$107)</f>
        <v>0</v>
      </c>
      <c r="G86" s="67">
        <f>SUMIF('ARR by Customer'!$H$6:$H$107,'ARR Analysis &amp; Retention'!$B86,'ARR by Customer'!BJ$6:BJ$107)</f>
        <v>0</v>
      </c>
      <c r="H86" s="67">
        <f>SUMIF('ARR by Customer'!$H$6:$H$107,'ARR Analysis &amp; Retention'!$B86,'ARR by Customer'!BK$6:BK$107)</f>
        <v>0</v>
      </c>
      <c r="I86" s="67">
        <f>SUMIF('ARR by Customer'!$H$6:$H$107,'ARR Analysis &amp; Retention'!$B86,'ARR by Customer'!BL$6:BL$107)</f>
        <v>0</v>
      </c>
      <c r="J86" s="67">
        <f>SUMIF('ARR by Customer'!$H$6:$H$107,'ARR Analysis &amp; Retention'!$B86,'ARR by Customer'!BM$6:BM$107)</f>
        <v>0</v>
      </c>
      <c r="K86" s="67">
        <f>SUMIF('ARR by Customer'!$H$6:$H$107,'ARR Analysis &amp; Retention'!$B86,'ARR by Customer'!BN$6:BN$107)</f>
        <v>0</v>
      </c>
      <c r="L86" s="67">
        <f>SUMIF('ARR by Customer'!$H$6:$H$107,'ARR Analysis &amp; Retention'!$B86,'ARR by Customer'!BO$6:BO$107)</f>
        <v>0</v>
      </c>
      <c r="M86" s="67">
        <f>IF($B$3="No",SUMIF('ARR by Customer'!$H$6:$H$107,'ARR Analysis &amp; Retention'!$B86,'ARR by Customer'!BP$6:BP$107),SUMIF('ARR by Customer'!$H$6:$H$107,'ARR Analysis &amp; Retention'!$B86,'ARR by Customer'!BP$6:BP$107)+SUMIF('[1]2025 Pipeline'!$M$6:$M$140,'ARR Analysis &amp; Retention'!$B86,'[1]2025 Pipeline'!BV$6:BV$140))</f>
        <v>0</v>
      </c>
      <c r="N86" s="67">
        <f>IF($B$3="No",SUMIF('ARR by Customer'!$H$6:$H$107,'ARR Analysis &amp; Retention'!$B86,'ARR by Customer'!BQ$6:BQ$107),SUMIF('ARR by Customer'!$H$6:$H$107,'ARR Analysis &amp; Retention'!$B86,'ARR by Customer'!BQ$6:BQ$107)+SUMIF('[1]2025 Pipeline'!$M$6:$M$140,'ARR Analysis &amp; Retention'!$B86,'[1]2025 Pipeline'!BW$6:BW$140))</f>
        <v>0</v>
      </c>
      <c r="O86" s="67">
        <f>IF($B$3="No",SUMIF('ARR by Customer'!$H$6:$H$107,'ARR Analysis &amp; Retention'!$B86,'ARR by Customer'!BR$6:BR$107),SUMIF('ARR by Customer'!$H$6:$H$107,'ARR Analysis &amp; Retention'!$B86,'ARR by Customer'!BR$6:BR$107)+SUMIF('[1]2025 Pipeline'!$M$6:$M$140,'ARR Analysis &amp; Retention'!$B86,'[1]2025 Pipeline'!BX$6:BX$140))</f>
        <v>0</v>
      </c>
      <c r="P86" s="67">
        <f>IF($B$3="No",SUMIF('ARR by Customer'!$H$6:$H$107,'ARR Analysis &amp; Retention'!$B86,'ARR by Customer'!BS$6:BS$107),SUMIF('ARR by Customer'!$H$6:$H$107,'ARR Analysis &amp; Retention'!$B86,'ARR by Customer'!BS$6:BS$107)+SUMIF('[1]2025 Pipeline'!$M$6:$M$140,'ARR Analysis &amp; Retention'!$B86,'[1]2025 Pipeline'!BY$6:BY$140))</f>
        <v>0</v>
      </c>
      <c r="Q86" s="67">
        <f>IF($B$3="No",SUMIF('ARR by Customer'!$H$6:$H$107,'ARR Analysis &amp; Retention'!$B86,'ARR by Customer'!BT$6:BT$107),SUMIF('ARR by Customer'!$H$6:$H$107,'ARR Analysis &amp; Retention'!$B86,'ARR by Customer'!BT$6:BT$107)+SUMIF('[1]2025 Pipeline'!$M$6:$M$140,'ARR Analysis &amp; Retention'!$B86,'[1]2025 Pipeline'!BZ$6:BZ$140))</f>
        <v>0</v>
      </c>
      <c r="R86" s="67">
        <f>IF($B$3="No",SUMIF('ARR by Customer'!$H$6:$H$107,'ARR Analysis &amp; Retention'!$B86,'ARR by Customer'!BU$6:BU$107),SUMIF('ARR by Customer'!$H$6:$H$107,'ARR Analysis &amp; Retention'!$B86,'ARR by Customer'!BU$6:BU$107)+SUMIF('[1]2025 Pipeline'!$M$6:$M$140,'ARR Analysis &amp; Retention'!$B86,'[1]2025 Pipeline'!CA$6:CA$140))</f>
        <v>1</v>
      </c>
      <c r="S86" s="67">
        <f>IF($B$3="No",SUMIF('ARR by Customer'!$H$6:$H$107,'ARR Analysis &amp; Retention'!$B86,'ARR by Customer'!BV$6:BV$107),SUMIF('ARR by Customer'!$H$6:$H$107,'ARR Analysis &amp; Retention'!$B86,'ARR by Customer'!BV$6:BV$107)+SUMIF('[1]2025 Pipeline'!$M$6:$M$140,'ARR Analysis &amp; Retention'!$B86,'[1]2025 Pipeline'!CB$6:CB$140))</f>
        <v>1</v>
      </c>
      <c r="T86" s="67">
        <f>IF($B$3="No",SUMIF('ARR by Customer'!$H$6:$H$107,'ARR Analysis &amp; Retention'!$B86,'ARR by Customer'!BW$6:BW$107),SUMIF('ARR by Customer'!$H$6:$H$107,'ARR Analysis &amp; Retention'!$B86,'ARR by Customer'!BW$6:BW$107)+SUMIF('[1]2025 Pipeline'!$M$6:$M$140,'ARR Analysis &amp; Retention'!$B86,'[1]2025 Pipeline'!CC$6:CC$140))</f>
        <v>1</v>
      </c>
      <c r="U86" s="67">
        <f>IF($B$3="No",SUMIF('ARR by Customer'!$H$6:$H$107,'ARR Analysis &amp; Retention'!$B86,'ARR by Customer'!BX$6:BX$107),SUMIF('ARR by Customer'!$H$6:$H$107,'ARR Analysis &amp; Retention'!$B86,'ARR by Customer'!BX$6:BX$107)+SUMIF('[1]2025 Pipeline'!$M$6:$M$140,'ARR Analysis &amp; Retention'!$B86,'[1]2025 Pipeline'!CD$6:CD$140))</f>
        <v>2</v>
      </c>
      <c r="V86" s="67">
        <f>IF($B$3="No",SUMIF('ARR by Customer'!$H$6:$H$107,'ARR Analysis &amp; Retention'!$B86,'ARR by Customer'!BY$6:BY$107),SUMIF('ARR by Customer'!$H$6:$H$107,'ARR Analysis &amp; Retention'!$B86,'ARR by Customer'!BY$6:BY$107)+SUMIF('[1]2025 Pipeline'!$M$6:$M$140,'ARR Analysis &amp; Retention'!$B86,'[1]2025 Pipeline'!CE$6:CE$140))</f>
        <v>2</v>
      </c>
      <c r="W86" s="67">
        <f>IF($B$3="No",SUMIF('ARR by Customer'!$H$6:$H$107,'ARR Analysis &amp; Retention'!$B86,'ARR by Customer'!BZ$6:BZ$107),SUMIF('ARR by Customer'!$H$6:$H$107,'ARR Analysis &amp; Retention'!$B86,'ARR by Customer'!BZ$6:BZ$107)+SUMIF('[1]2025 Pipeline'!$M$6:$M$140,'ARR Analysis &amp; Retention'!$B86,'[1]2025 Pipeline'!CF$6:CF$140))</f>
        <v>2</v>
      </c>
      <c r="X86" s="67">
        <f>IF($B$3="No",SUMIF('ARR by Customer'!$H$6:$H$107,'ARR Analysis &amp; Retention'!$B86,'ARR by Customer'!CA$6:CA$107),SUMIF('ARR by Customer'!$H$6:$H$107,'ARR Analysis &amp; Retention'!$B86,'ARR by Customer'!CA$6:CA$107)+SUMIF('[1]2025 Pipeline'!$M$6:$M$140,'ARR Analysis &amp; Retention'!$B86,'[1]2025 Pipeline'!CG$6:CG$140))</f>
        <v>2</v>
      </c>
    </row>
    <row r="87" spans="2:24" ht="12" customHeight="1" x14ac:dyDescent="0.2">
      <c r="B87" s="5" t="s">
        <v>51</v>
      </c>
      <c r="C87" s="67">
        <f>SUMIF('ARR by Customer'!$H$6:$H$107,'ARR Analysis &amp; Retention'!$B87,'ARR by Customer'!BF$6:BF$107)</f>
        <v>2</v>
      </c>
      <c r="D87" s="67">
        <f>SUMIF('ARR by Customer'!$H$6:$H$107,'ARR Analysis &amp; Retention'!$B87,'ARR by Customer'!BG$6:BG$107)</f>
        <v>2</v>
      </c>
      <c r="E87" s="67">
        <f>SUMIF('ARR by Customer'!$H$6:$H$107,'ARR Analysis &amp; Retention'!$B87,'ARR by Customer'!BH$6:BH$107)</f>
        <v>2</v>
      </c>
      <c r="F87" s="67">
        <f>SUMIF('ARR by Customer'!$H$6:$H$107,'ARR Analysis &amp; Retention'!$B87,'ARR by Customer'!BI$6:BI$107)</f>
        <v>2</v>
      </c>
      <c r="G87" s="67">
        <f>SUMIF('ARR by Customer'!$H$6:$H$107,'ARR Analysis &amp; Retention'!$B87,'ARR by Customer'!BJ$6:BJ$107)</f>
        <v>2</v>
      </c>
      <c r="H87" s="67">
        <f>SUMIF('ARR by Customer'!$H$6:$H$107,'ARR Analysis &amp; Retention'!$B87,'ARR by Customer'!BK$6:BK$107)</f>
        <v>2</v>
      </c>
      <c r="I87" s="67">
        <f>SUMIF('ARR by Customer'!$H$6:$H$107,'ARR Analysis &amp; Retention'!$B87,'ARR by Customer'!BL$6:BL$107)</f>
        <v>2</v>
      </c>
      <c r="J87" s="67">
        <f>SUMIF('ARR by Customer'!$H$6:$H$107,'ARR Analysis &amp; Retention'!$B87,'ARR by Customer'!BM$6:BM$107)</f>
        <v>2</v>
      </c>
      <c r="K87" s="67">
        <f>SUMIF('ARR by Customer'!$H$6:$H$107,'ARR Analysis &amp; Retention'!$B87,'ARR by Customer'!BN$6:BN$107)</f>
        <v>2</v>
      </c>
      <c r="L87" s="67">
        <f>SUMIF('ARR by Customer'!$H$6:$H$107,'ARR Analysis &amp; Retention'!$B87,'ARR by Customer'!BO$6:BO$107)</f>
        <v>2</v>
      </c>
      <c r="M87" s="67">
        <f>IF($B$3="No",SUMIF('ARR by Customer'!$H$6:$H$107,'ARR Analysis &amp; Retention'!$B87,'ARR by Customer'!BP$6:BP$107),SUMIF('ARR by Customer'!$H$6:$H$107,'ARR Analysis &amp; Retention'!$B87,'ARR by Customer'!BP$6:BP$107)+SUMIF('[1]2025 Pipeline'!$M$6:$M$140,'ARR Analysis &amp; Retention'!$B87,'[1]2025 Pipeline'!BV$6:BV$140))</f>
        <v>1</v>
      </c>
      <c r="N87" s="67">
        <f>IF($B$3="No",SUMIF('ARR by Customer'!$H$6:$H$107,'ARR Analysis &amp; Retention'!$B87,'ARR by Customer'!BQ$6:BQ$107),SUMIF('ARR by Customer'!$H$6:$H$107,'ARR Analysis &amp; Retention'!$B87,'ARR by Customer'!BQ$6:BQ$107)+SUMIF('[1]2025 Pipeline'!$M$6:$M$140,'ARR Analysis &amp; Retention'!$B87,'[1]2025 Pipeline'!BW$6:BW$140))</f>
        <v>1</v>
      </c>
      <c r="O87" s="67">
        <f>IF($B$3="No",SUMIF('ARR by Customer'!$H$6:$H$107,'ARR Analysis &amp; Retention'!$B87,'ARR by Customer'!BR$6:BR$107),SUMIF('ARR by Customer'!$H$6:$H$107,'ARR Analysis &amp; Retention'!$B87,'ARR by Customer'!BR$6:BR$107)+SUMIF('[1]2025 Pipeline'!$M$6:$M$140,'ARR Analysis &amp; Retention'!$B87,'[1]2025 Pipeline'!BX$6:BX$140))</f>
        <v>1</v>
      </c>
      <c r="P87" s="67">
        <f>IF($B$3="No",SUMIF('ARR by Customer'!$H$6:$H$107,'ARR Analysis &amp; Retention'!$B87,'ARR by Customer'!BS$6:BS$107),SUMIF('ARR by Customer'!$H$6:$H$107,'ARR Analysis &amp; Retention'!$B87,'ARR by Customer'!BS$6:BS$107)+SUMIF('[1]2025 Pipeline'!$M$6:$M$140,'ARR Analysis &amp; Retention'!$B87,'[1]2025 Pipeline'!BY$6:BY$140))</f>
        <v>1</v>
      </c>
      <c r="Q87" s="67">
        <f>IF($B$3="No",SUMIF('ARR by Customer'!$H$6:$H$107,'ARR Analysis &amp; Retention'!$B87,'ARR by Customer'!BT$6:BT$107),SUMIF('ARR by Customer'!$H$6:$H$107,'ARR Analysis &amp; Retention'!$B87,'ARR by Customer'!BT$6:BT$107)+SUMIF('[1]2025 Pipeline'!$M$6:$M$140,'ARR Analysis &amp; Retention'!$B87,'[1]2025 Pipeline'!BZ$6:BZ$140))</f>
        <v>1</v>
      </c>
      <c r="R87" s="67">
        <f>IF($B$3="No",SUMIF('ARR by Customer'!$H$6:$H$107,'ARR Analysis &amp; Retention'!$B87,'ARR by Customer'!BU$6:BU$107),SUMIF('ARR by Customer'!$H$6:$H$107,'ARR Analysis &amp; Retention'!$B87,'ARR by Customer'!BU$6:BU$107)+SUMIF('[1]2025 Pipeline'!$M$6:$M$140,'ARR Analysis &amp; Retention'!$B87,'[1]2025 Pipeline'!CA$6:CA$140))</f>
        <v>2</v>
      </c>
      <c r="S87" s="67">
        <f>IF($B$3="No",SUMIF('ARR by Customer'!$H$6:$H$107,'ARR Analysis &amp; Retention'!$B87,'ARR by Customer'!BV$6:BV$107),SUMIF('ARR by Customer'!$H$6:$H$107,'ARR Analysis &amp; Retention'!$B87,'ARR by Customer'!BV$6:BV$107)+SUMIF('[1]2025 Pipeline'!$M$6:$M$140,'ARR Analysis &amp; Retention'!$B87,'[1]2025 Pipeline'!CB$6:CB$140))</f>
        <v>3</v>
      </c>
      <c r="T87" s="67">
        <f>IF($B$3="No",SUMIF('ARR by Customer'!$H$6:$H$107,'ARR Analysis &amp; Retention'!$B87,'ARR by Customer'!BW$6:BW$107),SUMIF('ARR by Customer'!$H$6:$H$107,'ARR Analysis &amp; Retention'!$B87,'ARR by Customer'!BW$6:BW$107)+SUMIF('[1]2025 Pipeline'!$M$6:$M$140,'ARR Analysis &amp; Retention'!$B87,'[1]2025 Pipeline'!CC$6:CC$140))</f>
        <v>4</v>
      </c>
      <c r="U87" s="67">
        <f>IF($B$3="No",SUMIF('ARR by Customer'!$H$6:$H$107,'ARR Analysis &amp; Retention'!$B87,'ARR by Customer'!BX$6:BX$107),SUMIF('ARR by Customer'!$H$6:$H$107,'ARR Analysis &amp; Retention'!$B87,'ARR by Customer'!BX$6:BX$107)+SUMIF('[1]2025 Pipeline'!$M$6:$M$140,'ARR Analysis &amp; Retention'!$B87,'[1]2025 Pipeline'!CD$6:CD$140))</f>
        <v>5</v>
      </c>
      <c r="V87" s="67">
        <f>IF($B$3="No",SUMIF('ARR by Customer'!$H$6:$H$107,'ARR Analysis &amp; Retention'!$B87,'ARR by Customer'!BY$6:BY$107),SUMIF('ARR by Customer'!$H$6:$H$107,'ARR Analysis &amp; Retention'!$B87,'ARR by Customer'!BY$6:BY$107)+SUMIF('[1]2025 Pipeline'!$M$6:$M$140,'ARR Analysis &amp; Retention'!$B87,'[1]2025 Pipeline'!CE$6:CE$140))</f>
        <v>5</v>
      </c>
      <c r="W87" s="67">
        <f>IF($B$3="No",SUMIF('ARR by Customer'!$H$6:$H$107,'ARR Analysis &amp; Retention'!$B87,'ARR by Customer'!BZ$6:BZ$107),SUMIF('ARR by Customer'!$H$6:$H$107,'ARR Analysis &amp; Retention'!$B87,'ARR by Customer'!BZ$6:BZ$107)+SUMIF('[1]2025 Pipeline'!$M$6:$M$140,'ARR Analysis &amp; Retention'!$B87,'[1]2025 Pipeline'!CF$6:CF$140))</f>
        <v>5</v>
      </c>
      <c r="X87" s="67">
        <f>IF($B$3="No",SUMIF('ARR by Customer'!$H$6:$H$107,'ARR Analysis &amp; Retention'!$B87,'ARR by Customer'!CA$6:CA$107),SUMIF('ARR by Customer'!$H$6:$H$107,'ARR Analysis &amp; Retention'!$B87,'ARR by Customer'!CA$6:CA$107)+SUMIF('[1]2025 Pipeline'!$M$6:$M$140,'ARR Analysis &amp; Retention'!$B87,'[1]2025 Pipeline'!CG$6:CG$140))</f>
        <v>5</v>
      </c>
    </row>
    <row r="88" spans="2:24" ht="12" customHeight="1" x14ac:dyDescent="0.2">
      <c r="B88" s="5" t="s">
        <v>52</v>
      </c>
      <c r="C88" s="67">
        <f>SUMIF('ARR by Customer'!$H$6:$H$107,'ARR Analysis &amp; Retention'!$B88,'ARR by Customer'!BF$6:BF$107)</f>
        <v>5</v>
      </c>
      <c r="D88" s="67">
        <f>SUMIF('ARR by Customer'!$H$6:$H$107,'ARR Analysis &amp; Retention'!$B88,'ARR by Customer'!BG$6:BG$107)</f>
        <v>5</v>
      </c>
      <c r="E88" s="67">
        <f>SUMIF('ARR by Customer'!$H$6:$H$107,'ARR Analysis &amp; Retention'!$B88,'ARR by Customer'!BH$6:BH$107)</f>
        <v>5</v>
      </c>
      <c r="F88" s="67">
        <f>SUMIF('ARR by Customer'!$H$6:$H$107,'ARR Analysis &amp; Retention'!$B88,'ARR by Customer'!BI$6:BI$107)</f>
        <v>4</v>
      </c>
      <c r="G88" s="67">
        <f>SUMIF('ARR by Customer'!$H$6:$H$107,'ARR Analysis &amp; Retention'!$B88,'ARR by Customer'!BJ$6:BJ$107)</f>
        <v>4</v>
      </c>
      <c r="H88" s="67">
        <f>SUMIF('ARR by Customer'!$H$6:$H$107,'ARR Analysis &amp; Retention'!$B88,'ARR by Customer'!BK$6:BK$107)</f>
        <v>4</v>
      </c>
      <c r="I88" s="67">
        <f>SUMIF('ARR by Customer'!$H$6:$H$107,'ARR Analysis &amp; Retention'!$B88,'ARR by Customer'!BL$6:BL$107)</f>
        <v>4</v>
      </c>
      <c r="J88" s="67">
        <f>SUMIF('ARR by Customer'!$H$6:$H$107,'ARR Analysis &amp; Retention'!$B88,'ARR by Customer'!BM$6:BM$107)</f>
        <v>4</v>
      </c>
      <c r="K88" s="67">
        <f>SUMIF('ARR by Customer'!$H$6:$H$107,'ARR Analysis &amp; Retention'!$B88,'ARR by Customer'!BN$6:BN$107)</f>
        <v>4</v>
      </c>
      <c r="L88" s="67">
        <f>SUMIF('ARR by Customer'!$H$6:$H$107,'ARR Analysis &amp; Retention'!$B88,'ARR by Customer'!BO$6:BO$107)</f>
        <v>4</v>
      </c>
      <c r="M88" s="67">
        <f>IF($B$3="No",SUMIF('ARR by Customer'!$H$6:$H$107,'ARR Analysis &amp; Retention'!$B88,'ARR by Customer'!BP$6:BP$107),SUMIF('ARR by Customer'!$H$6:$H$107,'ARR Analysis &amp; Retention'!$B88,'ARR by Customer'!BP$6:BP$107)+SUMIF('[1]2025 Pipeline'!$M$6:$M$140,'ARR Analysis &amp; Retention'!$B88,'[1]2025 Pipeline'!BV$6:BV$140))</f>
        <v>4</v>
      </c>
      <c r="N88" s="67">
        <f>IF($B$3="No",SUMIF('ARR by Customer'!$H$6:$H$107,'ARR Analysis &amp; Retention'!$B88,'ARR by Customer'!BQ$6:BQ$107),SUMIF('ARR by Customer'!$H$6:$H$107,'ARR Analysis &amp; Retention'!$B88,'ARR by Customer'!BQ$6:BQ$107)+SUMIF('[1]2025 Pipeline'!$M$6:$M$140,'ARR Analysis &amp; Retention'!$B88,'[1]2025 Pipeline'!BW$6:BW$140))</f>
        <v>4</v>
      </c>
      <c r="O88" s="67">
        <f>IF($B$3="No",SUMIF('ARR by Customer'!$H$6:$H$107,'ARR Analysis &amp; Retention'!$B88,'ARR by Customer'!BR$6:BR$107),SUMIF('ARR by Customer'!$H$6:$H$107,'ARR Analysis &amp; Retention'!$B88,'ARR by Customer'!BR$6:BR$107)+SUMIF('[1]2025 Pipeline'!$M$6:$M$140,'ARR Analysis &amp; Retention'!$B88,'[1]2025 Pipeline'!BX$6:BX$140))</f>
        <v>3</v>
      </c>
      <c r="P88" s="67">
        <f>IF($B$3="No",SUMIF('ARR by Customer'!$H$6:$H$107,'ARR Analysis &amp; Retention'!$B88,'ARR by Customer'!BS$6:BS$107),SUMIF('ARR by Customer'!$H$6:$H$107,'ARR Analysis &amp; Retention'!$B88,'ARR by Customer'!BS$6:BS$107)+SUMIF('[1]2025 Pipeline'!$M$6:$M$140,'ARR Analysis &amp; Retention'!$B88,'[1]2025 Pipeline'!BY$6:BY$140))</f>
        <v>3</v>
      </c>
      <c r="Q88" s="67">
        <f>IF($B$3="No",SUMIF('ARR by Customer'!$H$6:$H$107,'ARR Analysis &amp; Retention'!$B88,'ARR by Customer'!BT$6:BT$107),SUMIF('ARR by Customer'!$H$6:$H$107,'ARR Analysis &amp; Retention'!$B88,'ARR by Customer'!BT$6:BT$107)+SUMIF('[1]2025 Pipeline'!$M$6:$M$140,'ARR Analysis &amp; Retention'!$B88,'[1]2025 Pipeline'!BZ$6:BZ$140))</f>
        <v>3</v>
      </c>
      <c r="R88" s="67">
        <f>IF($B$3="No",SUMIF('ARR by Customer'!$H$6:$H$107,'ARR Analysis &amp; Retention'!$B88,'ARR by Customer'!BU$6:BU$107),SUMIF('ARR by Customer'!$H$6:$H$107,'ARR Analysis &amp; Retention'!$B88,'ARR by Customer'!BU$6:BU$107)+SUMIF('[1]2025 Pipeline'!$M$6:$M$140,'ARR Analysis &amp; Retention'!$B88,'[1]2025 Pipeline'!CA$6:CA$140))</f>
        <v>3</v>
      </c>
      <c r="S88" s="67">
        <f>IF($B$3="No",SUMIF('ARR by Customer'!$H$6:$H$107,'ARR Analysis &amp; Retention'!$B88,'ARR by Customer'!BV$6:BV$107),SUMIF('ARR by Customer'!$H$6:$H$107,'ARR Analysis &amp; Retention'!$B88,'ARR by Customer'!BV$6:BV$107)+SUMIF('[1]2025 Pipeline'!$M$6:$M$140,'ARR Analysis &amp; Retention'!$B88,'[1]2025 Pipeline'!CB$6:CB$140))</f>
        <v>4</v>
      </c>
      <c r="T88" s="67">
        <f>IF($B$3="No",SUMIF('ARR by Customer'!$H$6:$H$107,'ARR Analysis &amp; Retention'!$B88,'ARR by Customer'!BW$6:BW$107),SUMIF('ARR by Customer'!$H$6:$H$107,'ARR Analysis &amp; Retention'!$B88,'ARR by Customer'!BW$6:BW$107)+SUMIF('[1]2025 Pipeline'!$M$6:$M$140,'ARR Analysis &amp; Retention'!$B88,'[1]2025 Pipeline'!CC$6:CC$140))</f>
        <v>6</v>
      </c>
      <c r="U88" s="67">
        <f>IF($B$3="No",SUMIF('ARR by Customer'!$H$6:$H$107,'ARR Analysis &amp; Retention'!$B88,'ARR by Customer'!BX$6:BX$107),SUMIF('ARR by Customer'!$H$6:$H$107,'ARR Analysis &amp; Retention'!$B88,'ARR by Customer'!BX$6:BX$107)+SUMIF('[1]2025 Pipeline'!$M$6:$M$140,'ARR Analysis &amp; Retention'!$B88,'[1]2025 Pipeline'!CD$6:CD$140))</f>
        <v>8</v>
      </c>
      <c r="V88" s="67">
        <f>IF($B$3="No",SUMIF('ARR by Customer'!$H$6:$H$107,'ARR Analysis &amp; Retention'!$B88,'ARR by Customer'!BY$6:BY$107),SUMIF('ARR by Customer'!$H$6:$H$107,'ARR Analysis &amp; Retention'!$B88,'ARR by Customer'!BY$6:BY$107)+SUMIF('[1]2025 Pipeline'!$M$6:$M$140,'ARR Analysis &amp; Retention'!$B88,'[1]2025 Pipeline'!CE$6:CE$140))</f>
        <v>8</v>
      </c>
      <c r="W88" s="67">
        <f>IF($B$3="No",SUMIF('ARR by Customer'!$H$6:$H$107,'ARR Analysis &amp; Retention'!$B88,'ARR by Customer'!BZ$6:BZ$107),SUMIF('ARR by Customer'!$H$6:$H$107,'ARR Analysis &amp; Retention'!$B88,'ARR by Customer'!BZ$6:BZ$107)+SUMIF('[1]2025 Pipeline'!$M$6:$M$140,'ARR Analysis &amp; Retention'!$B88,'[1]2025 Pipeline'!CF$6:CF$140))</f>
        <v>9</v>
      </c>
      <c r="X88" s="67">
        <f>IF($B$3="No",SUMIF('ARR by Customer'!$H$6:$H$107,'ARR Analysis &amp; Retention'!$B88,'ARR by Customer'!CA$6:CA$107),SUMIF('ARR by Customer'!$H$6:$H$107,'ARR Analysis &amp; Retention'!$B88,'ARR by Customer'!CA$6:CA$107)+SUMIF('[1]2025 Pipeline'!$M$6:$M$140,'ARR Analysis &amp; Retention'!$B88,'[1]2025 Pipeline'!CG$6:CG$140))</f>
        <v>9</v>
      </c>
    </row>
    <row r="89" spans="2:24" ht="12" customHeight="1" x14ac:dyDescent="0.2">
      <c r="B89" s="5" t="s">
        <v>53</v>
      </c>
      <c r="C89" s="67">
        <f>SUMIF('ARR by Customer'!$H$6:$H$107,'ARR Analysis &amp; Retention'!$B89,'ARR by Customer'!BF$6:BF$107)</f>
        <v>3</v>
      </c>
      <c r="D89" s="67">
        <f>SUMIF('ARR by Customer'!$H$6:$H$107,'ARR Analysis &amp; Retention'!$B89,'ARR by Customer'!BG$6:BG$107)</f>
        <v>3</v>
      </c>
      <c r="E89" s="67">
        <f>SUMIF('ARR by Customer'!$H$6:$H$107,'ARR Analysis &amp; Retention'!$B89,'ARR by Customer'!BH$6:BH$107)</f>
        <v>4</v>
      </c>
      <c r="F89" s="67">
        <f>SUMIF('ARR by Customer'!$H$6:$H$107,'ARR Analysis &amp; Retention'!$B89,'ARR by Customer'!BI$6:BI$107)</f>
        <v>4</v>
      </c>
      <c r="G89" s="67">
        <f>SUMIF('ARR by Customer'!$H$6:$H$107,'ARR Analysis &amp; Retention'!$B89,'ARR by Customer'!BJ$6:BJ$107)</f>
        <v>3</v>
      </c>
      <c r="H89" s="67">
        <f>SUMIF('ARR by Customer'!$H$6:$H$107,'ARR Analysis &amp; Retention'!$B89,'ARR by Customer'!BK$6:BK$107)</f>
        <v>3</v>
      </c>
      <c r="I89" s="67">
        <f>SUMIF('ARR by Customer'!$H$6:$H$107,'ARR Analysis &amp; Retention'!$B89,'ARR by Customer'!BL$6:BL$107)</f>
        <v>2</v>
      </c>
      <c r="J89" s="67">
        <f>SUMIF('ARR by Customer'!$H$6:$H$107,'ARR Analysis &amp; Retention'!$B89,'ARR by Customer'!BM$6:BM$107)</f>
        <v>2</v>
      </c>
      <c r="K89" s="67">
        <f>SUMIF('ARR by Customer'!$H$6:$H$107,'ARR Analysis &amp; Retention'!$B89,'ARR by Customer'!BN$6:BN$107)</f>
        <v>2</v>
      </c>
      <c r="L89" s="67">
        <f>SUMIF('ARR by Customer'!$H$6:$H$107,'ARR Analysis &amp; Retention'!$B89,'ARR by Customer'!BO$6:BO$107)</f>
        <v>2</v>
      </c>
      <c r="M89" s="67">
        <f>IF($B$3="No",SUMIF('ARR by Customer'!$H$6:$H$107,'ARR Analysis &amp; Retention'!$B89,'ARR by Customer'!BP$6:BP$107),SUMIF('ARR by Customer'!$H$6:$H$107,'ARR Analysis &amp; Retention'!$B89,'ARR by Customer'!BP$6:BP$107)+SUMIF('[1]2025 Pipeline'!$M$6:$M$140,'ARR Analysis &amp; Retention'!$B89,'[1]2025 Pipeline'!BV$6:BV$140))</f>
        <v>2</v>
      </c>
      <c r="N89" s="67">
        <f>IF($B$3="No",SUMIF('ARR by Customer'!$H$6:$H$107,'ARR Analysis &amp; Retention'!$B89,'ARR by Customer'!BQ$6:BQ$107),SUMIF('ARR by Customer'!$H$6:$H$107,'ARR Analysis &amp; Retention'!$B89,'ARR by Customer'!BQ$6:BQ$107)+SUMIF('[1]2025 Pipeline'!$M$6:$M$140,'ARR Analysis &amp; Retention'!$B89,'[1]2025 Pipeline'!BW$6:BW$140))</f>
        <v>2</v>
      </c>
      <c r="O89" s="67">
        <f>IF($B$3="No",SUMIF('ARR by Customer'!$H$6:$H$107,'ARR Analysis &amp; Retention'!$B89,'ARR by Customer'!BR$6:BR$107),SUMIF('ARR by Customer'!$H$6:$H$107,'ARR Analysis &amp; Retention'!$B89,'ARR by Customer'!BR$6:BR$107)+SUMIF('[1]2025 Pipeline'!$M$6:$M$140,'ARR Analysis &amp; Retention'!$B89,'[1]2025 Pipeline'!BX$6:BX$140))</f>
        <v>2</v>
      </c>
      <c r="P89" s="67">
        <f>IF($B$3="No",SUMIF('ARR by Customer'!$H$6:$H$107,'ARR Analysis &amp; Retention'!$B89,'ARR by Customer'!BS$6:BS$107),SUMIF('ARR by Customer'!$H$6:$H$107,'ARR Analysis &amp; Retention'!$B89,'ARR by Customer'!BS$6:BS$107)+SUMIF('[1]2025 Pipeline'!$M$6:$M$140,'ARR Analysis &amp; Retention'!$B89,'[1]2025 Pipeline'!BY$6:BY$140))</f>
        <v>2</v>
      </c>
      <c r="Q89" s="67">
        <f>IF($B$3="No",SUMIF('ARR by Customer'!$H$6:$H$107,'ARR Analysis &amp; Retention'!$B89,'ARR by Customer'!BT$6:BT$107),SUMIF('ARR by Customer'!$H$6:$H$107,'ARR Analysis &amp; Retention'!$B89,'ARR by Customer'!BT$6:BT$107)+SUMIF('[1]2025 Pipeline'!$M$6:$M$140,'ARR Analysis &amp; Retention'!$B89,'[1]2025 Pipeline'!BZ$6:BZ$140))</f>
        <v>2</v>
      </c>
      <c r="R89" s="67">
        <f>IF($B$3="No",SUMIF('ARR by Customer'!$H$6:$H$107,'ARR Analysis &amp; Retention'!$B89,'ARR by Customer'!BU$6:BU$107),SUMIF('ARR by Customer'!$H$6:$H$107,'ARR Analysis &amp; Retention'!$B89,'ARR by Customer'!BU$6:BU$107)+SUMIF('[1]2025 Pipeline'!$M$6:$M$140,'ARR Analysis &amp; Retention'!$B89,'[1]2025 Pipeline'!CA$6:CA$140))</f>
        <v>3</v>
      </c>
      <c r="S89" s="67">
        <f>IF($B$3="No",SUMIF('ARR by Customer'!$H$6:$H$107,'ARR Analysis &amp; Retention'!$B89,'ARR by Customer'!BV$6:BV$107),SUMIF('ARR by Customer'!$H$6:$H$107,'ARR Analysis &amp; Retention'!$B89,'ARR by Customer'!BV$6:BV$107)+SUMIF('[1]2025 Pipeline'!$M$6:$M$140,'ARR Analysis &amp; Retention'!$B89,'[1]2025 Pipeline'!CB$6:CB$140))</f>
        <v>3</v>
      </c>
      <c r="T89" s="67">
        <f>IF($B$3="No",SUMIF('ARR by Customer'!$H$6:$H$107,'ARR Analysis &amp; Retention'!$B89,'ARR by Customer'!BW$6:BW$107),SUMIF('ARR by Customer'!$H$6:$H$107,'ARR Analysis &amp; Retention'!$B89,'ARR by Customer'!BW$6:BW$107)+SUMIF('[1]2025 Pipeline'!$M$6:$M$140,'ARR Analysis &amp; Retention'!$B89,'[1]2025 Pipeline'!CC$6:CC$140))</f>
        <v>3</v>
      </c>
      <c r="U89" s="67">
        <f>IF($B$3="No",SUMIF('ARR by Customer'!$H$6:$H$107,'ARR Analysis &amp; Retention'!$B89,'ARR by Customer'!BX$6:BX$107),SUMIF('ARR by Customer'!$H$6:$H$107,'ARR Analysis &amp; Retention'!$B89,'ARR by Customer'!BX$6:BX$107)+SUMIF('[1]2025 Pipeline'!$M$6:$M$140,'ARR Analysis &amp; Retention'!$B89,'[1]2025 Pipeline'!CD$6:CD$140))</f>
        <v>3</v>
      </c>
      <c r="V89" s="67">
        <f>IF($B$3="No",SUMIF('ARR by Customer'!$H$6:$H$107,'ARR Analysis &amp; Retention'!$B89,'ARR by Customer'!BY$6:BY$107),SUMIF('ARR by Customer'!$H$6:$H$107,'ARR Analysis &amp; Retention'!$B89,'ARR by Customer'!BY$6:BY$107)+SUMIF('[1]2025 Pipeline'!$M$6:$M$140,'ARR Analysis &amp; Retention'!$B89,'[1]2025 Pipeline'!CE$6:CE$140))</f>
        <v>3</v>
      </c>
      <c r="W89" s="67">
        <f>IF($B$3="No",SUMIF('ARR by Customer'!$H$6:$H$107,'ARR Analysis &amp; Retention'!$B89,'ARR by Customer'!BZ$6:BZ$107),SUMIF('ARR by Customer'!$H$6:$H$107,'ARR Analysis &amp; Retention'!$B89,'ARR by Customer'!BZ$6:BZ$107)+SUMIF('[1]2025 Pipeline'!$M$6:$M$140,'ARR Analysis &amp; Retention'!$B89,'[1]2025 Pipeline'!CF$6:CF$140))</f>
        <v>3</v>
      </c>
      <c r="X89" s="67">
        <f>IF($B$3="No",SUMIF('ARR by Customer'!$H$6:$H$107,'ARR Analysis &amp; Retention'!$B89,'ARR by Customer'!CA$6:CA$107),SUMIF('ARR by Customer'!$H$6:$H$107,'ARR Analysis &amp; Retention'!$B89,'ARR by Customer'!CA$6:CA$107)+SUMIF('[1]2025 Pipeline'!$M$6:$M$140,'ARR Analysis &amp; Retention'!$B89,'[1]2025 Pipeline'!CG$6:CG$140))</f>
        <v>3</v>
      </c>
    </row>
    <row r="90" spans="2:24" ht="12" customHeight="1" x14ac:dyDescent="0.2">
      <c r="B90" s="5" t="s">
        <v>54</v>
      </c>
      <c r="C90" s="67">
        <f>SUMIF('ARR by Customer'!$H$6:$H$107,'ARR Analysis &amp; Retention'!$B90,'ARR by Customer'!BF$6:BF$107)</f>
        <v>3</v>
      </c>
      <c r="D90" s="67">
        <f>SUMIF('ARR by Customer'!$H$6:$H$107,'ARR Analysis &amp; Retention'!$B90,'ARR by Customer'!BG$6:BG$107)</f>
        <v>3</v>
      </c>
      <c r="E90" s="67">
        <f>SUMIF('ARR by Customer'!$H$6:$H$107,'ARR Analysis &amp; Retention'!$B90,'ARR by Customer'!BH$6:BH$107)</f>
        <v>3</v>
      </c>
      <c r="F90" s="67">
        <f>SUMIF('ARR by Customer'!$H$6:$H$107,'ARR Analysis &amp; Retention'!$B90,'ARR by Customer'!BI$6:BI$107)</f>
        <v>3</v>
      </c>
      <c r="G90" s="67">
        <f>SUMIF('ARR by Customer'!$H$6:$H$107,'ARR Analysis &amp; Retention'!$B90,'ARR by Customer'!BJ$6:BJ$107)</f>
        <v>3</v>
      </c>
      <c r="H90" s="67">
        <f>SUMIF('ARR by Customer'!$H$6:$H$107,'ARR Analysis &amp; Retention'!$B90,'ARR by Customer'!BK$6:BK$107)</f>
        <v>3</v>
      </c>
      <c r="I90" s="67">
        <f>SUMIF('ARR by Customer'!$H$6:$H$107,'ARR Analysis &amp; Retention'!$B90,'ARR by Customer'!BL$6:BL$107)</f>
        <v>1</v>
      </c>
      <c r="J90" s="67">
        <f>SUMIF('ARR by Customer'!$H$6:$H$107,'ARR Analysis &amp; Retention'!$B90,'ARR by Customer'!BM$6:BM$107)</f>
        <v>1</v>
      </c>
      <c r="K90" s="67">
        <f>SUMIF('ARR by Customer'!$H$6:$H$107,'ARR Analysis &amp; Retention'!$B90,'ARR by Customer'!BN$6:BN$107)</f>
        <v>1</v>
      </c>
      <c r="L90" s="67">
        <f>SUMIF('ARR by Customer'!$H$6:$H$107,'ARR Analysis &amp; Retention'!$B90,'ARR by Customer'!BO$6:BO$107)</f>
        <v>1</v>
      </c>
      <c r="M90" s="67">
        <f>IF($B$3="No",SUMIF('ARR by Customer'!$H$6:$H$107,'ARR Analysis &amp; Retention'!$B90,'ARR by Customer'!BP$6:BP$107),SUMIF('ARR by Customer'!$H$6:$H$107,'ARR Analysis &amp; Retention'!$B90,'ARR by Customer'!BP$6:BP$107)+SUMIF('[1]2025 Pipeline'!$M$6:$M$140,'ARR Analysis &amp; Retention'!$B90,'[1]2025 Pipeline'!BV$6:BV$140))</f>
        <v>3</v>
      </c>
      <c r="N90" s="67">
        <f>IF($B$3="No",SUMIF('ARR by Customer'!$H$6:$H$107,'ARR Analysis &amp; Retention'!$B90,'ARR by Customer'!BQ$6:BQ$107),SUMIF('ARR by Customer'!$H$6:$H$107,'ARR Analysis &amp; Retention'!$B90,'ARR by Customer'!BQ$6:BQ$107)+SUMIF('[1]2025 Pipeline'!$M$6:$M$140,'ARR Analysis &amp; Retention'!$B90,'[1]2025 Pipeline'!BW$6:BW$140))</f>
        <v>3</v>
      </c>
      <c r="O90" s="67">
        <f>IF($B$3="No",SUMIF('ARR by Customer'!$H$6:$H$107,'ARR Analysis &amp; Retention'!$B90,'ARR by Customer'!BR$6:BR$107),SUMIF('ARR by Customer'!$H$6:$H$107,'ARR Analysis &amp; Retention'!$B90,'ARR by Customer'!BR$6:BR$107)+SUMIF('[1]2025 Pipeline'!$M$6:$M$140,'ARR Analysis &amp; Retention'!$B90,'[1]2025 Pipeline'!BX$6:BX$140))</f>
        <v>3</v>
      </c>
      <c r="P90" s="67">
        <f>IF($B$3="No",SUMIF('ARR by Customer'!$H$6:$H$107,'ARR Analysis &amp; Retention'!$B90,'ARR by Customer'!BS$6:BS$107),SUMIF('ARR by Customer'!$H$6:$H$107,'ARR Analysis &amp; Retention'!$B90,'ARR by Customer'!BS$6:BS$107)+SUMIF('[1]2025 Pipeline'!$M$6:$M$140,'ARR Analysis &amp; Retention'!$B90,'[1]2025 Pipeline'!BY$6:BY$140))</f>
        <v>3</v>
      </c>
      <c r="Q90" s="67">
        <f>IF($B$3="No",SUMIF('ARR by Customer'!$H$6:$H$107,'ARR Analysis &amp; Retention'!$B90,'ARR by Customer'!BT$6:BT$107),SUMIF('ARR by Customer'!$H$6:$H$107,'ARR Analysis &amp; Retention'!$B90,'ARR by Customer'!BT$6:BT$107)+SUMIF('[1]2025 Pipeline'!$M$6:$M$140,'ARR Analysis &amp; Retention'!$B90,'[1]2025 Pipeline'!BZ$6:BZ$140))</f>
        <v>3</v>
      </c>
      <c r="R90" s="67">
        <f>IF($B$3="No",SUMIF('ARR by Customer'!$H$6:$H$107,'ARR Analysis &amp; Retention'!$B90,'ARR by Customer'!BU$6:BU$107),SUMIF('ARR by Customer'!$H$6:$H$107,'ARR Analysis &amp; Retention'!$B90,'ARR by Customer'!BU$6:BU$107)+SUMIF('[1]2025 Pipeline'!$M$6:$M$140,'ARR Analysis &amp; Retention'!$B90,'[1]2025 Pipeline'!CA$6:CA$140))</f>
        <v>3</v>
      </c>
      <c r="S90" s="67">
        <f>IF($B$3="No",SUMIF('ARR by Customer'!$H$6:$H$107,'ARR Analysis &amp; Retention'!$B90,'ARR by Customer'!BV$6:BV$107),SUMIF('ARR by Customer'!$H$6:$H$107,'ARR Analysis &amp; Retention'!$B90,'ARR by Customer'!BV$6:BV$107)+SUMIF('[1]2025 Pipeline'!$M$6:$M$140,'ARR Analysis &amp; Retention'!$B90,'[1]2025 Pipeline'!CB$6:CB$140))</f>
        <v>3</v>
      </c>
      <c r="T90" s="67">
        <f>IF($B$3="No",SUMIF('ARR by Customer'!$H$6:$H$107,'ARR Analysis &amp; Retention'!$B90,'ARR by Customer'!BW$6:BW$107),SUMIF('ARR by Customer'!$H$6:$H$107,'ARR Analysis &amp; Retention'!$B90,'ARR by Customer'!BW$6:BW$107)+SUMIF('[1]2025 Pipeline'!$M$6:$M$140,'ARR Analysis &amp; Retention'!$B90,'[1]2025 Pipeline'!CC$6:CC$140))</f>
        <v>3</v>
      </c>
      <c r="U90" s="67">
        <f>IF($B$3="No",SUMIF('ARR by Customer'!$H$6:$H$107,'ARR Analysis &amp; Retention'!$B90,'ARR by Customer'!BX$6:BX$107),SUMIF('ARR by Customer'!$H$6:$H$107,'ARR Analysis &amp; Retention'!$B90,'ARR by Customer'!BX$6:BX$107)+SUMIF('[1]2025 Pipeline'!$M$6:$M$140,'ARR Analysis &amp; Retention'!$B90,'[1]2025 Pipeline'!CD$6:CD$140))</f>
        <v>3</v>
      </c>
      <c r="V90" s="67">
        <f>IF($B$3="No",SUMIF('ARR by Customer'!$H$6:$H$107,'ARR Analysis &amp; Retention'!$B90,'ARR by Customer'!BY$6:BY$107),SUMIF('ARR by Customer'!$H$6:$H$107,'ARR Analysis &amp; Retention'!$B90,'ARR by Customer'!BY$6:BY$107)+SUMIF('[1]2025 Pipeline'!$M$6:$M$140,'ARR Analysis &amp; Retention'!$B90,'[1]2025 Pipeline'!CE$6:CE$140))</f>
        <v>3</v>
      </c>
      <c r="W90" s="67">
        <f>IF($B$3="No",SUMIF('ARR by Customer'!$H$6:$H$107,'ARR Analysis &amp; Retention'!$B90,'ARR by Customer'!BZ$6:BZ$107),SUMIF('ARR by Customer'!$H$6:$H$107,'ARR Analysis &amp; Retention'!$B90,'ARR by Customer'!BZ$6:BZ$107)+SUMIF('[1]2025 Pipeline'!$M$6:$M$140,'ARR Analysis &amp; Retention'!$B90,'[1]2025 Pipeline'!CF$6:CF$140))</f>
        <v>4</v>
      </c>
      <c r="X90" s="67">
        <f>IF($B$3="No",SUMIF('ARR by Customer'!$H$6:$H$107,'ARR Analysis &amp; Retention'!$B90,'ARR by Customer'!CA$6:CA$107),SUMIF('ARR by Customer'!$H$6:$H$107,'ARR Analysis &amp; Retention'!$B90,'ARR by Customer'!CA$6:CA$107)+SUMIF('[1]2025 Pipeline'!$M$6:$M$140,'ARR Analysis &amp; Retention'!$B90,'[1]2025 Pipeline'!CG$6:CG$140))</f>
        <v>4</v>
      </c>
    </row>
    <row r="91" spans="2:24" ht="12" customHeight="1" x14ac:dyDescent="0.2">
      <c r="B91" s="5" t="s">
        <v>55</v>
      </c>
      <c r="C91" s="67">
        <f>SUMIF('ARR by Customer'!$H$6:$H$107,'ARR Analysis &amp; Retention'!$B91,'ARR by Customer'!BF$6:BF$107)</f>
        <v>0</v>
      </c>
      <c r="D91" s="67">
        <f>SUMIF('ARR by Customer'!$H$6:$H$107,'ARR Analysis &amp; Retention'!$B91,'ARR by Customer'!BG$6:BG$107)</f>
        <v>0</v>
      </c>
      <c r="E91" s="67">
        <f>SUMIF('ARR by Customer'!$H$6:$H$107,'ARR Analysis &amp; Retention'!$B91,'ARR by Customer'!BH$6:BH$107)</f>
        <v>0</v>
      </c>
      <c r="F91" s="67">
        <f>SUMIF('ARR by Customer'!$H$6:$H$107,'ARR Analysis &amp; Retention'!$B91,'ARR by Customer'!BI$6:BI$107)</f>
        <v>0</v>
      </c>
      <c r="G91" s="67">
        <f>SUMIF('ARR by Customer'!$H$6:$H$107,'ARR Analysis &amp; Retention'!$B91,'ARR by Customer'!BJ$6:BJ$107)</f>
        <v>0</v>
      </c>
      <c r="H91" s="67">
        <f>SUMIF('ARR by Customer'!$H$6:$H$107,'ARR Analysis &amp; Retention'!$B91,'ARR by Customer'!BK$6:BK$107)</f>
        <v>0</v>
      </c>
      <c r="I91" s="67">
        <f>SUMIF('ARR by Customer'!$H$6:$H$107,'ARR Analysis &amp; Retention'!$B91,'ARR by Customer'!BL$6:BL$107)</f>
        <v>0</v>
      </c>
      <c r="J91" s="67">
        <f>SUMIF('ARR by Customer'!$H$6:$H$107,'ARR Analysis &amp; Retention'!$B91,'ARR by Customer'!BM$6:BM$107)</f>
        <v>0</v>
      </c>
      <c r="K91" s="67">
        <f>SUMIF('ARR by Customer'!$H$6:$H$107,'ARR Analysis &amp; Retention'!$B91,'ARR by Customer'!BN$6:BN$107)</f>
        <v>0</v>
      </c>
      <c r="L91" s="67">
        <f>SUMIF('ARR by Customer'!$H$6:$H$107,'ARR Analysis &amp; Retention'!$B91,'ARR by Customer'!BO$6:BO$107)</f>
        <v>0</v>
      </c>
      <c r="M91" s="67">
        <f>IF($B$3="No",SUMIF('ARR by Customer'!$H$6:$H$107,'ARR Analysis &amp; Retention'!$B91,'ARR by Customer'!BP$6:BP$107),SUMIF('ARR by Customer'!$H$6:$H$107,'ARR Analysis &amp; Retention'!$B91,'ARR by Customer'!BP$6:BP$107)+SUMIF('[1]2025 Pipeline'!$M$6:$M$140,'ARR Analysis &amp; Retention'!$B91,'[1]2025 Pipeline'!BV$6:BV$140))</f>
        <v>0</v>
      </c>
      <c r="N91" s="67">
        <f>IF($B$3="No",SUMIF('ARR by Customer'!$H$6:$H$107,'ARR Analysis &amp; Retention'!$B91,'ARR by Customer'!BQ$6:BQ$107),SUMIF('ARR by Customer'!$H$6:$H$107,'ARR Analysis &amp; Retention'!$B91,'ARR by Customer'!BQ$6:BQ$107)+SUMIF('[1]2025 Pipeline'!$M$6:$M$140,'ARR Analysis &amp; Retention'!$B91,'[1]2025 Pipeline'!BW$6:BW$140))</f>
        <v>0</v>
      </c>
      <c r="O91" s="67">
        <f>IF($B$3="No",SUMIF('ARR by Customer'!$H$6:$H$107,'ARR Analysis &amp; Retention'!$B91,'ARR by Customer'!BR$6:BR$107),SUMIF('ARR by Customer'!$H$6:$H$107,'ARR Analysis &amp; Retention'!$B91,'ARR by Customer'!BR$6:BR$107)+SUMIF('[1]2025 Pipeline'!$M$6:$M$140,'ARR Analysis &amp; Retention'!$B91,'[1]2025 Pipeline'!BX$6:BX$140))</f>
        <v>0</v>
      </c>
      <c r="P91" s="67">
        <f>IF($B$3="No",SUMIF('ARR by Customer'!$H$6:$H$107,'ARR Analysis &amp; Retention'!$B91,'ARR by Customer'!BS$6:BS$107),SUMIF('ARR by Customer'!$H$6:$H$107,'ARR Analysis &amp; Retention'!$B91,'ARR by Customer'!BS$6:BS$107)+SUMIF('[1]2025 Pipeline'!$M$6:$M$140,'ARR Analysis &amp; Retention'!$B91,'[1]2025 Pipeline'!BY$6:BY$140))</f>
        <v>0</v>
      </c>
      <c r="Q91" s="67">
        <f>IF($B$3="No",SUMIF('ARR by Customer'!$H$6:$H$107,'ARR Analysis &amp; Retention'!$B91,'ARR by Customer'!BT$6:BT$107),SUMIF('ARR by Customer'!$H$6:$H$107,'ARR Analysis &amp; Retention'!$B91,'ARR by Customer'!BT$6:BT$107)+SUMIF('[1]2025 Pipeline'!$M$6:$M$140,'ARR Analysis &amp; Retention'!$B91,'[1]2025 Pipeline'!BZ$6:BZ$140))</f>
        <v>0</v>
      </c>
      <c r="R91" s="67">
        <f>IF($B$3="No",SUMIF('ARR by Customer'!$H$6:$H$107,'ARR Analysis &amp; Retention'!$B91,'ARR by Customer'!BU$6:BU$107),SUMIF('ARR by Customer'!$H$6:$H$107,'ARR Analysis &amp; Retention'!$B91,'ARR by Customer'!BU$6:BU$107)+SUMIF('[1]2025 Pipeline'!$M$6:$M$140,'ARR Analysis &amp; Retention'!$B91,'[1]2025 Pipeline'!CA$6:CA$140))</f>
        <v>0</v>
      </c>
      <c r="S91" s="67">
        <f>IF($B$3="No",SUMIF('ARR by Customer'!$H$6:$H$107,'ARR Analysis &amp; Retention'!$B91,'ARR by Customer'!BV$6:BV$107),SUMIF('ARR by Customer'!$H$6:$H$107,'ARR Analysis &amp; Retention'!$B91,'ARR by Customer'!BV$6:BV$107)+SUMIF('[1]2025 Pipeline'!$M$6:$M$140,'ARR Analysis &amp; Retention'!$B91,'[1]2025 Pipeline'!CB$6:CB$140))</f>
        <v>0</v>
      </c>
      <c r="T91" s="67">
        <f>IF($B$3="No",SUMIF('ARR by Customer'!$H$6:$H$107,'ARR Analysis &amp; Retention'!$B91,'ARR by Customer'!BW$6:BW$107),SUMIF('ARR by Customer'!$H$6:$H$107,'ARR Analysis &amp; Retention'!$B91,'ARR by Customer'!BW$6:BW$107)+SUMIF('[1]2025 Pipeline'!$M$6:$M$140,'ARR Analysis &amp; Retention'!$B91,'[1]2025 Pipeline'!CC$6:CC$140))</f>
        <v>0</v>
      </c>
      <c r="U91" s="67">
        <f>IF($B$3="No",SUMIF('ARR by Customer'!$H$6:$H$107,'ARR Analysis &amp; Retention'!$B91,'ARR by Customer'!BX$6:BX$107),SUMIF('ARR by Customer'!$H$6:$H$107,'ARR Analysis &amp; Retention'!$B91,'ARR by Customer'!BX$6:BX$107)+SUMIF('[1]2025 Pipeline'!$M$6:$M$140,'ARR Analysis &amp; Retention'!$B91,'[1]2025 Pipeline'!CD$6:CD$140))</f>
        <v>0</v>
      </c>
      <c r="V91" s="67">
        <f>IF($B$3="No",SUMIF('ARR by Customer'!$H$6:$H$107,'ARR Analysis &amp; Retention'!$B91,'ARR by Customer'!BY$6:BY$107),SUMIF('ARR by Customer'!$H$6:$H$107,'ARR Analysis &amp; Retention'!$B91,'ARR by Customer'!BY$6:BY$107)+SUMIF('[1]2025 Pipeline'!$M$6:$M$140,'ARR Analysis &amp; Retention'!$B91,'[1]2025 Pipeline'!CE$6:CE$140))</f>
        <v>0</v>
      </c>
      <c r="W91" s="67">
        <f>IF($B$3="No",SUMIF('ARR by Customer'!$H$6:$H$107,'ARR Analysis &amp; Retention'!$B91,'ARR by Customer'!BZ$6:BZ$107),SUMIF('ARR by Customer'!$H$6:$H$107,'ARR Analysis &amp; Retention'!$B91,'ARR by Customer'!BZ$6:BZ$107)+SUMIF('[1]2025 Pipeline'!$M$6:$M$140,'ARR Analysis &amp; Retention'!$B91,'[1]2025 Pipeline'!CF$6:CF$140))</f>
        <v>0</v>
      </c>
      <c r="X91" s="67">
        <f>IF($B$3="No",SUMIF('ARR by Customer'!$H$6:$H$107,'ARR Analysis &amp; Retention'!$B91,'ARR by Customer'!CA$6:CA$107),SUMIF('ARR by Customer'!$H$6:$H$107,'ARR Analysis &amp; Retention'!$B91,'ARR by Customer'!CA$6:CA$107)+SUMIF('[1]2025 Pipeline'!$M$6:$M$140,'ARR Analysis &amp; Retention'!$B91,'[1]2025 Pipeline'!CG$6:CG$140))</f>
        <v>0</v>
      </c>
    </row>
    <row r="92" spans="2:24" ht="12" customHeight="1" x14ac:dyDescent="0.2">
      <c r="B92" s="5" t="s">
        <v>56</v>
      </c>
      <c r="C92" s="67">
        <f>SUMIF('ARR by Customer'!$H$6:$H$107,'ARR Analysis &amp; Retention'!$B92,'ARR by Customer'!BF$6:BF$107)</f>
        <v>4</v>
      </c>
      <c r="D92" s="67">
        <f>SUMIF('ARR by Customer'!$H$6:$H$107,'ARR Analysis &amp; Retention'!$B92,'ARR by Customer'!BG$6:BG$107)</f>
        <v>4</v>
      </c>
      <c r="E92" s="67">
        <f>SUMIF('ARR by Customer'!$H$6:$H$107,'ARR Analysis &amp; Retention'!$B92,'ARR by Customer'!BH$6:BH$107)</f>
        <v>4</v>
      </c>
      <c r="F92" s="67">
        <f>SUMIF('ARR by Customer'!$H$6:$H$107,'ARR Analysis &amp; Retention'!$B92,'ARR by Customer'!BI$6:BI$107)</f>
        <v>5</v>
      </c>
      <c r="G92" s="67">
        <f>SUMIF('ARR by Customer'!$H$6:$H$107,'ARR Analysis &amp; Retention'!$B92,'ARR by Customer'!BJ$6:BJ$107)</f>
        <v>5</v>
      </c>
      <c r="H92" s="67">
        <f>SUMIF('ARR by Customer'!$H$6:$H$107,'ARR Analysis &amp; Retention'!$B92,'ARR by Customer'!BK$6:BK$107)</f>
        <v>5</v>
      </c>
      <c r="I92" s="67">
        <f>SUMIF('ARR by Customer'!$H$6:$H$107,'ARR Analysis &amp; Retention'!$B92,'ARR by Customer'!BL$6:BL$107)</f>
        <v>5</v>
      </c>
      <c r="J92" s="67">
        <f>SUMIF('ARR by Customer'!$H$6:$H$107,'ARR Analysis &amp; Retention'!$B92,'ARR by Customer'!BM$6:BM$107)</f>
        <v>5</v>
      </c>
      <c r="K92" s="67">
        <f>SUMIF('ARR by Customer'!$H$6:$H$107,'ARR Analysis &amp; Retention'!$B92,'ARR by Customer'!BN$6:BN$107)</f>
        <v>5</v>
      </c>
      <c r="L92" s="67">
        <f>SUMIF('ARR by Customer'!$H$6:$H$107,'ARR Analysis &amp; Retention'!$B92,'ARR by Customer'!BO$6:BO$107)</f>
        <v>5</v>
      </c>
      <c r="M92" s="67">
        <f>IF($B$3="No",SUMIF('ARR by Customer'!$H$6:$H$107,'ARR Analysis &amp; Retention'!$B92,'ARR by Customer'!BP$6:BP$107),SUMIF('ARR by Customer'!$H$6:$H$107,'ARR Analysis &amp; Retention'!$B92,'ARR by Customer'!BP$6:BP$107)+SUMIF('[1]2025 Pipeline'!$M$6:$M$140,'ARR Analysis &amp; Retention'!$B92,'[1]2025 Pipeline'!BV$6:BV$140))</f>
        <v>4</v>
      </c>
      <c r="N92" s="67">
        <f>IF($B$3="No",SUMIF('ARR by Customer'!$H$6:$H$107,'ARR Analysis &amp; Retention'!$B92,'ARR by Customer'!BQ$6:BQ$107),SUMIF('ARR by Customer'!$H$6:$H$107,'ARR Analysis &amp; Retention'!$B92,'ARR by Customer'!BQ$6:BQ$107)+SUMIF('[1]2025 Pipeline'!$M$6:$M$140,'ARR Analysis &amp; Retention'!$B92,'[1]2025 Pipeline'!BW$6:BW$140))</f>
        <v>4</v>
      </c>
      <c r="O92" s="67">
        <f>IF($B$3="No",SUMIF('ARR by Customer'!$H$6:$H$107,'ARR Analysis &amp; Retention'!$B92,'ARR by Customer'!BR$6:BR$107),SUMIF('ARR by Customer'!$H$6:$H$107,'ARR Analysis &amp; Retention'!$B92,'ARR by Customer'!BR$6:BR$107)+SUMIF('[1]2025 Pipeline'!$M$6:$M$140,'ARR Analysis &amp; Retention'!$B92,'[1]2025 Pipeline'!BX$6:BX$140))</f>
        <v>4</v>
      </c>
      <c r="P92" s="67">
        <f>IF($B$3="No",SUMIF('ARR by Customer'!$H$6:$H$107,'ARR Analysis &amp; Retention'!$B92,'ARR by Customer'!BS$6:BS$107),SUMIF('ARR by Customer'!$H$6:$H$107,'ARR Analysis &amp; Retention'!$B92,'ARR by Customer'!BS$6:BS$107)+SUMIF('[1]2025 Pipeline'!$M$6:$M$140,'ARR Analysis &amp; Retention'!$B92,'[1]2025 Pipeline'!BY$6:BY$140))</f>
        <v>4</v>
      </c>
      <c r="Q92" s="67">
        <f>IF($B$3="No",SUMIF('ARR by Customer'!$H$6:$H$107,'ARR Analysis &amp; Retention'!$B92,'ARR by Customer'!BT$6:BT$107),SUMIF('ARR by Customer'!$H$6:$H$107,'ARR Analysis &amp; Retention'!$B92,'ARR by Customer'!BT$6:BT$107)+SUMIF('[1]2025 Pipeline'!$M$6:$M$140,'ARR Analysis &amp; Retention'!$B92,'[1]2025 Pipeline'!BZ$6:BZ$140))</f>
        <v>4</v>
      </c>
      <c r="R92" s="67">
        <f>IF($B$3="No",SUMIF('ARR by Customer'!$H$6:$H$107,'ARR Analysis &amp; Retention'!$B92,'ARR by Customer'!BU$6:BU$107),SUMIF('ARR by Customer'!$H$6:$H$107,'ARR Analysis &amp; Retention'!$B92,'ARR by Customer'!BU$6:BU$107)+SUMIF('[1]2025 Pipeline'!$M$6:$M$140,'ARR Analysis &amp; Retention'!$B92,'[1]2025 Pipeline'!CA$6:CA$140))</f>
        <v>4</v>
      </c>
      <c r="S92" s="67">
        <f>IF($B$3="No",SUMIF('ARR by Customer'!$H$6:$H$107,'ARR Analysis &amp; Retention'!$B92,'ARR by Customer'!BV$6:BV$107),SUMIF('ARR by Customer'!$H$6:$H$107,'ARR Analysis &amp; Retention'!$B92,'ARR by Customer'!BV$6:BV$107)+SUMIF('[1]2025 Pipeline'!$M$6:$M$140,'ARR Analysis &amp; Retention'!$B92,'[1]2025 Pipeline'!CB$6:CB$140))</f>
        <v>4</v>
      </c>
      <c r="T92" s="67">
        <f>IF($B$3="No",SUMIF('ARR by Customer'!$H$6:$H$107,'ARR Analysis &amp; Retention'!$B92,'ARR by Customer'!BW$6:BW$107),SUMIF('ARR by Customer'!$H$6:$H$107,'ARR Analysis &amp; Retention'!$B92,'ARR by Customer'!BW$6:BW$107)+SUMIF('[1]2025 Pipeline'!$M$6:$M$140,'ARR Analysis &amp; Retention'!$B92,'[1]2025 Pipeline'!CC$6:CC$140))</f>
        <v>4</v>
      </c>
      <c r="U92" s="67">
        <f>IF($B$3="No",SUMIF('ARR by Customer'!$H$6:$H$107,'ARR Analysis &amp; Retention'!$B92,'ARR by Customer'!BX$6:BX$107),SUMIF('ARR by Customer'!$H$6:$H$107,'ARR Analysis &amp; Retention'!$B92,'ARR by Customer'!BX$6:BX$107)+SUMIF('[1]2025 Pipeline'!$M$6:$M$140,'ARR Analysis &amp; Retention'!$B92,'[1]2025 Pipeline'!CD$6:CD$140))</f>
        <v>4</v>
      </c>
      <c r="V92" s="67">
        <f>IF($B$3="No",SUMIF('ARR by Customer'!$H$6:$H$107,'ARR Analysis &amp; Retention'!$B92,'ARR by Customer'!BY$6:BY$107),SUMIF('ARR by Customer'!$H$6:$H$107,'ARR Analysis &amp; Retention'!$B92,'ARR by Customer'!BY$6:BY$107)+SUMIF('[1]2025 Pipeline'!$M$6:$M$140,'ARR Analysis &amp; Retention'!$B92,'[1]2025 Pipeline'!CE$6:CE$140))</f>
        <v>4</v>
      </c>
      <c r="W92" s="67">
        <f>IF($B$3="No",SUMIF('ARR by Customer'!$H$6:$H$107,'ARR Analysis &amp; Retention'!$B92,'ARR by Customer'!BZ$6:BZ$107),SUMIF('ARR by Customer'!$H$6:$H$107,'ARR Analysis &amp; Retention'!$B92,'ARR by Customer'!BZ$6:BZ$107)+SUMIF('[1]2025 Pipeline'!$M$6:$M$140,'ARR Analysis &amp; Retention'!$B92,'[1]2025 Pipeline'!CF$6:CF$140))</f>
        <v>4</v>
      </c>
      <c r="X92" s="67">
        <f>IF($B$3="No",SUMIF('ARR by Customer'!$H$6:$H$107,'ARR Analysis &amp; Retention'!$B92,'ARR by Customer'!CA$6:CA$107),SUMIF('ARR by Customer'!$H$6:$H$107,'ARR Analysis &amp; Retention'!$B92,'ARR by Customer'!CA$6:CA$107)+SUMIF('[1]2025 Pipeline'!$M$6:$M$140,'ARR Analysis &amp; Retention'!$B92,'[1]2025 Pipeline'!CG$6:CG$140))</f>
        <v>4</v>
      </c>
    </row>
    <row r="93" spans="2:24" ht="12" customHeight="1" x14ac:dyDescent="0.2">
      <c r="B93" s="5" t="s">
        <v>57</v>
      </c>
      <c r="C93" s="67">
        <f>SUMIF('ARR by Customer'!$H$6:$H$107,'ARR Analysis &amp; Retention'!$B93,'ARR by Customer'!BF$6:BF$107)</f>
        <v>3</v>
      </c>
      <c r="D93" s="67">
        <f>SUMIF('ARR by Customer'!$H$6:$H$107,'ARR Analysis &amp; Retention'!$B93,'ARR by Customer'!BG$6:BG$107)</f>
        <v>3</v>
      </c>
      <c r="E93" s="67">
        <f>SUMIF('ARR by Customer'!$H$6:$H$107,'ARR Analysis &amp; Retention'!$B93,'ARR by Customer'!BH$6:BH$107)</f>
        <v>3</v>
      </c>
      <c r="F93" s="67">
        <f>SUMIF('ARR by Customer'!$H$6:$H$107,'ARR Analysis &amp; Retention'!$B93,'ARR by Customer'!BI$6:BI$107)</f>
        <v>1</v>
      </c>
      <c r="G93" s="67">
        <f>SUMIF('ARR by Customer'!$H$6:$H$107,'ARR Analysis &amp; Retention'!$B93,'ARR by Customer'!BJ$6:BJ$107)</f>
        <v>1</v>
      </c>
      <c r="H93" s="67">
        <f>SUMIF('ARR by Customer'!$H$6:$H$107,'ARR Analysis &amp; Retention'!$B93,'ARR by Customer'!BK$6:BK$107)</f>
        <v>1</v>
      </c>
      <c r="I93" s="67">
        <f>SUMIF('ARR by Customer'!$H$6:$H$107,'ARR Analysis &amp; Retention'!$B93,'ARR by Customer'!BL$6:BL$107)</f>
        <v>1</v>
      </c>
      <c r="J93" s="67">
        <f>SUMIF('ARR by Customer'!$H$6:$H$107,'ARR Analysis &amp; Retention'!$B93,'ARR by Customer'!BM$6:BM$107)</f>
        <v>1</v>
      </c>
      <c r="K93" s="67">
        <f>SUMIF('ARR by Customer'!$H$6:$H$107,'ARR Analysis &amp; Retention'!$B93,'ARR by Customer'!BN$6:BN$107)</f>
        <v>1</v>
      </c>
      <c r="L93" s="67">
        <f>SUMIF('ARR by Customer'!$H$6:$H$107,'ARR Analysis &amp; Retention'!$B93,'ARR by Customer'!BO$6:BO$107)</f>
        <v>1</v>
      </c>
      <c r="M93" s="67">
        <f>IF($B$3="No",SUMIF('ARR by Customer'!$H$6:$H$107,'ARR Analysis &amp; Retention'!$B93,'ARR by Customer'!BP$6:BP$107),SUMIF('ARR by Customer'!$H$6:$H$107,'ARR Analysis &amp; Retention'!$B93,'ARR by Customer'!BP$6:BP$107)+SUMIF('[1]2025 Pipeline'!$M$6:$M$140,'ARR Analysis &amp; Retention'!$B93,'[1]2025 Pipeline'!BV$6:BV$140))</f>
        <v>1</v>
      </c>
      <c r="N93" s="67">
        <f>IF($B$3="No",SUMIF('ARR by Customer'!$H$6:$H$107,'ARR Analysis &amp; Retention'!$B93,'ARR by Customer'!BQ$6:BQ$107),SUMIF('ARR by Customer'!$H$6:$H$107,'ARR Analysis &amp; Retention'!$B93,'ARR by Customer'!BQ$6:BQ$107)+SUMIF('[1]2025 Pipeline'!$M$6:$M$140,'ARR Analysis &amp; Retention'!$B93,'[1]2025 Pipeline'!BW$6:BW$140))</f>
        <v>1</v>
      </c>
      <c r="O93" s="67">
        <f>IF($B$3="No",SUMIF('ARR by Customer'!$H$6:$H$107,'ARR Analysis &amp; Retention'!$B93,'ARR by Customer'!BR$6:BR$107),SUMIF('ARR by Customer'!$H$6:$H$107,'ARR Analysis &amp; Retention'!$B93,'ARR by Customer'!BR$6:BR$107)+SUMIF('[1]2025 Pipeline'!$M$6:$M$140,'ARR Analysis &amp; Retention'!$B93,'[1]2025 Pipeline'!BX$6:BX$140))</f>
        <v>1</v>
      </c>
      <c r="P93" s="67">
        <f>IF($B$3="No",SUMIF('ARR by Customer'!$H$6:$H$107,'ARR Analysis &amp; Retention'!$B93,'ARR by Customer'!BS$6:BS$107),SUMIF('ARR by Customer'!$H$6:$H$107,'ARR Analysis &amp; Retention'!$B93,'ARR by Customer'!BS$6:BS$107)+SUMIF('[1]2025 Pipeline'!$M$6:$M$140,'ARR Analysis &amp; Retention'!$B93,'[1]2025 Pipeline'!BY$6:BY$140))</f>
        <v>1</v>
      </c>
      <c r="Q93" s="67">
        <f>IF($B$3="No",SUMIF('ARR by Customer'!$H$6:$H$107,'ARR Analysis &amp; Retention'!$B93,'ARR by Customer'!BT$6:BT$107),SUMIF('ARR by Customer'!$H$6:$H$107,'ARR Analysis &amp; Retention'!$B93,'ARR by Customer'!BT$6:BT$107)+SUMIF('[1]2025 Pipeline'!$M$6:$M$140,'ARR Analysis &amp; Retention'!$B93,'[1]2025 Pipeline'!BZ$6:BZ$140))</f>
        <v>1</v>
      </c>
      <c r="R93" s="67">
        <f>IF($B$3="No",SUMIF('ARR by Customer'!$H$6:$H$107,'ARR Analysis &amp; Retention'!$B93,'ARR by Customer'!BU$6:BU$107),SUMIF('ARR by Customer'!$H$6:$H$107,'ARR Analysis &amp; Retention'!$B93,'ARR by Customer'!BU$6:BU$107)+SUMIF('[1]2025 Pipeline'!$M$6:$M$140,'ARR Analysis &amp; Retention'!$B93,'[1]2025 Pipeline'!CA$6:CA$140))</f>
        <v>1</v>
      </c>
      <c r="S93" s="67">
        <f>IF($B$3="No",SUMIF('ARR by Customer'!$H$6:$H$107,'ARR Analysis &amp; Retention'!$B93,'ARR by Customer'!BV$6:BV$107),SUMIF('ARR by Customer'!$H$6:$H$107,'ARR Analysis &amp; Retention'!$B93,'ARR by Customer'!BV$6:BV$107)+SUMIF('[1]2025 Pipeline'!$M$6:$M$140,'ARR Analysis &amp; Retention'!$B93,'[1]2025 Pipeline'!CB$6:CB$140))</f>
        <v>1</v>
      </c>
      <c r="T93" s="67">
        <f>IF($B$3="No",SUMIF('ARR by Customer'!$H$6:$H$107,'ARR Analysis &amp; Retention'!$B93,'ARR by Customer'!BW$6:BW$107),SUMIF('ARR by Customer'!$H$6:$H$107,'ARR Analysis &amp; Retention'!$B93,'ARR by Customer'!BW$6:BW$107)+SUMIF('[1]2025 Pipeline'!$M$6:$M$140,'ARR Analysis &amp; Retention'!$B93,'[1]2025 Pipeline'!CC$6:CC$140))</f>
        <v>1</v>
      </c>
      <c r="U93" s="67">
        <f>IF($B$3="No",SUMIF('ARR by Customer'!$H$6:$H$107,'ARR Analysis &amp; Retention'!$B93,'ARR by Customer'!BX$6:BX$107),SUMIF('ARR by Customer'!$H$6:$H$107,'ARR Analysis &amp; Retention'!$B93,'ARR by Customer'!BX$6:BX$107)+SUMIF('[1]2025 Pipeline'!$M$6:$M$140,'ARR Analysis &amp; Retention'!$B93,'[1]2025 Pipeline'!CD$6:CD$140))</f>
        <v>2</v>
      </c>
      <c r="V93" s="67">
        <f>IF($B$3="No",SUMIF('ARR by Customer'!$H$6:$H$107,'ARR Analysis &amp; Retention'!$B93,'ARR by Customer'!BY$6:BY$107),SUMIF('ARR by Customer'!$H$6:$H$107,'ARR Analysis &amp; Retention'!$B93,'ARR by Customer'!BY$6:BY$107)+SUMIF('[1]2025 Pipeline'!$M$6:$M$140,'ARR Analysis &amp; Retention'!$B93,'[1]2025 Pipeline'!CE$6:CE$140))</f>
        <v>2</v>
      </c>
      <c r="W93" s="67">
        <f>IF($B$3="No",SUMIF('ARR by Customer'!$H$6:$H$107,'ARR Analysis &amp; Retention'!$B93,'ARR by Customer'!BZ$6:BZ$107),SUMIF('ARR by Customer'!$H$6:$H$107,'ARR Analysis &amp; Retention'!$B93,'ARR by Customer'!BZ$6:BZ$107)+SUMIF('[1]2025 Pipeline'!$M$6:$M$140,'ARR Analysis &amp; Retention'!$B93,'[1]2025 Pipeline'!CF$6:CF$140))</f>
        <v>2</v>
      </c>
      <c r="X93" s="67">
        <f>IF($B$3="No",SUMIF('ARR by Customer'!$H$6:$H$107,'ARR Analysis &amp; Retention'!$B93,'ARR by Customer'!CA$6:CA$107),SUMIF('ARR by Customer'!$H$6:$H$107,'ARR Analysis &amp; Retention'!$B93,'ARR by Customer'!CA$6:CA$107)+SUMIF('[1]2025 Pipeline'!$M$6:$M$140,'ARR Analysis &amp; Retention'!$B93,'[1]2025 Pipeline'!CG$6:CG$140))</f>
        <v>2</v>
      </c>
    </row>
    <row r="94" spans="2:24" ht="12" customHeight="1" x14ac:dyDescent="0.2">
      <c r="B94" s="5" t="s">
        <v>58</v>
      </c>
      <c r="C94" s="67">
        <f>SUMIF('ARR by Customer'!$H$6:$H$107,'ARR Analysis &amp; Retention'!$B94,'ARR by Customer'!BF$6:BF$107)</f>
        <v>0</v>
      </c>
      <c r="D94" s="67">
        <f>SUMIF('ARR by Customer'!$H$6:$H$107,'ARR Analysis &amp; Retention'!$B94,'ARR by Customer'!BG$6:BG$107)</f>
        <v>0</v>
      </c>
      <c r="E94" s="67">
        <f>SUMIF('ARR by Customer'!$H$6:$H$107,'ARR Analysis &amp; Retention'!$B94,'ARR by Customer'!BH$6:BH$107)</f>
        <v>0</v>
      </c>
      <c r="F94" s="67">
        <f>SUMIF('ARR by Customer'!$H$6:$H$107,'ARR Analysis &amp; Retention'!$B94,'ARR by Customer'!BI$6:BI$107)</f>
        <v>0</v>
      </c>
      <c r="G94" s="67">
        <f>SUMIF('ARR by Customer'!$H$6:$H$107,'ARR Analysis &amp; Retention'!$B94,'ARR by Customer'!BJ$6:BJ$107)</f>
        <v>0</v>
      </c>
      <c r="H94" s="67">
        <f>SUMIF('ARR by Customer'!$H$6:$H$107,'ARR Analysis &amp; Retention'!$B94,'ARR by Customer'!BK$6:BK$107)</f>
        <v>0</v>
      </c>
      <c r="I94" s="67">
        <f>SUMIF('ARR by Customer'!$H$6:$H$107,'ARR Analysis &amp; Retention'!$B94,'ARR by Customer'!BL$6:BL$107)</f>
        <v>0</v>
      </c>
      <c r="J94" s="67">
        <f>SUMIF('ARR by Customer'!$H$6:$H$107,'ARR Analysis &amp; Retention'!$B94,'ARR by Customer'!BM$6:BM$107)</f>
        <v>0</v>
      </c>
      <c r="K94" s="67">
        <f>SUMIF('ARR by Customer'!$H$6:$H$107,'ARR Analysis &amp; Retention'!$B94,'ARR by Customer'!BN$6:BN$107)</f>
        <v>0</v>
      </c>
      <c r="L94" s="67">
        <f>SUMIF('ARR by Customer'!$H$6:$H$107,'ARR Analysis &amp; Retention'!$B94,'ARR by Customer'!BO$6:BO$107)</f>
        <v>0</v>
      </c>
      <c r="M94" s="67">
        <f>IF($B$3="No",SUMIF('ARR by Customer'!$H$6:$H$107,'ARR Analysis &amp; Retention'!$B94,'ARR by Customer'!BP$6:BP$107),SUMIF('ARR by Customer'!$H$6:$H$107,'ARR Analysis &amp; Retention'!$B94,'ARR by Customer'!BP$6:BP$107)+SUMIF('[1]2025 Pipeline'!$M$6:$M$140,'ARR Analysis &amp; Retention'!$B94,'[1]2025 Pipeline'!BV$6:BV$140))</f>
        <v>0</v>
      </c>
      <c r="N94" s="67">
        <f>IF($B$3="No",SUMIF('ARR by Customer'!$H$6:$H$107,'ARR Analysis &amp; Retention'!$B94,'ARR by Customer'!BQ$6:BQ$107),SUMIF('ARR by Customer'!$H$6:$H$107,'ARR Analysis &amp; Retention'!$B94,'ARR by Customer'!BQ$6:BQ$107)+SUMIF('[1]2025 Pipeline'!$M$6:$M$140,'ARR Analysis &amp; Retention'!$B94,'[1]2025 Pipeline'!BW$6:BW$140))</f>
        <v>0</v>
      </c>
      <c r="O94" s="67">
        <f>IF($B$3="No",SUMIF('ARR by Customer'!$H$6:$H$107,'ARR Analysis &amp; Retention'!$B94,'ARR by Customer'!BR$6:BR$107),SUMIF('ARR by Customer'!$H$6:$H$107,'ARR Analysis &amp; Retention'!$B94,'ARR by Customer'!BR$6:BR$107)+SUMIF('[1]2025 Pipeline'!$M$6:$M$140,'ARR Analysis &amp; Retention'!$B94,'[1]2025 Pipeline'!BX$6:BX$140))</f>
        <v>0</v>
      </c>
      <c r="P94" s="67">
        <f>IF($B$3="No",SUMIF('ARR by Customer'!$H$6:$H$107,'ARR Analysis &amp; Retention'!$B94,'ARR by Customer'!BS$6:BS$107),SUMIF('ARR by Customer'!$H$6:$H$107,'ARR Analysis &amp; Retention'!$B94,'ARR by Customer'!BS$6:BS$107)+SUMIF('[1]2025 Pipeline'!$M$6:$M$140,'ARR Analysis &amp; Retention'!$B94,'[1]2025 Pipeline'!BY$6:BY$140))</f>
        <v>0</v>
      </c>
      <c r="Q94" s="67">
        <f>IF($B$3="No",SUMIF('ARR by Customer'!$H$6:$H$107,'ARR Analysis &amp; Retention'!$B94,'ARR by Customer'!BT$6:BT$107),SUMIF('ARR by Customer'!$H$6:$H$107,'ARR Analysis &amp; Retention'!$B94,'ARR by Customer'!BT$6:BT$107)+SUMIF('[1]2025 Pipeline'!$M$6:$M$140,'ARR Analysis &amp; Retention'!$B94,'[1]2025 Pipeline'!BZ$6:BZ$140))</f>
        <v>0</v>
      </c>
      <c r="R94" s="67">
        <f>IF($B$3="No",SUMIF('ARR by Customer'!$H$6:$H$107,'ARR Analysis &amp; Retention'!$B94,'ARR by Customer'!BU$6:BU$107),SUMIF('ARR by Customer'!$H$6:$H$107,'ARR Analysis &amp; Retention'!$B94,'ARR by Customer'!BU$6:BU$107)+SUMIF('[1]2025 Pipeline'!$M$6:$M$140,'ARR Analysis &amp; Retention'!$B94,'[1]2025 Pipeline'!CA$6:CA$140))</f>
        <v>0</v>
      </c>
      <c r="S94" s="67">
        <f>IF($B$3="No",SUMIF('ARR by Customer'!$H$6:$H$107,'ARR Analysis &amp; Retention'!$B94,'ARR by Customer'!BV$6:BV$107),SUMIF('ARR by Customer'!$H$6:$H$107,'ARR Analysis &amp; Retention'!$B94,'ARR by Customer'!BV$6:BV$107)+SUMIF('[1]2025 Pipeline'!$M$6:$M$140,'ARR Analysis &amp; Retention'!$B94,'[1]2025 Pipeline'!CB$6:CB$140))</f>
        <v>0</v>
      </c>
      <c r="T94" s="67">
        <f>IF($B$3="No",SUMIF('ARR by Customer'!$H$6:$H$107,'ARR Analysis &amp; Retention'!$B94,'ARR by Customer'!BW$6:BW$107),SUMIF('ARR by Customer'!$H$6:$H$107,'ARR Analysis &amp; Retention'!$B94,'ARR by Customer'!BW$6:BW$107)+SUMIF('[1]2025 Pipeline'!$M$6:$M$140,'ARR Analysis &amp; Retention'!$B94,'[1]2025 Pipeline'!CC$6:CC$140))</f>
        <v>0</v>
      </c>
      <c r="U94" s="67">
        <f>IF($B$3="No",SUMIF('ARR by Customer'!$H$6:$H$107,'ARR Analysis &amp; Retention'!$B94,'ARR by Customer'!BX$6:BX$107),SUMIF('ARR by Customer'!$H$6:$H$107,'ARR Analysis &amp; Retention'!$B94,'ARR by Customer'!BX$6:BX$107)+SUMIF('[1]2025 Pipeline'!$M$6:$M$140,'ARR Analysis &amp; Retention'!$B94,'[1]2025 Pipeline'!CD$6:CD$140))</f>
        <v>1</v>
      </c>
      <c r="V94" s="67">
        <f>IF($B$3="No",SUMIF('ARR by Customer'!$H$6:$H$107,'ARR Analysis &amp; Retention'!$B94,'ARR by Customer'!BY$6:BY$107),SUMIF('ARR by Customer'!$H$6:$H$107,'ARR Analysis &amp; Retention'!$B94,'ARR by Customer'!BY$6:BY$107)+SUMIF('[1]2025 Pipeline'!$M$6:$M$140,'ARR Analysis &amp; Retention'!$B94,'[1]2025 Pipeline'!CE$6:CE$140))</f>
        <v>1</v>
      </c>
      <c r="W94" s="67">
        <f>IF($B$3="No",SUMIF('ARR by Customer'!$H$6:$H$107,'ARR Analysis &amp; Retention'!$B94,'ARR by Customer'!BZ$6:BZ$107),SUMIF('ARR by Customer'!$H$6:$H$107,'ARR Analysis &amp; Retention'!$B94,'ARR by Customer'!BZ$6:BZ$107)+SUMIF('[1]2025 Pipeline'!$M$6:$M$140,'ARR Analysis &amp; Retention'!$B94,'[1]2025 Pipeline'!CF$6:CF$140))</f>
        <v>1</v>
      </c>
      <c r="X94" s="67">
        <f>IF($B$3="No",SUMIF('ARR by Customer'!$H$6:$H$107,'ARR Analysis &amp; Retention'!$B94,'ARR by Customer'!CA$6:CA$107),SUMIF('ARR by Customer'!$H$6:$H$107,'ARR Analysis &amp; Retention'!$B94,'ARR by Customer'!CA$6:CA$107)+SUMIF('[1]2025 Pipeline'!$M$6:$M$140,'ARR Analysis &amp; Retention'!$B94,'[1]2025 Pipeline'!CG$6:CG$140))</f>
        <v>1</v>
      </c>
    </row>
    <row r="95" spans="2:24" ht="12" customHeight="1" x14ac:dyDescent="0.2">
      <c r="B95" s="5" t="s">
        <v>59</v>
      </c>
      <c r="C95" s="67">
        <f>SUMIF('ARR by Customer'!$H$6:$H$107,'ARR Analysis &amp; Retention'!$B95,'ARR by Customer'!BF$6:BF$107)</f>
        <v>1</v>
      </c>
      <c r="D95" s="67">
        <f>SUMIF('ARR by Customer'!$H$6:$H$107,'ARR Analysis &amp; Retention'!$B95,'ARR by Customer'!BG$6:BG$107)</f>
        <v>1</v>
      </c>
      <c r="E95" s="67">
        <f>SUMIF('ARR by Customer'!$H$6:$H$107,'ARR Analysis &amp; Retention'!$B95,'ARR by Customer'!BH$6:BH$107)</f>
        <v>1</v>
      </c>
      <c r="F95" s="67">
        <f>SUMIF('ARR by Customer'!$H$6:$H$107,'ARR Analysis &amp; Retention'!$B95,'ARR by Customer'!BI$6:BI$107)</f>
        <v>1</v>
      </c>
      <c r="G95" s="67">
        <f>SUMIF('ARR by Customer'!$H$6:$H$107,'ARR Analysis &amp; Retention'!$B95,'ARR by Customer'!BJ$6:BJ$107)</f>
        <v>1</v>
      </c>
      <c r="H95" s="67">
        <f>SUMIF('ARR by Customer'!$H$6:$H$107,'ARR Analysis &amp; Retention'!$B95,'ARR by Customer'!BK$6:BK$107)</f>
        <v>1</v>
      </c>
      <c r="I95" s="67">
        <f>SUMIF('ARR by Customer'!$H$6:$H$107,'ARR Analysis &amp; Retention'!$B95,'ARR by Customer'!BL$6:BL$107)</f>
        <v>1</v>
      </c>
      <c r="J95" s="67">
        <f>SUMIF('ARR by Customer'!$H$6:$H$107,'ARR Analysis &amp; Retention'!$B95,'ARR by Customer'!BM$6:BM$107)</f>
        <v>1</v>
      </c>
      <c r="K95" s="67">
        <f>SUMIF('ARR by Customer'!$H$6:$H$107,'ARR Analysis &amp; Retention'!$B95,'ARR by Customer'!BN$6:BN$107)</f>
        <v>1</v>
      </c>
      <c r="L95" s="67">
        <f>SUMIF('ARR by Customer'!$H$6:$H$107,'ARR Analysis &amp; Retention'!$B95,'ARR by Customer'!BO$6:BO$107)</f>
        <v>1</v>
      </c>
      <c r="M95" s="67">
        <f>IF($B$3="No",SUMIF('ARR by Customer'!$H$6:$H$107,'ARR Analysis &amp; Retention'!$B95,'ARR by Customer'!BP$6:BP$107),SUMIF('ARR by Customer'!$H$6:$H$107,'ARR Analysis &amp; Retention'!$B95,'ARR by Customer'!BP$6:BP$107)+SUMIF('[1]2025 Pipeline'!$M$6:$M$140,'ARR Analysis &amp; Retention'!$B95,'[1]2025 Pipeline'!BV$6:BV$140))</f>
        <v>1</v>
      </c>
      <c r="N95" s="67">
        <f>IF($B$3="No",SUMIF('ARR by Customer'!$H$6:$H$107,'ARR Analysis &amp; Retention'!$B95,'ARR by Customer'!BQ$6:BQ$107),SUMIF('ARR by Customer'!$H$6:$H$107,'ARR Analysis &amp; Retention'!$B95,'ARR by Customer'!BQ$6:BQ$107)+SUMIF('[1]2025 Pipeline'!$M$6:$M$140,'ARR Analysis &amp; Retention'!$B95,'[1]2025 Pipeline'!BW$6:BW$140))</f>
        <v>1</v>
      </c>
      <c r="O95" s="67">
        <f>IF($B$3="No",SUMIF('ARR by Customer'!$H$6:$H$107,'ARR Analysis &amp; Retention'!$B95,'ARR by Customer'!BR$6:BR$107),SUMIF('ARR by Customer'!$H$6:$H$107,'ARR Analysis &amp; Retention'!$B95,'ARR by Customer'!BR$6:BR$107)+SUMIF('[1]2025 Pipeline'!$M$6:$M$140,'ARR Analysis &amp; Retention'!$B95,'[1]2025 Pipeline'!BX$6:BX$140))</f>
        <v>1</v>
      </c>
      <c r="P95" s="67">
        <f>IF($B$3="No",SUMIF('ARR by Customer'!$H$6:$H$107,'ARR Analysis &amp; Retention'!$B95,'ARR by Customer'!BS$6:BS$107),SUMIF('ARR by Customer'!$H$6:$H$107,'ARR Analysis &amp; Retention'!$B95,'ARR by Customer'!BS$6:BS$107)+SUMIF('[1]2025 Pipeline'!$M$6:$M$140,'ARR Analysis &amp; Retention'!$B95,'[1]2025 Pipeline'!BY$6:BY$140))</f>
        <v>1</v>
      </c>
      <c r="Q95" s="67">
        <f>IF($B$3="No",SUMIF('ARR by Customer'!$H$6:$H$107,'ARR Analysis &amp; Retention'!$B95,'ARR by Customer'!BT$6:BT$107),SUMIF('ARR by Customer'!$H$6:$H$107,'ARR Analysis &amp; Retention'!$B95,'ARR by Customer'!BT$6:BT$107)+SUMIF('[1]2025 Pipeline'!$M$6:$M$140,'ARR Analysis &amp; Retention'!$B95,'[1]2025 Pipeline'!BZ$6:BZ$140))</f>
        <v>1</v>
      </c>
      <c r="R95" s="67">
        <f>IF($B$3="No",SUMIF('ARR by Customer'!$H$6:$H$107,'ARR Analysis &amp; Retention'!$B95,'ARR by Customer'!BU$6:BU$107),SUMIF('ARR by Customer'!$H$6:$H$107,'ARR Analysis &amp; Retention'!$B95,'ARR by Customer'!BU$6:BU$107)+SUMIF('[1]2025 Pipeline'!$M$6:$M$140,'ARR Analysis &amp; Retention'!$B95,'[1]2025 Pipeline'!CA$6:CA$140))</f>
        <v>1</v>
      </c>
      <c r="S95" s="67">
        <f>IF($B$3="No",SUMIF('ARR by Customer'!$H$6:$H$107,'ARR Analysis &amp; Retention'!$B95,'ARR by Customer'!BV$6:BV$107),SUMIF('ARR by Customer'!$H$6:$H$107,'ARR Analysis &amp; Retention'!$B95,'ARR by Customer'!BV$6:BV$107)+SUMIF('[1]2025 Pipeline'!$M$6:$M$140,'ARR Analysis &amp; Retention'!$B95,'[1]2025 Pipeline'!CB$6:CB$140))</f>
        <v>1</v>
      </c>
      <c r="T95" s="67">
        <f>IF($B$3="No",SUMIF('ARR by Customer'!$H$6:$H$107,'ARR Analysis &amp; Retention'!$B95,'ARR by Customer'!BW$6:BW$107),SUMIF('ARR by Customer'!$H$6:$H$107,'ARR Analysis &amp; Retention'!$B95,'ARR by Customer'!BW$6:BW$107)+SUMIF('[1]2025 Pipeline'!$M$6:$M$140,'ARR Analysis &amp; Retention'!$B95,'[1]2025 Pipeline'!CC$6:CC$140))</f>
        <v>1</v>
      </c>
      <c r="U95" s="67">
        <f>IF($B$3="No",SUMIF('ARR by Customer'!$H$6:$H$107,'ARR Analysis &amp; Retention'!$B95,'ARR by Customer'!BX$6:BX$107),SUMIF('ARR by Customer'!$H$6:$H$107,'ARR Analysis &amp; Retention'!$B95,'ARR by Customer'!BX$6:BX$107)+SUMIF('[1]2025 Pipeline'!$M$6:$M$140,'ARR Analysis &amp; Retention'!$B95,'[1]2025 Pipeline'!CD$6:CD$140))</f>
        <v>1</v>
      </c>
      <c r="V95" s="67">
        <f>IF($B$3="No",SUMIF('ARR by Customer'!$H$6:$H$107,'ARR Analysis &amp; Retention'!$B95,'ARR by Customer'!BY$6:BY$107),SUMIF('ARR by Customer'!$H$6:$H$107,'ARR Analysis &amp; Retention'!$B95,'ARR by Customer'!BY$6:BY$107)+SUMIF('[1]2025 Pipeline'!$M$6:$M$140,'ARR Analysis &amp; Retention'!$B95,'[1]2025 Pipeline'!CE$6:CE$140))</f>
        <v>1</v>
      </c>
      <c r="W95" s="67">
        <f>IF($B$3="No",SUMIF('ARR by Customer'!$H$6:$H$107,'ARR Analysis &amp; Retention'!$B95,'ARR by Customer'!BZ$6:BZ$107),SUMIF('ARR by Customer'!$H$6:$H$107,'ARR Analysis &amp; Retention'!$B95,'ARR by Customer'!BZ$6:BZ$107)+SUMIF('[1]2025 Pipeline'!$M$6:$M$140,'ARR Analysis &amp; Retention'!$B95,'[1]2025 Pipeline'!CF$6:CF$140))</f>
        <v>1</v>
      </c>
      <c r="X95" s="67">
        <f>IF($B$3="No",SUMIF('ARR by Customer'!$H$6:$H$107,'ARR Analysis &amp; Retention'!$B95,'ARR by Customer'!CA$6:CA$107),SUMIF('ARR by Customer'!$H$6:$H$107,'ARR Analysis &amp; Retention'!$B95,'ARR by Customer'!CA$6:CA$107)+SUMIF('[1]2025 Pipeline'!$M$6:$M$140,'ARR Analysis &amp; Retention'!$B95,'[1]2025 Pipeline'!CG$6:CG$140))</f>
        <v>1</v>
      </c>
    </row>
    <row r="96" spans="2:24" ht="12" customHeight="1" x14ac:dyDescent="0.2">
      <c r="B96" s="5" t="s">
        <v>60</v>
      </c>
      <c r="C96" s="67">
        <f>SUMIF('ARR by Customer'!$H$6:$H$107,'ARR Analysis &amp; Retention'!$B96,'ARR by Customer'!BF$6:BF$107)</f>
        <v>2</v>
      </c>
      <c r="D96" s="67">
        <f>SUMIF('ARR by Customer'!$H$6:$H$107,'ARR Analysis &amp; Retention'!$B96,'ARR by Customer'!BG$6:BG$107)</f>
        <v>2</v>
      </c>
      <c r="E96" s="67">
        <f>SUMIF('ARR by Customer'!$H$6:$H$107,'ARR Analysis &amp; Retention'!$B96,'ARR by Customer'!BH$6:BH$107)</f>
        <v>2</v>
      </c>
      <c r="F96" s="67">
        <f>SUMIF('ARR by Customer'!$H$6:$H$107,'ARR Analysis &amp; Retention'!$B96,'ARR by Customer'!BI$6:BI$107)</f>
        <v>1</v>
      </c>
      <c r="G96" s="67">
        <f>SUMIF('ARR by Customer'!$H$6:$H$107,'ARR Analysis &amp; Retention'!$B96,'ARR by Customer'!BJ$6:BJ$107)</f>
        <v>1</v>
      </c>
      <c r="H96" s="67">
        <f>SUMIF('ARR by Customer'!$H$6:$H$107,'ARR Analysis &amp; Retention'!$B96,'ARR by Customer'!BK$6:BK$107)</f>
        <v>1</v>
      </c>
      <c r="I96" s="67">
        <f>SUMIF('ARR by Customer'!$H$6:$H$107,'ARR Analysis &amp; Retention'!$B96,'ARR by Customer'!BL$6:BL$107)</f>
        <v>0</v>
      </c>
      <c r="J96" s="67">
        <f>SUMIF('ARR by Customer'!$H$6:$H$107,'ARR Analysis &amp; Retention'!$B96,'ARR by Customer'!BM$6:BM$107)</f>
        <v>0</v>
      </c>
      <c r="K96" s="67">
        <f>SUMIF('ARR by Customer'!$H$6:$H$107,'ARR Analysis &amp; Retention'!$B96,'ARR by Customer'!BN$6:BN$107)</f>
        <v>0</v>
      </c>
      <c r="L96" s="67">
        <f>SUMIF('ARR by Customer'!$H$6:$H$107,'ARR Analysis &amp; Retention'!$B96,'ARR by Customer'!BO$6:BO$107)</f>
        <v>0</v>
      </c>
      <c r="M96" s="67">
        <f>IF($B$3="No",SUMIF('ARR by Customer'!$H$6:$H$107,'ARR Analysis &amp; Retention'!$B96,'ARR by Customer'!BP$6:BP$107),SUMIF('ARR by Customer'!$H$6:$H$107,'ARR Analysis &amp; Retention'!$B96,'ARR by Customer'!BP$6:BP$107)+SUMIF('[1]2025 Pipeline'!$M$6:$M$140,'ARR Analysis &amp; Retention'!$B96,'[1]2025 Pipeline'!BV$6:BV$140))</f>
        <v>0</v>
      </c>
      <c r="N96" s="67">
        <f>IF($B$3="No",SUMIF('ARR by Customer'!$H$6:$H$107,'ARR Analysis &amp; Retention'!$B96,'ARR by Customer'!BQ$6:BQ$107),SUMIF('ARR by Customer'!$H$6:$H$107,'ARR Analysis &amp; Retention'!$B96,'ARR by Customer'!BQ$6:BQ$107)+SUMIF('[1]2025 Pipeline'!$M$6:$M$140,'ARR Analysis &amp; Retention'!$B96,'[1]2025 Pipeline'!BW$6:BW$140))</f>
        <v>0</v>
      </c>
      <c r="O96" s="67">
        <f>IF($B$3="No",SUMIF('ARR by Customer'!$H$6:$H$107,'ARR Analysis &amp; Retention'!$B96,'ARR by Customer'!BR$6:BR$107),SUMIF('ARR by Customer'!$H$6:$H$107,'ARR Analysis &amp; Retention'!$B96,'ARR by Customer'!BR$6:BR$107)+SUMIF('[1]2025 Pipeline'!$M$6:$M$140,'ARR Analysis &amp; Retention'!$B96,'[1]2025 Pipeline'!BX$6:BX$140))</f>
        <v>0</v>
      </c>
      <c r="P96" s="67">
        <f>IF($B$3="No",SUMIF('ARR by Customer'!$H$6:$H$107,'ARR Analysis &amp; Retention'!$B96,'ARR by Customer'!BS$6:BS$107),SUMIF('ARR by Customer'!$H$6:$H$107,'ARR Analysis &amp; Retention'!$B96,'ARR by Customer'!BS$6:BS$107)+SUMIF('[1]2025 Pipeline'!$M$6:$M$140,'ARR Analysis &amp; Retention'!$B96,'[1]2025 Pipeline'!BY$6:BY$140))</f>
        <v>0</v>
      </c>
      <c r="Q96" s="67">
        <f>IF($B$3="No",SUMIF('ARR by Customer'!$H$6:$H$107,'ARR Analysis &amp; Retention'!$B96,'ARR by Customer'!BT$6:BT$107),SUMIF('ARR by Customer'!$H$6:$H$107,'ARR Analysis &amp; Retention'!$B96,'ARR by Customer'!BT$6:BT$107)+SUMIF('[1]2025 Pipeline'!$M$6:$M$140,'ARR Analysis &amp; Retention'!$B96,'[1]2025 Pipeline'!BZ$6:BZ$140))</f>
        <v>0</v>
      </c>
      <c r="R96" s="67">
        <f>IF($B$3="No",SUMIF('ARR by Customer'!$H$6:$H$107,'ARR Analysis &amp; Retention'!$B96,'ARR by Customer'!BU$6:BU$107),SUMIF('ARR by Customer'!$H$6:$H$107,'ARR Analysis &amp; Retention'!$B96,'ARR by Customer'!BU$6:BU$107)+SUMIF('[1]2025 Pipeline'!$M$6:$M$140,'ARR Analysis &amp; Retention'!$B96,'[1]2025 Pipeline'!CA$6:CA$140))</f>
        <v>0</v>
      </c>
      <c r="S96" s="67">
        <f>IF($B$3="No",SUMIF('ARR by Customer'!$H$6:$H$107,'ARR Analysis &amp; Retention'!$B96,'ARR by Customer'!BV$6:BV$107),SUMIF('ARR by Customer'!$H$6:$H$107,'ARR Analysis &amp; Retention'!$B96,'ARR by Customer'!BV$6:BV$107)+SUMIF('[1]2025 Pipeline'!$M$6:$M$140,'ARR Analysis &amp; Retention'!$B96,'[1]2025 Pipeline'!CB$6:CB$140))</f>
        <v>0</v>
      </c>
      <c r="T96" s="67">
        <f>IF($B$3="No",SUMIF('ARR by Customer'!$H$6:$H$107,'ARR Analysis &amp; Retention'!$B96,'ARR by Customer'!BW$6:BW$107),SUMIF('ARR by Customer'!$H$6:$H$107,'ARR Analysis &amp; Retention'!$B96,'ARR by Customer'!BW$6:BW$107)+SUMIF('[1]2025 Pipeline'!$M$6:$M$140,'ARR Analysis &amp; Retention'!$B96,'[1]2025 Pipeline'!CC$6:CC$140))</f>
        <v>0</v>
      </c>
      <c r="U96" s="67">
        <f>IF($B$3="No",SUMIF('ARR by Customer'!$H$6:$H$107,'ARR Analysis &amp; Retention'!$B96,'ARR by Customer'!BX$6:BX$107),SUMIF('ARR by Customer'!$H$6:$H$107,'ARR Analysis &amp; Retention'!$B96,'ARR by Customer'!BX$6:BX$107)+SUMIF('[1]2025 Pipeline'!$M$6:$M$140,'ARR Analysis &amp; Retention'!$B96,'[1]2025 Pipeline'!CD$6:CD$140))</f>
        <v>0</v>
      </c>
      <c r="V96" s="67">
        <f>IF($B$3="No",SUMIF('ARR by Customer'!$H$6:$H$107,'ARR Analysis &amp; Retention'!$B96,'ARR by Customer'!BY$6:BY$107),SUMIF('ARR by Customer'!$H$6:$H$107,'ARR Analysis &amp; Retention'!$B96,'ARR by Customer'!BY$6:BY$107)+SUMIF('[1]2025 Pipeline'!$M$6:$M$140,'ARR Analysis &amp; Retention'!$B96,'[1]2025 Pipeline'!CE$6:CE$140))</f>
        <v>0</v>
      </c>
      <c r="W96" s="67">
        <f>IF($B$3="No",SUMIF('ARR by Customer'!$H$6:$H$107,'ARR Analysis &amp; Retention'!$B96,'ARR by Customer'!BZ$6:BZ$107),SUMIF('ARR by Customer'!$H$6:$H$107,'ARR Analysis &amp; Retention'!$B96,'ARR by Customer'!BZ$6:BZ$107)+SUMIF('[1]2025 Pipeline'!$M$6:$M$140,'ARR Analysis &amp; Retention'!$B96,'[1]2025 Pipeline'!CF$6:CF$140))</f>
        <v>0</v>
      </c>
      <c r="X96" s="67">
        <f>IF($B$3="No",SUMIF('ARR by Customer'!$H$6:$H$107,'ARR Analysis &amp; Retention'!$B96,'ARR by Customer'!CA$6:CA$107),SUMIF('ARR by Customer'!$H$6:$H$107,'ARR Analysis &amp; Retention'!$B96,'ARR by Customer'!CA$6:CA$107)+SUMIF('[1]2025 Pipeline'!$M$6:$M$140,'ARR Analysis &amp; Retention'!$B96,'[1]2025 Pipeline'!CG$6:CG$140))</f>
        <v>0</v>
      </c>
    </row>
    <row r="97" spans="2:24" ht="12" customHeight="1" x14ac:dyDescent="0.2">
      <c r="B97" s="65" t="s">
        <v>61</v>
      </c>
      <c r="C97" s="67">
        <f>SUMIF('ARR by Customer'!$H$6:$H$107,'ARR Analysis &amp; Retention'!$B97,'ARR by Customer'!BF$6:BF$107)</f>
        <v>1</v>
      </c>
      <c r="D97" s="67">
        <f>SUMIF('ARR by Customer'!$H$6:$H$107,'ARR Analysis &amp; Retention'!$B97,'ARR by Customer'!BG$6:BG$107)</f>
        <v>1</v>
      </c>
      <c r="E97" s="67">
        <f>SUMIF('ARR by Customer'!$H$6:$H$107,'ARR Analysis &amp; Retention'!$B97,'ARR by Customer'!BH$6:BH$107)</f>
        <v>1</v>
      </c>
      <c r="F97" s="67">
        <f>SUMIF('ARR by Customer'!$H$6:$H$107,'ARR Analysis &amp; Retention'!$B97,'ARR by Customer'!BI$6:BI$107)</f>
        <v>1</v>
      </c>
      <c r="G97" s="67">
        <f>SUMIF('ARR by Customer'!$H$6:$H$107,'ARR Analysis &amp; Retention'!$B97,'ARR by Customer'!BJ$6:BJ$107)</f>
        <v>1</v>
      </c>
      <c r="H97" s="67">
        <f>SUMIF('ARR by Customer'!$H$6:$H$107,'ARR Analysis &amp; Retention'!$B97,'ARR by Customer'!BK$6:BK$107)</f>
        <v>1</v>
      </c>
      <c r="I97" s="67">
        <f>SUMIF('ARR by Customer'!$H$6:$H$107,'ARR Analysis &amp; Retention'!$B97,'ARR by Customer'!BL$6:BL$107)</f>
        <v>1</v>
      </c>
      <c r="J97" s="67">
        <f>SUMIF('ARR by Customer'!$H$6:$H$107,'ARR Analysis &amp; Retention'!$B97,'ARR by Customer'!BM$6:BM$107)</f>
        <v>1</v>
      </c>
      <c r="K97" s="67">
        <f>SUMIF('ARR by Customer'!$H$6:$H$107,'ARR Analysis &amp; Retention'!$B97,'ARR by Customer'!BN$6:BN$107)</f>
        <v>1</v>
      </c>
      <c r="L97" s="67">
        <f>SUMIF('ARR by Customer'!$H$6:$H$107,'ARR Analysis &amp; Retention'!$B97,'ARR by Customer'!BO$6:BO$107)</f>
        <v>1</v>
      </c>
      <c r="M97" s="67">
        <f>IF($B$3="No",SUMIF('ARR by Customer'!$H$6:$H$107,'ARR Analysis &amp; Retention'!$B97,'ARR by Customer'!BP$6:BP$107),SUMIF('ARR by Customer'!$H$6:$H$107,'ARR Analysis &amp; Retention'!$B97,'ARR by Customer'!BP$6:BP$107)+SUMIF('[1]2025 Pipeline'!$M$6:$M$140,'ARR Analysis &amp; Retention'!$B97,'[1]2025 Pipeline'!BV$6:BV$140))</f>
        <v>1</v>
      </c>
      <c r="N97" s="67">
        <f>IF($B$3="No",SUMIF('ARR by Customer'!$H$6:$H$107,'ARR Analysis &amp; Retention'!$B97,'ARR by Customer'!BQ$6:BQ$107),SUMIF('ARR by Customer'!$H$6:$H$107,'ARR Analysis &amp; Retention'!$B97,'ARR by Customer'!BQ$6:BQ$107)+SUMIF('[1]2025 Pipeline'!$M$6:$M$140,'ARR Analysis &amp; Retention'!$B97,'[1]2025 Pipeline'!BW$6:BW$140))</f>
        <v>1</v>
      </c>
      <c r="O97" s="67">
        <f>IF($B$3="No",SUMIF('ARR by Customer'!$H$6:$H$107,'ARR Analysis &amp; Retention'!$B97,'ARR by Customer'!BR$6:BR$107),SUMIF('ARR by Customer'!$H$6:$H$107,'ARR Analysis &amp; Retention'!$B97,'ARR by Customer'!BR$6:BR$107)+SUMIF('[1]2025 Pipeline'!$M$6:$M$140,'ARR Analysis &amp; Retention'!$B97,'[1]2025 Pipeline'!BX$6:BX$140))</f>
        <v>1</v>
      </c>
      <c r="P97" s="67">
        <f>IF($B$3="No",SUMIF('ARR by Customer'!$H$6:$H$107,'ARR Analysis &amp; Retention'!$B97,'ARR by Customer'!BS$6:BS$107),SUMIF('ARR by Customer'!$H$6:$H$107,'ARR Analysis &amp; Retention'!$B97,'ARR by Customer'!BS$6:BS$107)+SUMIF('[1]2025 Pipeline'!$M$6:$M$140,'ARR Analysis &amp; Retention'!$B97,'[1]2025 Pipeline'!BY$6:BY$140))</f>
        <v>1</v>
      </c>
      <c r="Q97" s="67">
        <f>IF($B$3="No",SUMIF('ARR by Customer'!$H$6:$H$107,'ARR Analysis &amp; Retention'!$B97,'ARR by Customer'!BT$6:BT$107),SUMIF('ARR by Customer'!$H$6:$H$107,'ARR Analysis &amp; Retention'!$B97,'ARR by Customer'!BT$6:BT$107)+SUMIF('[1]2025 Pipeline'!$M$6:$M$140,'ARR Analysis &amp; Retention'!$B97,'[1]2025 Pipeline'!BZ$6:BZ$140))</f>
        <v>1</v>
      </c>
      <c r="R97" s="67">
        <f>IF($B$3="No",SUMIF('ARR by Customer'!$H$6:$H$107,'ARR Analysis &amp; Retention'!$B97,'ARR by Customer'!BU$6:BU$107),SUMIF('ARR by Customer'!$H$6:$H$107,'ARR Analysis &amp; Retention'!$B97,'ARR by Customer'!BU$6:BU$107)+SUMIF('[1]2025 Pipeline'!$M$6:$M$140,'ARR Analysis &amp; Retention'!$B97,'[1]2025 Pipeline'!CA$6:CA$140))</f>
        <v>1</v>
      </c>
      <c r="S97" s="67">
        <f>IF($B$3="No",SUMIF('ARR by Customer'!$H$6:$H$107,'ARR Analysis &amp; Retention'!$B97,'ARR by Customer'!BV$6:BV$107),SUMIF('ARR by Customer'!$H$6:$H$107,'ARR Analysis &amp; Retention'!$B97,'ARR by Customer'!BV$6:BV$107)+SUMIF('[1]2025 Pipeline'!$M$6:$M$140,'ARR Analysis &amp; Retention'!$B97,'[1]2025 Pipeline'!CB$6:CB$140))</f>
        <v>1</v>
      </c>
      <c r="T97" s="67">
        <f>IF($B$3="No",SUMIF('ARR by Customer'!$H$6:$H$107,'ARR Analysis &amp; Retention'!$B97,'ARR by Customer'!BW$6:BW$107),SUMIF('ARR by Customer'!$H$6:$H$107,'ARR Analysis &amp; Retention'!$B97,'ARR by Customer'!BW$6:BW$107)+SUMIF('[1]2025 Pipeline'!$M$6:$M$140,'ARR Analysis &amp; Retention'!$B97,'[1]2025 Pipeline'!CC$6:CC$140))</f>
        <v>1</v>
      </c>
      <c r="U97" s="67">
        <f>IF($B$3="No",SUMIF('ARR by Customer'!$H$6:$H$107,'ARR Analysis &amp; Retention'!$B97,'ARR by Customer'!BX$6:BX$107),SUMIF('ARR by Customer'!$H$6:$H$107,'ARR Analysis &amp; Retention'!$B97,'ARR by Customer'!BX$6:BX$107)+SUMIF('[1]2025 Pipeline'!$M$6:$M$140,'ARR Analysis &amp; Retention'!$B97,'[1]2025 Pipeline'!CD$6:CD$140))</f>
        <v>1</v>
      </c>
      <c r="V97" s="67">
        <f>IF($B$3="No",SUMIF('ARR by Customer'!$H$6:$H$107,'ARR Analysis &amp; Retention'!$B97,'ARR by Customer'!BY$6:BY$107),SUMIF('ARR by Customer'!$H$6:$H$107,'ARR Analysis &amp; Retention'!$B97,'ARR by Customer'!BY$6:BY$107)+SUMIF('[1]2025 Pipeline'!$M$6:$M$140,'ARR Analysis &amp; Retention'!$B97,'[1]2025 Pipeline'!CE$6:CE$140))</f>
        <v>1</v>
      </c>
      <c r="W97" s="67">
        <f>IF($B$3="No",SUMIF('ARR by Customer'!$H$6:$H$107,'ARR Analysis &amp; Retention'!$B97,'ARR by Customer'!BZ$6:BZ$107),SUMIF('ARR by Customer'!$H$6:$H$107,'ARR Analysis &amp; Retention'!$B97,'ARR by Customer'!BZ$6:BZ$107)+SUMIF('[1]2025 Pipeline'!$M$6:$M$140,'ARR Analysis &amp; Retention'!$B97,'[1]2025 Pipeline'!CF$6:CF$140))</f>
        <v>1</v>
      </c>
      <c r="X97" s="67">
        <f>IF($B$3="No",SUMIF('ARR by Customer'!$H$6:$H$107,'ARR Analysis &amp; Retention'!$B97,'ARR by Customer'!CA$6:CA$107),SUMIF('ARR by Customer'!$H$6:$H$107,'ARR Analysis &amp; Retention'!$B97,'ARR by Customer'!CA$6:CA$107)+SUMIF('[1]2025 Pipeline'!$M$6:$M$140,'ARR Analysis &amp; Retention'!$B97,'[1]2025 Pipeline'!CG$6:CG$140))</f>
        <v>1</v>
      </c>
    </row>
    <row r="98" spans="2:24" ht="12" customHeight="1" x14ac:dyDescent="0.2">
      <c r="B98" s="5" t="s">
        <v>62</v>
      </c>
      <c r="C98" s="67">
        <f>SUMIF('ARR by Customer'!$H$6:$H$107,'ARR Analysis &amp; Retention'!$B98,'ARR by Customer'!BF$6:BF$107)</f>
        <v>1</v>
      </c>
      <c r="D98" s="67">
        <f>SUMIF('ARR by Customer'!$H$6:$H$107,'ARR Analysis &amp; Retention'!$B98,'ARR by Customer'!BG$6:BG$107)</f>
        <v>1</v>
      </c>
      <c r="E98" s="67">
        <f>SUMIF('ARR by Customer'!$H$6:$H$107,'ARR Analysis &amp; Retention'!$B98,'ARR by Customer'!BH$6:BH$107)</f>
        <v>1</v>
      </c>
      <c r="F98" s="67">
        <f>SUMIF('ARR by Customer'!$H$6:$H$107,'ARR Analysis &amp; Retention'!$B98,'ARR by Customer'!BI$6:BI$107)</f>
        <v>1</v>
      </c>
      <c r="G98" s="67">
        <f>SUMIF('ARR by Customer'!$H$6:$H$107,'ARR Analysis &amp; Retention'!$B98,'ARR by Customer'!BJ$6:BJ$107)</f>
        <v>1</v>
      </c>
      <c r="H98" s="67">
        <f>SUMIF('ARR by Customer'!$H$6:$H$107,'ARR Analysis &amp; Retention'!$B98,'ARR by Customer'!BK$6:BK$107)</f>
        <v>1</v>
      </c>
      <c r="I98" s="67">
        <f>SUMIF('ARR by Customer'!$H$6:$H$107,'ARR Analysis &amp; Retention'!$B98,'ARR by Customer'!BL$6:BL$107)</f>
        <v>1</v>
      </c>
      <c r="J98" s="67">
        <f>SUMIF('ARR by Customer'!$H$6:$H$107,'ARR Analysis &amp; Retention'!$B98,'ARR by Customer'!BM$6:BM$107)</f>
        <v>1</v>
      </c>
      <c r="K98" s="67">
        <f>SUMIF('ARR by Customer'!$H$6:$H$107,'ARR Analysis &amp; Retention'!$B98,'ARR by Customer'!BN$6:BN$107)</f>
        <v>1</v>
      </c>
      <c r="L98" s="67">
        <f>SUMIF('ARR by Customer'!$H$6:$H$107,'ARR Analysis &amp; Retention'!$B98,'ARR by Customer'!BO$6:BO$107)</f>
        <v>1</v>
      </c>
      <c r="M98" s="67">
        <f>IF($B$3="No",SUMIF('ARR by Customer'!$H$6:$H$107,'ARR Analysis &amp; Retention'!$B98,'ARR by Customer'!BP$6:BP$107),SUMIF('ARR by Customer'!$H$6:$H$107,'ARR Analysis &amp; Retention'!$B98,'ARR by Customer'!BP$6:BP$107)+SUMIF('[1]2025 Pipeline'!$M$6:$M$140,'ARR Analysis &amp; Retention'!$B98,'[1]2025 Pipeline'!BV$6:BV$140))</f>
        <v>1</v>
      </c>
      <c r="N98" s="67">
        <f>IF($B$3="No",SUMIF('ARR by Customer'!$H$6:$H$107,'ARR Analysis &amp; Retention'!$B98,'ARR by Customer'!BQ$6:BQ$107),SUMIF('ARR by Customer'!$H$6:$H$107,'ARR Analysis &amp; Retention'!$B98,'ARR by Customer'!BQ$6:BQ$107)+SUMIF('[1]2025 Pipeline'!$M$6:$M$140,'ARR Analysis &amp; Retention'!$B98,'[1]2025 Pipeline'!BW$6:BW$140))</f>
        <v>1</v>
      </c>
      <c r="O98" s="67">
        <f>IF($B$3="No",SUMIF('ARR by Customer'!$H$6:$H$107,'ARR Analysis &amp; Retention'!$B98,'ARR by Customer'!BR$6:BR$107),SUMIF('ARR by Customer'!$H$6:$H$107,'ARR Analysis &amp; Retention'!$B98,'ARR by Customer'!BR$6:BR$107)+SUMIF('[1]2025 Pipeline'!$M$6:$M$140,'ARR Analysis &amp; Retention'!$B98,'[1]2025 Pipeline'!BX$6:BX$140))</f>
        <v>1</v>
      </c>
      <c r="P98" s="67">
        <f>IF($B$3="No",SUMIF('ARR by Customer'!$H$6:$H$107,'ARR Analysis &amp; Retention'!$B98,'ARR by Customer'!BS$6:BS$107),SUMIF('ARR by Customer'!$H$6:$H$107,'ARR Analysis &amp; Retention'!$B98,'ARR by Customer'!BS$6:BS$107)+SUMIF('[1]2025 Pipeline'!$M$6:$M$140,'ARR Analysis &amp; Retention'!$B98,'[1]2025 Pipeline'!BY$6:BY$140))</f>
        <v>1</v>
      </c>
      <c r="Q98" s="67">
        <f>IF($B$3="No",SUMIF('ARR by Customer'!$H$6:$H$107,'ARR Analysis &amp; Retention'!$B98,'ARR by Customer'!BT$6:BT$107),SUMIF('ARR by Customer'!$H$6:$H$107,'ARR Analysis &amp; Retention'!$B98,'ARR by Customer'!BT$6:BT$107)+SUMIF('[1]2025 Pipeline'!$M$6:$M$140,'ARR Analysis &amp; Retention'!$B98,'[1]2025 Pipeline'!BZ$6:BZ$140))</f>
        <v>1</v>
      </c>
      <c r="R98" s="67">
        <f>IF($B$3="No",SUMIF('ARR by Customer'!$H$6:$H$107,'ARR Analysis &amp; Retention'!$B98,'ARR by Customer'!BU$6:BU$107),SUMIF('ARR by Customer'!$H$6:$H$107,'ARR Analysis &amp; Retention'!$B98,'ARR by Customer'!BU$6:BU$107)+SUMIF('[1]2025 Pipeline'!$M$6:$M$140,'ARR Analysis &amp; Retention'!$B98,'[1]2025 Pipeline'!CA$6:CA$140))</f>
        <v>0</v>
      </c>
      <c r="S98" s="67">
        <f>IF($B$3="No",SUMIF('ARR by Customer'!$H$6:$H$107,'ARR Analysis &amp; Retention'!$B98,'ARR by Customer'!BV$6:BV$107),SUMIF('ARR by Customer'!$H$6:$H$107,'ARR Analysis &amp; Retention'!$B98,'ARR by Customer'!BV$6:BV$107)+SUMIF('[1]2025 Pipeline'!$M$6:$M$140,'ARR Analysis &amp; Retention'!$B98,'[1]2025 Pipeline'!CB$6:CB$140))</f>
        <v>0</v>
      </c>
      <c r="T98" s="67">
        <f>IF($B$3="No",SUMIF('ARR by Customer'!$H$6:$H$107,'ARR Analysis &amp; Retention'!$B98,'ARR by Customer'!BW$6:BW$107),SUMIF('ARR by Customer'!$H$6:$H$107,'ARR Analysis &amp; Retention'!$B98,'ARR by Customer'!BW$6:BW$107)+SUMIF('[1]2025 Pipeline'!$M$6:$M$140,'ARR Analysis &amp; Retention'!$B98,'[1]2025 Pipeline'!CC$6:CC$140))</f>
        <v>0</v>
      </c>
      <c r="U98" s="67">
        <f>IF($B$3="No",SUMIF('ARR by Customer'!$H$6:$H$107,'ARR Analysis &amp; Retention'!$B98,'ARR by Customer'!BX$6:BX$107),SUMIF('ARR by Customer'!$H$6:$H$107,'ARR Analysis &amp; Retention'!$B98,'ARR by Customer'!BX$6:BX$107)+SUMIF('[1]2025 Pipeline'!$M$6:$M$140,'ARR Analysis &amp; Retention'!$B98,'[1]2025 Pipeline'!CD$6:CD$140))</f>
        <v>0</v>
      </c>
      <c r="V98" s="67">
        <f>IF($B$3="No",SUMIF('ARR by Customer'!$H$6:$H$107,'ARR Analysis &amp; Retention'!$B98,'ARR by Customer'!BY$6:BY$107),SUMIF('ARR by Customer'!$H$6:$H$107,'ARR Analysis &amp; Retention'!$B98,'ARR by Customer'!BY$6:BY$107)+SUMIF('[1]2025 Pipeline'!$M$6:$M$140,'ARR Analysis &amp; Retention'!$B98,'[1]2025 Pipeline'!CE$6:CE$140))</f>
        <v>0</v>
      </c>
      <c r="W98" s="67">
        <f>IF($B$3="No",SUMIF('ARR by Customer'!$H$6:$H$107,'ARR Analysis &amp; Retention'!$B98,'ARR by Customer'!BZ$6:BZ$107),SUMIF('ARR by Customer'!$H$6:$H$107,'ARR Analysis &amp; Retention'!$B98,'ARR by Customer'!BZ$6:BZ$107)+SUMIF('[1]2025 Pipeline'!$M$6:$M$140,'ARR Analysis &amp; Retention'!$B98,'[1]2025 Pipeline'!CF$6:CF$140))</f>
        <v>0</v>
      </c>
      <c r="X98" s="67">
        <f>IF($B$3="No",SUMIF('ARR by Customer'!$H$6:$H$107,'ARR Analysis &amp; Retention'!$B98,'ARR by Customer'!CA$6:CA$107),SUMIF('ARR by Customer'!$H$6:$H$107,'ARR Analysis &amp; Retention'!$B98,'ARR by Customer'!CA$6:CA$107)+SUMIF('[1]2025 Pipeline'!$M$6:$M$140,'ARR Analysis &amp; Retention'!$B98,'[1]2025 Pipeline'!CG$6:CG$140))</f>
        <v>0</v>
      </c>
    </row>
    <row r="99" spans="2:24" ht="12" customHeight="1" x14ac:dyDescent="0.2">
      <c r="B99" s="5" t="s">
        <v>63</v>
      </c>
      <c r="C99" s="67">
        <f>SUMIF('ARR by Customer'!$H$6:$H$107,'ARR Analysis &amp; Retention'!$B99,'ARR by Customer'!BF$6:BF$107)</f>
        <v>1</v>
      </c>
      <c r="D99" s="67">
        <f>SUMIF('ARR by Customer'!$H$6:$H$107,'ARR Analysis &amp; Retention'!$B99,'ARR by Customer'!BG$6:BG$107)</f>
        <v>1</v>
      </c>
      <c r="E99" s="67">
        <f>SUMIF('ARR by Customer'!$H$6:$H$107,'ARR Analysis &amp; Retention'!$B99,'ARR by Customer'!BH$6:BH$107)</f>
        <v>1</v>
      </c>
      <c r="F99" s="67">
        <f>SUMIF('ARR by Customer'!$H$6:$H$107,'ARR Analysis &amp; Retention'!$B99,'ARR by Customer'!BI$6:BI$107)</f>
        <v>1</v>
      </c>
      <c r="G99" s="67">
        <f>SUMIF('ARR by Customer'!$H$6:$H$107,'ARR Analysis &amp; Retention'!$B99,'ARR by Customer'!BJ$6:BJ$107)</f>
        <v>2</v>
      </c>
      <c r="H99" s="67">
        <f>SUMIF('ARR by Customer'!$H$6:$H$107,'ARR Analysis &amp; Retention'!$B99,'ARR by Customer'!BK$6:BK$107)</f>
        <v>2</v>
      </c>
      <c r="I99" s="67">
        <f>SUMIF('ARR by Customer'!$H$6:$H$107,'ARR Analysis &amp; Retention'!$B99,'ARR by Customer'!BL$6:BL$107)</f>
        <v>2</v>
      </c>
      <c r="J99" s="67">
        <f>SUMIF('ARR by Customer'!$H$6:$H$107,'ARR Analysis &amp; Retention'!$B99,'ARR by Customer'!BM$6:BM$107)</f>
        <v>2</v>
      </c>
      <c r="K99" s="67">
        <f>SUMIF('ARR by Customer'!$H$6:$H$107,'ARR Analysis &amp; Retention'!$B99,'ARR by Customer'!BN$6:BN$107)</f>
        <v>2</v>
      </c>
      <c r="L99" s="67">
        <f>SUMIF('ARR by Customer'!$H$6:$H$107,'ARR Analysis &amp; Retention'!$B99,'ARR by Customer'!BO$6:BO$107)</f>
        <v>2</v>
      </c>
      <c r="M99" s="67">
        <f>IF($B$3="No",SUMIF('ARR by Customer'!$H$6:$H$107,'ARR Analysis &amp; Retention'!$B99,'ARR by Customer'!BP$6:BP$107),SUMIF('ARR by Customer'!$H$6:$H$107,'ARR Analysis &amp; Retention'!$B99,'ARR by Customer'!BP$6:BP$107)+SUMIF('[1]2025 Pipeline'!$M$6:$M$140,'ARR Analysis &amp; Retention'!$B99,'[1]2025 Pipeline'!BV$6:BV$140))</f>
        <v>2</v>
      </c>
      <c r="N99" s="67">
        <f>IF($B$3="No",SUMIF('ARR by Customer'!$H$6:$H$107,'ARR Analysis &amp; Retention'!$B99,'ARR by Customer'!BQ$6:BQ$107),SUMIF('ARR by Customer'!$H$6:$H$107,'ARR Analysis &amp; Retention'!$B99,'ARR by Customer'!BQ$6:BQ$107)+SUMIF('[1]2025 Pipeline'!$M$6:$M$140,'ARR Analysis &amp; Retention'!$B99,'[1]2025 Pipeline'!BW$6:BW$140))</f>
        <v>2</v>
      </c>
      <c r="O99" s="67">
        <f>IF($B$3="No",SUMIF('ARR by Customer'!$H$6:$H$107,'ARR Analysis &amp; Retention'!$B99,'ARR by Customer'!BR$6:BR$107),SUMIF('ARR by Customer'!$H$6:$H$107,'ARR Analysis &amp; Retention'!$B99,'ARR by Customer'!BR$6:BR$107)+SUMIF('[1]2025 Pipeline'!$M$6:$M$140,'ARR Analysis &amp; Retention'!$B99,'[1]2025 Pipeline'!BX$6:BX$140))</f>
        <v>2</v>
      </c>
      <c r="P99" s="67">
        <f>IF($B$3="No",SUMIF('ARR by Customer'!$H$6:$H$107,'ARR Analysis &amp; Retention'!$B99,'ARR by Customer'!BS$6:BS$107),SUMIF('ARR by Customer'!$H$6:$H$107,'ARR Analysis &amp; Retention'!$B99,'ARR by Customer'!BS$6:BS$107)+SUMIF('[1]2025 Pipeline'!$M$6:$M$140,'ARR Analysis &amp; Retention'!$B99,'[1]2025 Pipeline'!BY$6:BY$140))</f>
        <v>2</v>
      </c>
      <c r="Q99" s="67">
        <f>IF($B$3="No",SUMIF('ARR by Customer'!$H$6:$H$107,'ARR Analysis &amp; Retention'!$B99,'ARR by Customer'!BT$6:BT$107),SUMIF('ARR by Customer'!$H$6:$H$107,'ARR Analysis &amp; Retention'!$B99,'ARR by Customer'!BT$6:BT$107)+SUMIF('[1]2025 Pipeline'!$M$6:$M$140,'ARR Analysis &amp; Retention'!$B99,'[1]2025 Pipeline'!BZ$6:BZ$140))</f>
        <v>2</v>
      </c>
      <c r="R99" s="67">
        <f>IF($B$3="No",SUMIF('ARR by Customer'!$H$6:$H$107,'ARR Analysis &amp; Retention'!$B99,'ARR by Customer'!BU$6:BU$107),SUMIF('ARR by Customer'!$H$6:$H$107,'ARR Analysis &amp; Retention'!$B99,'ARR by Customer'!BU$6:BU$107)+SUMIF('[1]2025 Pipeline'!$M$6:$M$140,'ARR Analysis &amp; Retention'!$B99,'[1]2025 Pipeline'!CA$6:CA$140))</f>
        <v>2</v>
      </c>
      <c r="S99" s="67">
        <f>IF($B$3="No",SUMIF('ARR by Customer'!$H$6:$H$107,'ARR Analysis &amp; Retention'!$B99,'ARR by Customer'!BV$6:BV$107),SUMIF('ARR by Customer'!$H$6:$H$107,'ARR Analysis &amp; Retention'!$B99,'ARR by Customer'!BV$6:BV$107)+SUMIF('[1]2025 Pipeline'!$M$6:$M$140,'ARR Analysis &amp; Retention'!$B99,'[1]2025 Pipeline'!CB$6:CB$140))</f>
        <v>2</v>
      </c>
      <c r="T99" s="67">
        <f>IF($B$3="No",SUMIF('ARR by Customer'!$H$6:$H$107,'ARR Analysis &amp; Retention'!$B99,'ARR by Customer'!BW$6:BW$107),SUMIF('ARR by Customer'!$H$6:$H$107,'ARR Analysis &amp; Retention'!$B99,'ARR by Customer'!BW$6:BW$107)+SUMIF('[1]2025 Pipeline'!$M$6:$M$140,'ARR Analysis &amp; Retention'!$B99,'[1]2025 Pipeline'!CC$6:CC$140))</f>
        <v>2</v>
      </c>
      <c r="U99" s="67">
        <f>IF($B$3="No",SUMIF('ARR by Customer'!$H$6:$H$107,'ARR Analysis &amp; Retention'!$B99,'ARR by Customer'!BX$6:BX$107),SUMIF('ARR by Customer'!$H$6:$H$107,'ARR Analysis &amp; Retention'!$B99,'ARR by Customer'!BX$6:BX$107)+SUMIF('[1]2025 Pipeline'!$M$6:$M$140,'ARR Analysis &amp; Retention'!$B99,'[1]2025 Pipeline'!CD$6:CD$140))</f>
        <v>2</v>
      </c>
      <c r="V99" s="67">
        <f>IF($B$3="No",SUMIF('ARR by Customer'!$H$6:$H$107,'ARR Analysis &amp; Retention'!$B99,'ARR by Customer'!BY$6:BY$107),SUMIF('ARR by Customer'!$H$6:$H$107,'ARR Analysis &amp; Retention'!$B99,'ARR by Customer'!BY$6:BY$107)+SUMIF('[1]2025 Pipeline'!$M$6:$M$140,'ARR Analysis &amp; Retention'!$B99,'[1]2025 Pipeline'!CE$6:CE$140))</f>
        <v>2</v>
      </c>
      <c r="W99" s="67">
        <f>IF($B$3="No",SUMIF('ARR by Customer'!$H$6:$H$107,'ARR Analysis &amp; Retention'!$B99,'ARR by Customer'!BZ$6:BZ$107),SUMIF('ARR by Customer'!$H$6:$H$107,'ARR Analysis &amp; Retention'!$B99,'ARR by Customer'!BZ$6:BZ$107)+SUMIF('[1]2025 Pipeline'!$M$6:$M$140,'ARR Analysis &amp; Retention'!$B99,'[1]2025 Pipeline'!CF$6:CF$140))</f>
        <v>3</v>
      </c>
      <c r="X99" s="67">
        <f>IF($B$3="No",SUMIF('ARR by Customer'!$H$6:$H$107,'ARR Analysis &amp; Retention'!$B99,'ARR by Customer'!CA$6:CA$107),SUMIF('ARR by Customer'!$H$6:$H$107,'ARR Analysis &amp; Retention'!$B99,'ARR by Customer'!CA$6:CA$107)+SUMIF('[1]2025 Pipeline'!$M$6:$M$140,'ARR Analysis &amp; Retention'!$B99,'[1]2025 Pipeline'!CG$6:CG$140))</f>
        <v>3</v>
      </c>
    </row>
    <row r="100" spans="2:24" ht="12" customHeight="1" x14ac:dyDescent="0.2">
      <c r="B100" s="5" t="s">
        <v>64</v>
      </c>
      <c r="C100" s="67">
        <f>SUMIF('ARR by Customer'!$H$6:$H$107,'ARR Analysis &amp; Retention'!$B100,'ARR by Customer'!BF$6:BF$107)</f>
        <v>0</v>
      </c>
      <c r="D100" s="67">
        <f>SUMIF('ARR by Customer'!$H$6:$H$107,'ARR Analysis &amp; Retention'!$B100,'ARR by Customer'!BG$6:BG$107)</f>
        <v>0</v>
      </c>
      <c r="E100" s="67">
        <f>SUMIF('ARR by Customer'!$H$6:$H$107,'ARR Analysis &amp; Retention'!$B100,'ARR by Customer'!BH$6:BH$107)</f>
        <v>0</v>
      </c>
      <c r="F100" s="67">
        <f>SUMIF('ARR by Customer'!$H$6:$H$107,'ARR Analysis &amp; Retention'!$B100,'ARR by Customer'!BI$6:BI$107)</f>
        <v>0</v>
      </c>
      <c r="G100" s="67">
        <f>SUMIF('ARR by Customer'!$H$6:$H$107,'ARR Analysis &amp; Retention'!$B100,'ARR by Customer'!BJ$6:BJ$107)</f>
        <v>0</v>
      </c>
      <c r="H100" s="67">
        <f>SUMIF('ARR by Customer'!$H$6:$H$107,'ARR Analysis &amp; Retention'!$B100,'ARR by Customer'!BK$6:BK$107)</f>
        <v>0</v>
      </c>
      <c r="I100" s="67">
        <f>SUMIF('ARR by Customer'!$H$6:$H$107,'ARR Analysis &amp; Retention'!$B100,'ARR by Customer'!BL$6:BL$107)</f>
        <v>0</v>
      </c>
      <c r="J100" s="67">
        <f>SUMIF('ARR by Customer'!$H$6:$H$107,'ARR Analysis &amp; Retention'!$B100,'ARR by Customer'!BM$6:BM$107)</f>
        <v>0</v>
      </c>
      <c r="K100" s="67">
        <f>SUMIF('ARR by Customer'!$H$6:$H$107,'ARR Analysis &amp; Retention'!$B100,'ARR by Customer'!BN$6:BN$107)</f>
        <v>0</v>
      </c>
      <c r="L100" s="67">
        <f>SUMIF('ARR by Customer'!$H$6:$H$107,'ARR Analysis &amp; Retention'!$B100,'ARR by Customer'!BO$6:BO$107)</f>
        <v>0</v>
      </c>
      <c r="M100" s="67">
        <f>IF($B$3="No",SUMIF('ARR by Customer'!$H$6:$H$107,'ARR Analysis &amp; Retention'!$B100,'ARR by Customer'!BP$6:BP$107),SUMIF('ARR by Customer'!$H$6:$H$107,'ARR Analysis &amp; Retention'!$B100,'ARR by Customer'!BP$6:BP$107)+SUMIF('[1]2025 Pipeline'!$M$6:$M$140,'ARR Analysis &amp; Retention'!$B100,'[1]2025 Pipeline'!BV$6:BV$140))</f>
        <v>1</v>
      </c>
      <c r="N100" s="67">
        <f>IF($B$3="No",SUMIF('ARR by Customer'!$H$6:$H$107,'ARR Analysis &amp; Retention'!$B100,'ARR by Customer'!BQ$6:BQ$107),SUMIF('ARR by Customer'!$H$6:$H$107,'ARR Analysis &amp; Retention'!$B100,'ARR by Customer'!BQ$6:BQ$107)+SUMIF('[1]2025 Pipeline'!$M$6:$M$140,'ARR Analysis &amp; Retention'!$B100,'[1]2025 Pipeline'!BW$6:BW$140))</f>
        <v>1</v>
      </c>
      <c r="O100" s="67">
        <f>IF($B$3="No",SUMIF('ARR by Customer'!$H$6:$H$107,'ARR Analysis &amp; Retention'!$B100,'ARR by Customer'!BR$6:BR$107),SUMIF('ARR by Customer'!$H$6:$H$107,'ARR Analysis &amp; Retention'!$B100,'ARR by Customer'!BR$6:BR$107)+SUMIF('[1]2025 Pipeline'!$M$6:$M$140,'ARR Analysis &amp; Retention'!$B100,'[1]2025 Pipeline'!BX$6:BX$140))</f>
        <v>1</v>
      </c>
      <c r="P100" s="67">
        <f>IF($B$3="No",SUMIF('ARR by Customer'!$H$6:$H$107,'ARR Analysis &amp; Retention'!$B100,'ARR by Customer'!BS$6:BS$107),SUMIF('ARR by Customer'!$H$6:$H$107,'ARR Analysis &amp; Retention'!$B100,'ARR by Customer'!BS$6:BS$107)+SUMIF('[1]2025 Pipeline'!$M$6:$M$140,'ARR Analysis &amp; Retention'!$B100,'[1]2025 Pipeline'!BY$6:BY$140))</f>
        <v>1</v>
      </c>
      <c r="Q100" s="67">
        <f>IF($B$3="No",SUMIF('ARR by Customer'!$H$6:$H$107,'ARR Analysis &amp; Retention'!$B100,'ARR by Customer'!BT$6:BT$107),SUMIF('ARR by Customer'!$H$6:$H$107,'ARR Analysis &amp; Retention'!$B100,'ARR by Customer'!BT$6:BT$107)+SUMIF('[1]2025 Pipeline'!$M$6:$M$140,'ARR Analysis &amp; Retention'!$B100,'[1]2025 Pipeline'!BZ$6:BZ$140))</f>
        <v>1</v>
      </c>
      <c r="R100" s="67">
        <f>IF($B$3="No",SUMIF('ARR by Customer'!$H$6:$H$107,'ARR Analysis &amp; Retention'!$B100,'ARR by Customer'!BU$6:BU$107),SUMIF('ARR by Customer'!$H$6:$H$107,'ARR Analysis &amp; Retention'!$B100,'ARR by Customer'!BU$6:BU$107)+SUMIF('[1]2025 Pipeline'!$M$6:$M$140,'ARR Analysis &amp; Retention'!$B100,'[1]2025 Pipeline'!CA$6:CA$140))</f>
        <v>1</v>
      </c>
      <c r="S100" s="67">
        <f>IF($B$3="No",SUMIF('ARR by Customer'!$H$6:$H$107,'ARR Analysis &amp; Retention'!$B100,'ARR by Customer'!BV$6:BV$107),SUMIF('ARR by Customer'!$H$6:$H$107,'ARR Analysis &amp; Retention'!$B100,'ARR by Customer'!BV$6:BV$107)+SUMIF('[1]2025 Pipeline'!$M$6:$M$140,'ARR Analysis &amp; Retention'!$B100,'[1]2025 Pipeline'!CB$6:CB$140))</f>
        <v>1</v>
      </c>
      <c r="T100" s="67">
        <f>IF($B$3="No",SUMIF('ARR by Customer'!$H$6:$H$107,'ARR Analysis &amp; Retention'!$B100,'ARR by Customer'!BW$6:BW$107),SUMIF('ARR by Customer'!$H$6:$H$107,'ARR Analysis &amp; Retention'!$B100,'ARR by Customer'!BW$6:BW$107)+SUMIF('[1]2025 Pipeline'!$M$6:$M$140,'ARR Analysis &amp; Retention'!$B100,'[1]2025 Pipeline'!CC$6:CC$140))</f>
        <v>2</v>
      </c>
      <c r="U100" s="67">
        <f>IF($B$3="No",SUMIF('ARR by Customer'!$H$6:$H$107,'ARR Analysis &amp; Retention'!$B100,'ARR by Customer'!BX$6:BX$107),SUMIF('ARR by Customer'!$H$6:$H$107,'ARR Analysis &amp; Retention'!$B100,'ARR by Customer'!BX$6:BX$107)+SUMIF('[1]2025 Pipeline'!$M$6:$M$140,'ARR Analysis &amp; Retention'!$B100,'[1]2025 Pipeline'!CD$6:CD$140))</f>
        <v>7</v>
      </c>
      <c r="V100" s="67">
        <f>IF($B$3="No",SUMIF('ARR by Customer'!$H$6:$H$107,'ARR Analysis &amp; Retention'!$B100,'ARR by Customer'!BY$6:BY$107),SUMIF('ARR by Customer'!$H$6:$H$107,'ARR Analysis &amp; Retention'!$B100,'ARR by Customer'!BY$6:BY$107)+SUMIF('[1]2025 Pipeline'!$M$6:$M$140,'ARR Analysis &amp; Retention'!$B100,'[1]2025 Pipeline'!CE$6:CE$140))</f>
        <v>7</v>
      </c>
      <c r="W100" s="67">
        <f>IF($B$3="No",SUMIF('ARR by Customer'!$H$6:$H$107,'ARR Analysis &amp; Retention'!$B100,'ARR by Customer'!BZ$6:BZ$107),SUMIF('ARR by Customer'!$H$6:$H$107,'ARR Analysis &amp; Retention'!$B100,'ARR by Customer'!BZ$6:BZ$107)+SUMIF('[1]2025 Pipeline'!$M$6:$M$140,'ARR Analysis &amp; Retention'!$B100,'[1]2025 Pipeline'!CF$6:CF$140))</f>
        <v>7</v>
      </c>
      <c r="X100" s="67">
        <f>IF($B$3="No",SUMIF('ARR by Customer'!$H$6:$H$107,'ARR Analysis &amp; Retention'!$B100,'ARR by Customer'!CA$6:CA$107),SUMIF('ARR by Customer'!$H$6:$H$107,'ARR Analysis &amp; Retention'!$B100,'ARR by Customer'!CA$6:CA$107)+SUMIF('[1]2025 Pipeline'!$M$6:$M$140,'ARR Analysis &amp; Retention'!$B100,'[1]2025 Pipeline'!CG$6:CG$140))</f>
        <v>7</v>
      </c>
    </row>
    <row r="101" spans="2:24" ht="12" customHeight="1" x14ac:dyDescent="0.2">
      <c r="B101" s="5" t="s">
        <v>65</v>
      </c>
      <c r="C101" s="68">
        <f>SUMIF('ARR by Customer'!$H$6:$H$107,'ARR Analysis &amp; Retention'!$B101,'ARR by Customer'!BF$6:BF$107)</f>
        <v>0</v>
      </c>
      <c r="D101" s="68">
        <f>SUMIF('ARR by Customer'!$H$6:$H$107,'ARR Analysis &amp; Retention'!$B101,'ARR by Customer'!BG$6:BG$107)</f>
        <v>0</v>
      </c>
      <c r="E101" s="68">
        <f>SUMIF('ARR by Customer'!$H$6:$H$107,'ARR Analysis &amp; Retention'!$B101,'ARR by Customer'!BH$6:BH$107)</f>
        <v>0</v>
      </c>
      <c r="F101" s="68">
        <f>SUMIF('ARR by Customer'!$H$6:$H$107,'ARR Analysis &amp; Retention'!$B101,'ARR by Customer'!BI$6:BI$107)</f>
        <v>0</v>
      </c>
      <c r="G101" s="68">
        <f>SUMIF('ARR by Customer'!$H$6:$H$107,'ARR Analysis &amp; Retention'!$B101,'ARR by Customer'!BJ$6:BJ$107)</f>
        <v>0</v>
      </c>
      <c r="H101" s="68">
        <f>SUMIF('ARR by Customer'!$H$6:$H$107,'ARR Analysis &amp; Retention'!$B101,'ARR by Customer'!BK$6:BK$107)</f>
        <v>0</v>
      </c>
      <c r="I101" s="68">
        <f>SUMIF('ARR by Customer'!$H$6:$H$107,'ARR Analysis &amp; Retention'!$B101,'ARR by Customer'!BL$6:BL$107)</f>
        <v>0</v>
      </c>
      <c r="J101" s="68">
        <f>SUMIF('ARR by Customer'!$H$6:$H$107,'ARR Analysis &amp; Retention'!$B101,'ARR by Customer'!BM$6:BM$107)</f>
        <v>0</v>
      </c>
      <c r="K101" s="68">
        <f>SUMIF('ARR by Customer'!$H$6:$H$107,'ARR Analysis &amp; Retention'!$B101,'ARR by Customer'!BN$6:BN$107)</f>
        <v>0</v>
      </c>
      <c r="L101" s="68">
        <f>SUMIF('ARR by Customer'!$H$6:$H$107,'ARR Analysis &amp; Retention'!$B101,'ARR by Customer'!BO$6:BO$107)</f>
        <v>1</v>
      </c>
      <c r="M101" s="68">
        <f>IF($B$3="No",SUMIF('ARR by Customer'!$H$6:$H$107,'ARR Analysis &amp; Retention'!$B101,'ARR by Customer'!BP$6:BP$107),SUMIF('ARR by Customer'!$H$6:$H$107,'ARR Analysis &amp; Retention'!$B101,'ARR by Customer'!BP$6:BP$107)+SUMIF('[1]2025 Pipeline'!$M$6:$M$140,'ARR Analysis &amp; Retention'!$B101,'[1]2025 Pipeline'!BV$6:BV$140))</f>
        <v>1</v>
      </c>
      <c r="N101" s="68">
        <f>IF($B$3="No",SUMIF('ARR by Customer'!$H$6:$H$107,'ARR Analysis &amp; Retention'!$B101,'ARR by Customer'!BQ$6:BQ$107),SUMIF('ARR by Customer'!$H$6:$H$107,'ARR Analysis &amp; Retention'!$B101,'ARR by Customer'!BQ$6:BQ$107)+SUMIF('[1]2025 Pipeline'!$M$6:$M$140,'ARR Analysis &amp; Retention'!$B101,'[1]2025 Pipeline'!BW$6:BW$140))</f>
        <v>1</v>
      </c>
      <c r="O101" s="68">
        <f>IF($B$3="No",SUMIF('ARR by Customer'!$H$6:$H$107,'ARR Analysis &amp; Retention'!$B101,'ARR by Customer'!BR$6:BR$107),SUMIF('ARR by Customer'!$H$6:$H$107,'ARR Analysis &amp; Retention'!$B101,'ARR by Customer'!BR$6:BR$107)+SUMIF('[1]2025 Pipeline'!$M$6:$M$140,'ARR Analysis &amp; Retention'!$B101,'[1]2025 Pipeline'!BX$6:BX$140))</f>
        <v>1</v>
      </c>
      <c r="P101" s="68">
        <f>IF($B$3="No",SUMIF('ARR by Customer'!$H$6:$H$107,'ARR Analysis &amp; Retention'!$B101,'ARR by Customer'!BS$6:BS$107),SUMIF('ARR by Customer'!$H$6:$H$107,'ARR Analysis &amp; Retention'!$B101,'ARR by Customer'!BS$6:BS$107)+SUMIF('[1]2025 Pipeline'!$M$6:$M$140,'ARR Analysis &amp; Retention'!$B101,'[1]2025 Pipeline'!BY$6:BY$140))</f>
        <v>1</v>
      </c>
      <c r="Q101" s="68">
        <f>IF($B$3="No",SUMIF('ARR by Customer'!$H$6:$H$107,'ARR Analysis &amp; Retention'!$B101,'ARR by Customer'!BT$6:BT$107),SUMIF('ARR by Customer'!$H$6:$H$107,'ARR Analysis &amp; Retention'!$B101,'ARR by Customer'!BT$6:BT$107)+SUMIF('[1]2025 Pipeline'!$M$6:$M$140,'ARR Analysis &amp; Retention'!$B101,'[1]2025 Pipeline'!BZ$6:BZ$140))</f>
        <v>1</v>
      </c>
      <c r="R101" s="68">
        <f>IF($B$3="No",SUMIF('ARR by Customer'!$H$6:$H$107,'ARR Analysis &amp; Retention'!$B101,'ARR by Customer'!BU$6:BU$107),SUMIF('ARR by Customer'!$H$6:$H$107,'ARR Analysis &amp; Retention'!$B101,'ARR by Customer'!BU$6:BU$107)+SUMIF('[1]2025 Pipeline'!$M$6:$M$140,'ARR Analysis &amp; Retention'!$B101,'[1]2025 Pipeline'!CA$6:CA$140))</f>
        <v>3</v>
      </c>
      <c r="S101" s="68">
        <f>IF($B$3="No",SUMIF('ARR by Customer'!$H$6:$H$107,'ARR Analysis &amp; Retention'!$B101,'ARR by Customer'!BV$6:BV$107),SUMIF('ARR by Customer'!$H$6:$H$107,'ARR Analysis &amp; Retention'!$B101,'ARR by Customer'!BV$6:BV$107)+SUMIF('[1]2025 Pipeline'!$M$6:$M$140,'ARR Analysis &amp; Retention'!$B101,'[1]2025 Pipeline'!CB$6:CB$140))</f>
        <v>5</v>
      </c>
      <c r="T101" s="68">
        <f>IF($B$3="No",SUMIF('ARR by Customer'!$H$6:$H$107,'ARR Analysis &amp; Retention'!$B101,'ARR by Customer'!BW$6:BW$107),SUMIF('ARR by Customer'!$H$6:$H$107,'ARR Analysis &amp; Retention'!$B101,'ARR by Customer'!BW$6:BW$107)+SUMIF('[1]2025 Pipeline'!$M$6:$M$140,'ARR Analysis &amp; Retention'!$B101,'[1]2025 Pipeline'!CC$6:CC$140))</f>
        <v>5</v>
      </c>
      <c r="U101" s="68">
        <f>IF($B$3="No",SUMIF('ARR by Customer'!$H$6:$H$107,'ARR Analysis &amp; Retention'!$B101,'ARR by Customer'!BX$6:BX$107),SUMIF('ARR by Customer'!$H$6:$H$107,'ARR Analysis &amp; Retention'!$B101,'ARR by Customer'!BX$6:BX$107)+SUMIF('[1]2025 Pipeline'!$M$6:$M$140,'ARR Analysis &amp; Retention'!$B101,'[1]2025 Pipeline'!CD$6:CD$140))</f>
        <v>8</v>
      </c>
      <c r="V101" s="68">
        <f>IF($B$3="No",SUMIF('ARR by Customer'!$H$6:$H$107,'ARR Analysis &amp; Retention'!$B101,'ARR by Customer'!BY$6:BY$107),SUMIF('ARR by Customer'!$H$6:$H$107,'ARR Analysis &amp; Retention'!$B101,'ARR by Customer'!BY$6:BY$107)+SUMIF('[1]2025 Pipeline'!$M$6:$M$140,'ARR Analysis &amp; Retention'!$B101,'[1]2025 Pipeline'!CE$6:CE$140))</f>
        <v>9</v>
      </c>
      <c r="W101" s="68">
        <f>IF($B$3="No",SUMIF('ARR by Customer'!$H$6:$H$107,'ARR Analysis &amp; Retention'!$B101,'ARR by Customer'!BZ$6:BZ$107),SUMIF('ARR by Customer'!$H$6:$H$107,'ARR Analysis &amp; Retention'!$B101,'ARR by Customer'!BZ$6:BZ$107)+SUMIF('[1]2025 Pipeline'!$M$6:$M$140,'ARR Analysis &amp; Retention'!$B101,'[1]2025 Pipeline'!CF$6:CF$140))</f>
        <v>10</v>
      </c>
      <c r="X101" s="68">
        <f>IF($B$3="No",SUMIF('ARR by Customer'!$H$6:$H$107,'ARR Analysis &amp; Retention'!$B101,'ARR by Customer'!CA$6:CA$107),SUMIF('ARR by Customer'!$H$6:$H$107,'ARR Analysis &amp; Retention'!$B101,'ARR by Customer'!CA$6:CA$107)+SUMIF('[1]2025 Pipeline'!$M$6:$M$140,'ARR Analysis &amp; Retention'!$B101,'[1]2025 Pipeline'!CG$6:CG$140))</f>
        <v>10</v>
      </c>
    </row>
    <row r="102" spans="2:24" s="1" customFormat="1" ht="12" customHeight="1" x14ac:dyDescent="0.2">
      <c r="B102" s="32" t="s">
        <v>67</v>
      </c>
      <c r="C102" s="1">
        <f t="shared" ref="C102:X102" si="35">SUM(C81:C101)</f>
        <v>54</v>
      </c>
      <c r="D102" s="1">
        <f t="shared" si="35"/>
        <v>57</v>
      </c>
      <c r="E102" s="1">
        <f t="shared" si="35"/>
        <v>58</v>
      </c>
      <c r="F102" s="1">
        <f t="shared" si="35"/>
        <v>57</v>
      </c>
      <c r="G102" s="1">
        <f t="shared" si="35"/>
        <v>57</v>
      </c>
      <c r="H102" s="1">
        <f t="shared" si="35"/>
        <v>57</v>
      </c>
      <c r="I102" s="1">
        <f t="shared" si="35"/>
        <v>55</v>
      </c>
      <c r="J102" s="1">
        <f t="shared" si="35"/>
        <v>55</v>
      </c>
      <c r="K102" s="1">
        <f t="shared" si="35"/>
        <v>54</v>
      </c>
      <c r="L102" s="1">
        <f t="shared" si="35"/>
        <v>54</v>
      </c>
      <c r="M102" s="1">
        <f t="shared" si="35"/>
        <v>54</v>
      </c>
      <c r="N102" s="1">
        <f t="shared" si="35"/>
        <v>54</v>
      </c>
      <c r="O102" s="1">
        <f t="shared" si="35"/>
        <v>53</v>
      </c>
      <c r="P102" s="1">
        <f t="shared" si="35"/>
        <v>53</v>
      </c>
      <c r="Q102" s="1">
        <f t="shared" si="35"/>
        <v>54</v>
      </c>
      <c r="R102" s="1">
        <f t="shared" si="35"/>
        <v>59</v>
      </c>
      <c r="S102" s="1">
        <f t="shared" si="35"/>
        <v>65</v>
      </c>
      <c r="T102" s="1">
        <f t="shared" si="35"/>
        <v>74</v>
      </c>
      <c r="U102" s="1">
        <f t="shared" si="35"/>
        <v>104</v>
      </c>
      <c r="V102" s="1">
        <f t="shared" si="35"/>
        <v>127</v>
      </c>
      <c r="W102" s="1">
        <f t="shared" si="35"/>
        <v>142</v>
      </c>
      <c r="X102" s="1">
        <f t="shared" si="35"/>
        <v>142</v>
      </c>
    </row>
    <row r="103" spans="2:24" ht="12" customHeight="1" x14ac:dyDescent="0.2">
      <c r="B103" s="69"/>
    </row>
    <row r="104" spans="2:24" ht="12" customHeight="1" x14ac:dyDescent="0.2">
      <c r="B104" s="9" t="s">
        <v>68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2:24" ht="12" customHeight="1" x14ac:dyDescent="0.2">
      <c r="B105" s="5" t="s">
        <v>69</v>
      </c>
      <c r="C105" s="70">
        <f>SUMIF('ARR by Customer'!$I$6:$I$107,'ARR Analysis &amp; Retention'!$B105,'ARR by Customer'!L$6:L$107)</f>
        <v>5899402.7599999998</v>
      </c>
      <c r="D105" s="70">
        <f>SUMIF('ARR by Customer'!$I$6:$I$107,'ARR Analysis &amp; Retention'!$B105,'ARR by Customer'!M$6:M$107)</f>
        <v>5949402.7599999998</v>
      </c>
      <c r="E105" s="70">
        <f>SUMIF('ARR by Customer'!$I$6:$I$107,'ARR Analysis &amp; Retention'!$B105,'ARR by Customer'!N$6:N$107)</f>
        <v>5949402.7599999998</v>
      </c>
      <c r="F105" s="70">
        <f>SUMIF('ARR by Customer'!$I$6:$I$107,'ARR Analysis &amp; Retention'!$B105,'ARR by Customer'!O$6:O$107)</f>
        <v>6325066.7599999998</v>
      </c>
      <c r="G105" s="70">
        <f>SUMIF('ARR by Customer'!$I$6:$I$107,'ARR Analysis &amp; Retention'!$B105,'ARR by Customer'!P$6:P$107)</f>
        <v>8963627.0933333337</v>
      </c>
      <c r="H105" s="70">
        <f>SUMIF('ARR by Customer'!$I$6:$I$107,'ARR Analysis &amp; Retention'!$B105,'ARR by Customer'!Q$6:Q$107)</f>
        <v>8637893.7599999998</v>
      </c>
      <c r="I105" s="70">
        <f>SUMIF('ARR by Customer'!$I$6:$I$107,'ARR Analysis &amp; Retention'!$B105,'ARR by Customer'!R$6:R$107)</f>
        <v>8832913.7939999998</v>
      </c>
      <c r="J105" s="70">
        <f>SUMIF('ARR by Customer'!$I$6:$I$107,'ARR Analysis &amp; Retention'!$B105,'ARR by Customer'!S$6:S$107)</f>
        <v>8832913.7939999998</v>
      </c>
      <c r="K105" s="70">
        <f>SUMIF('ARR by Customer'!$I$6:$I$107,'ARR Analysis &amp; Retention'!$B105,'ARR by Customer'!T$6:T$107)</f>
        <v>8844913.7939999998</v>
      </c>
      <c r="L105" s="70">
        <f>SUMIF('ARR by Customer'!$I$6:$I$107,'ARR Analysis &amp; Retention'!$B105,'ARR by Customer'!U$6:U$107)</f>
        <v>8534653.7939999998</v>
      </c>
      <c r="M105" s="70">
        <f>IF($B$3="NO",SUMIF('ARR by Customer'!$I$6:$I$107,'ARR Analysis &amp; Retention'!$B105,'ARR by Customer'!V$6:V$107),SUMIF('ARR by Customer'!$I$6:$I$107,'ARR Analysis &amp; Retention'!$B105,'ARR by Customer'!V$6:V$107)+SUMIF('[1]2025 Pipeline'!$N$6:$N$140,'ARR Analysis &amp; Retention'!$B105,'[1]2025 Pipeline'!V$6:V$140))</f>
        <v>9166388.4539999999</v>
      </c>
      <c r="N105" s="70">
        <f>IF($B$3="NO",SUMIF('ARR by Customer'!$I$6:$I$107,'ARR Analysis &amp; Retention'!$B105,'ARR by Customer'!W$6:W$107),SUMIF('ARR by Customer'!$I$6:$I$107,'ARR Analysis &amp; Retention'!$B105,'ARR by Customer'!W$6:W$107)+SUMIF('[1]2025 Pipeline'!$N$6:$N$140,'ARR Analysis &amp; Retention'!$B105,'[1]2025 Pipeline'!W$6:W$140))</f>
        <v>9166388.4539999999</v>
      </c>
      <c r="O105" s="70">
        <f>IF($B$3="NO",SUMIF('ARR by Customer'!$I$6:$I$107,'ARR Analysis &amp; Retention'!$B105,'ARR by Customer'!X$6:X$107),SUMIF('ARR by Customer'!$I$6:$I$107,'ARR Analysis &amp; Retention'!$B105,'ARR by Customer'!X$6:X$107)+SUMIF('[1]2025 Pipeline'!$N$6:$N$140,'ARR Analysis &amp; Retention'!$B105,'[1]2025 Pipeline'!X$6:X$140))</f>
        <v>9061597.6940000001</v>
      </c>
      <c r="P105" s="70">
        <f>IF($B$3="NO",SUMIF('ARR by Customer'!$I$6:$I$107,'ARR Analysis &amp; Retention'!$B105,'ARR by Customer'!Y$6:Y$107),SUMIF('ARR by Customer'!$I$6:$I$107,'ARR Analysis &amp; Retention'!$B105,'ARR by Customer'!Y$6:Y$107)+SUMIF('[1]2025 Pipeline'!$N$6:$N$140,'ARR Analysis &amp; Retention'!$B105,'[1]2025 Pipeline'!Y$6:Y$140))</f>
        <v>9061597.6940000001</v>
      </c>
      <c r="Q105" s="70">
        <f>IF($B$3="NO",SUMIF('ARR by Customer'!$I$6:$I$107,'ARR Analysis &amp; Retention'!$B105,'ARR by Customer'!Z$6:Z$107),SUMIF('ARR by Customer'!$I$6:$I$107,'ARR Analysis &amp; Retention'!$B105,'ARR by Customer'!Z$6:Z$107)+SUMIF('[1]2025 Pipeline'!$N$6:$N$140,'ARR Analysis &amp; Retention'!$B105,'[1]2025 Pipeline'!Z$6:Z$140))</f>
        <v>9011597.6940000001</v>
      </c>
      <c r="R105" s="70">
        <f>IF($B$3="NO",SUMIF('ARR by Customer'!$I$6:$I$107,'ARR Analysis &amp; Retention'!$B105,'ARR by Customer'!AA$6:AA$107),SUMIF('ARR by Customer'!$I$6:$I$107,'ARR Analysis &amp; Retention'!$B105,'ARR by Customer'!AA$6:AA$107)+SUMIF('[1]2025 Pipeline'!$N$6:$N$140,'ARR Analysis &amp; Retention'!$B105,'[1]2025 Pipeline'!AA$6:AA$140))</f>
        <v>8051597.6940000001</v>
      </c>
      <c r="S105" s="70">
        <f>IF($B$3="NO",SUMIF('ARR by Customer'!$I$6:$I$107,'ARR Analysis &amp; Retention'!$B105,'ARR by Customer'!AB$6:AB$107),SUMIF('ARR by Customer'!$I$6:$I$107,'ARR Analysis &amp; Retention'!$B105,'ARR by Customer'!AB$6:AB$107)+SUMIF('[1]2025 Pipeline'!$N$6:$N$140,'ARR Analysis &amp; Retention'!$B105,'[1]2025 Pipeline'!AB$6:AB$140))</f>
        <v>8051597.6940000001</v>
      </c>
      <c r="T105" s="70">
        <f>IF($B$3="NO",SUMIF('ARR by Customer'!$I$6:$I$107,'ARR Analysis &amp; Retention'!$B105,'ARR by Customer'!AC$6:AC$107),SUMIF('ARR by Customer'!$I$6:$I$107,'ARR Analysis &amp; Retention'!$B105,'ARR by Customer'!AC$6:AC$107)+SUMIF('[1]2025 Pipeline'!$N$6:$N$140,'ARR Analysis &amp; Retention'!$B105,'[1]2025 Pipeline'!AC$6:AC$140))</f>
        <v>8056597.6940000001</v>
      </c>
      <c r="U105" s="70">
        <f>IF($B$3="NO",SUMIF('ARR by Customer'!$I$6:$I$107,'ARR Analysis &amp; Retention'!$B105,'ARR by Customer'!AD$6:AD$107),SUMIF('ARR by Customer'!$I$6:$I$107,'ARR Analysis &amp; Retention'!$B105,'ARR by Customer'!AD$6:AD$107)+SUMIF('[1]2025 Pipeline'!$N$6:$N$140,'ARR Analysis &amp; Retention'!$B105,'[1]2025 Pipeline'!AD$6:AD$140))</f>
        <v>9879097.6940000001</v>
      </c>
      <c r="V105" s="70">
        <f>IF($B$3="NO",SUMIF('ARR by Customer'!$I$6:$I$107,'ARR Analysis &amp; Retention'!$B105,'ARR by Customer'!AE$6:AE$107),SUMIF('ARR by Customer'!$I$6:$I$107,'ARR Analysis &amp; Retention'!$B105,'ARR by Customer'!AE$6:AE$107)+SUMIF('[1]2025 Pipeline'!$N$6:$N$140,'ARR Analysis &amp; Retention'!$B105,'[1]2025 Pipeline'!AE$6:AE$140))</f>
        <v>11214097.694</v>
      </c>
      <c r="W105" s="70">
        <f>IF($B$3="NO",SUMIF('ARR by Customer'!$I$6:$I$107,'ARR Analysis &amp; Retention'!$B105,'ARR by Customer'!AF$6:AF$107),SUMIF('ARR by Customer'!$I$6:$I$107,'ARR Analysis &amp; Retention'!$B105,'ARR by Customer'!AF$6:AF$107)+SUMIF('[1]2025 Pipeline'!$N$6:$N$140,'ARR Analysis &amp; Retention'!$B105,'[1]2025 Pipeline'!AF$6:AF$140))</f>
        <v>11575097.694</v>
      </c>
      <c r="X105" s="70">
        <f>IF($B$3="NO",SUMIF('ARR by Customer'!$I$6:$I$107,'ARR Analysis &amp; Retention'!$B105,'ARR by Customer'!AG$6:AG$107),SUMIF('ARR by Customer'!$I$6:$I$107,'ARR Analysis &amp; Retention'!$B105,'ARR by Customer'!AG$6:AG$107)+SUMIF('[1]2025 Pipeline'!$N$6:$N$140,'ARR Analysis &amp; Retention'!$B105,'[1]2025 Pipeline'!AG$6:AG$140))</f>
        <v>11575097.694</v>
      </c>
    </row>
    <row r="106" spans="2:24" ht="12" customHeight="1" x14ac:dyDescent="0.2">
      <c r="B106" s="5" t="s">
        <v>70</v>
      </c>
      <c r="C106" s="70">
        <f>SUMIF('ARR by Customer'!$I$6:$I$107,'ARR Analysis &amp; Retention'!$B106,'ARR by Customer'!L$6:L$107)</f>
        <v>2312558.33</v>
      </c>
      <c r="D106" s="70">
        <f>SUMIF('ARR by Customer'!$I$6:$I$107,'ARR Analysis &amp; Retention'!$B106,'ARR by Customer'!M$6:M$107)</f>
        <v>2341535.33</v>
      </c>
      <c r="E106" s="70">
        <f>SUMIF('ARR by Customer'!$I$6:$I$107,'ARR Analysis &amp; Retention'!$B106,'ARR by Customer'!N$6:N$107)</f>
        <v>2381260.33</v>
      </c>
      <c r="F106" s="70">
        <f>SUMIF('ARR by Customer'!$I$6:$I$107,'ARR Analysis &amp; Retention'!$B106,'ARR by Customer'!O$6:O$107)</f>
        <v>1954689.33</v>
      </c>
      <c r="G106" s="70">
        <f>SUMIF('ARR by Customer'!$I$6:$I$107,'ARR Analysis &amp; Retention'!$B106,'ARR by Customer'!P$6:P$107)</f>
        <v>2938846.33</v>
      </c>
      <c r="H106" s="70">
        <f>SUMIF('ARR by Customer'!$I$6:$I$107,'ARR Analysis &amp; Retention'!$B106,'ARR by Customer'!Q$6:Q$107)</f>
        <v>2938846.33</v>
      </c>
      <c r="I106" s="70">
        <f>SUMIF('ARR by Customer'!$I$6:$I$107,'ARR Analysis &amp; Retention'!$B106,'ARR by Customer'!R$6:R$107)</f>
        <v>3231587.3571524774</v>
      </c>
      <c r="J106" s="70">
        <f>SUMIF('ARR by Customer'!$I$6:$I$107,'ARR Analysis &amp; Retention'!$B106,'ARR by Customer'!S$6:S$107)</f>
        <v>3225526.2971524773</v>
      </c>
      <c r="K106" s="70">
        <f>SUMIF('ARR by Customer'!$I$6:$I$107,'ARR Analysis &amp; Retention'!$B106,'ARR by Customer'!T$6:T$107)</f>
        <v>3223700.2971524773</v>
      </c>
      <c r="L106" s="70">
        <f>SUMIF('ARR by Customer'!$I$6:$I$107,'ARR Analysis &amp; Retention'!$B106,'ARR by Customer'!U$6:U$107)</f>
        <v>3393700.2971524773</v>
      </c>
      <c r="M106" s="70">
        <f>IF($B$3="NO",SUMIF('ARR by Customer'!$I$6:$I$107,'ARR Analysis &amp; Retention'!$B106,'ARR by Customer'!V$6:V$107),SUMIF('ARR by Customer'!$I$6:$I$107,'ARR Analysis &amp; Retention'!$B106,'ARR by Customer'!V$6:V$107)+SUMIF('[1]2025 Pipeline'!$N$6:$N$140,'ARR Analysis &amp; Retention'!$B106,'[1]2025 Pipeline'!V$6:V$140))</f>
        <v>3251988.253862598</v>
      </c>
      <c r="N106" s="70">
        <f>IF($B$3="NO",SUMIF('ARR by Customer'!$I$6:$I$107,'ARR Analysis &amp; Retention'!$B106,'ARR by Customer'!W$6:W$107),SUMIF('ARR by Customer'!$I$6:$I$107,'ARR Analysis &amp; Retention'!$B106,'ARR by Customer'!W$6:W$107)+SUMIF('[1]2025 Pipeline'!$N$6:$N$140,'ARR Analysis &amp; Retention'!$B106,'[1]2025 Pipeline'!W$6:W$140))</f>
        <v>3276988.253862598</v>
      </c>
      <c r="O106" s="70">
        <f>IF($B$3="NO",SUMIF('ARR by Customer'!$I$6:$I$107,'ARR Analysis &amp; Retention'!$B106,'ARR by Customer'!X$6:X$107),SUMIF('ARR by Customer'!$I$6:$I$107,'ARR Analysis &amp; Retention'!$B106,'ARR by Customer'!X$6:X$107)+SUMIF('[1]2025 Pipeline'!$N$6:$N$140,'ARR Analysis &amp; Retention'!$B106,'[1]2025 Pipeline'!X$6:X$140))</f>
        <v>3263981.253862598</v>
      </c>
      <c r="P106" s="70">
        <f>IF($B$3="NO",SUMIF('ARR by Customer'!$I$6:$I$107,'ARR Analysis &amp; Retention'!$B106,'ARR by Customer'!Y$6:Y$107),SUMIF('ARR by Customer'!$I$6:$I$107,'ARR Analysis &amp; Retention'!$B106,'ARR by Customer'!Y$6:Y$107)+SUMIF('[1]2025 Pipeline'!$N$6:$N$140,'ARR Analysis &amp; Retention'!$B106,'[1]2025 Pipeline'!Y$6:Y$140))</f>
        <v>2905541.253862598</v>
      </c>
      <c r="Q106" s="70">
        <f>IF($B$3="NO",SUMIF('ARR by Customer'!$I$6:$I$107,'ARR Analysis &amp; Retention'!$B106,'ARR by Customer'!Z$6:Z$107),SUMIF('ARR by Customer'!$I$6:$I$107,'ARR Analysis &amp; Retention'!$B106,'ARR by Customer'!Z$6:Z$107)+SUMIF('[1]2025 Pipeline'!$N$6:$N$140,'ARR Analysis &amp; Retention'!$B106,'[1]2025 Pipeline'!Z$6:Z$140))</f>
        <v>2959946.253862598</v>
      </c>
      <c r="R106" s="70">
        <f>IF($B$3="NO",SUMIF('ARR by Customer'!$I$6:$I$107,'ARR Analysis &amp; Retention'!$B106,'ARR by Customer'!AA$6:AA$107),SUMIF('ARR by Customer'!$I$6:$I$107,'ARR Analysis &amp; Retention'!$B106,'ARR by Customer'!AA$6:AA$107)+SUMIF('[1]2025 Pipeline'!$N$6:$N$140,'ARR Analysis &amp; Retention'!$B106,'[1]2025 Pipeline'!AA$6:AA$140))</f>
        <v>3087486.253862598</v>
      </c>
      <c r="S106" s="70">
        <f>IF($B$3="NO",SUMIF('ARR by Customer'!$I$6:$I$107,'ARR Analysis &amp; Retention'!$B106,'ARR by Customer'!AB$6:AB$107),SUMIF('ARR by Customer'!$I$6:$I$107,'ARR Analysis &amp; Retention'!$B106,'ARR by Customer'!AB$6:AB$107)+SUMIF('[1]2025 Pipeline'!$N$6:$N$140,'ARR Analysis &amp; Retention'!$B106,'[1]2025 Pipeline'!AB$6:AB$140))</f>
        <v>3268486.253862598</v>
      </c>
      <c r="T106" s="70">
        <f>IF($B$3="NO",SUMIF('ARR by Customer'!$I$6:$I$107,'ARR Analysis &amp; Retention'!$B106,'ARR by Customer'!AC$6:AC$107),SUMIF('ARR by Customer'!$I$6:$I$107,'ARR Analysis &amp; Retention'!$B106,'ARR by Customer'!AC$6:AC$107)+SUMIF('[1]2025 Pipeline'!$N$6:$N$140,'ARR Analysis &amp; Retention'!$B106,'[1]2025 Pipeline'!AC$6:AC$140))</f>
        <v>4208786.253862598</v>
      </c>
      <c r="U106" s="70">
        <f>IF($B$3="NO",SUMIF('ARR by Customer'!$I$6:$I$107,'ARR Analysis &amp; Retention'!$B106,'ARR by Customer'!AD$6:AD$107),SUMIF('ARR by Customer'!$I$6:$I$107,'ARR Analysis &amp; Retention'!$B106,'ARR by Customer'!AD$6:AD$107)+SUMIF('[1]2025 Pipeline'!$N$6:$N$140,'ARR Analysis &amp; Retention'!$B106,'[1]2025 Pipeline'!AD$6:AD$140))</f>
        <v>4801940.253862598</v>
      </c>
      <c r="V106" s="70">
        <f>IF($B$3="NO",SUMIF('ARR by Customer'!$I$6:$I$107,'ARR Analysis &amp; Retention'!$B106,'ARR by Customer'!AE$6:AE$107),SUMIF('ARR by Customer'!$I$6:$I$107,'ARR Analysis &amp; Retention'!$B106,'ARR by Customer'!AE$6:AE$107)+SUMIF('[1]2025 Pipeline'!$N$6:$N$140,'ARR Analysis &amp; Retention'!$B106,'[1]2025 Pipeline'!AE$6:AE$140))</f>
        <v>4935940.253862598</v>
      </c>
      <c r="W106" s="70">
        <f>IF($B$3="NO",SUMIF('ARR by Customer'!$I$6:$I$107,'ARR Analysis &amp; Retention'!$B106,'ARR by Customer'!AF$6:AF$107),SUMIF('ARR by Customer'!$I$6:$I$107,'ARR Analysis &amp; Retention'!$B106,'ARR by Customer'!AF$6:AF$107)+SUMIF('[1]2025 Pipeline'!$N$6:$N$140,'ARR Analysis &amp; Retention'!$B106,'[1]2025 Pipeline'!AF$6:AF$140))</f>
        <v>5092988.753862598</v>
      </c>
      <c r="X106" s="70">
        <f>IF($B$3="NO",SUMIF('ARR by Customer'!$I$6:$I$107,'ARR Analysis &amp; Retention'!$B106,'ARR by Customer'!AG$6:AG$107),SUMIF('ARR by Customer'!$I$6:$I$107,'ARR Analysis &amp; Retention'!$B106,'ARR by Customer'!AG$6:AG$107)+SUMIF('[1]2025 Pipeline'!$N$6:$N$140,'ARR Analysis &amp; Retention'!$B106,'[1]2025 Pipeline'!AG$6:AG$140))</f>
        <v>5092988.753862598</v>
      </c>
    </row>
    <row r="107" spans="2:24" ht="12" customHeight="1" x14ac:dyDescent="0.2">
      <c r="B107" s="5" t="s">
        <v>71</v>
      </c>
      <c r="C107" s="70">
        <f>SUMIF('ARR by Customer'!$I$6:$I$107,'ARR Analysis &amp; Retention'!$B107,'ARR by Customer'!L$6:L$107)</f>
        <v>767340</v>
      </c>
      <c r="D107" s="70">
        <f>SUMIF('ARR by Customer'!$I$6:$I$107,'ARR Analysis &amp; Retention'!$B107,'ARR by Customer'!M$6:M$107)</f>
        <v>1139740</v>
      </c>
      <c r="E107" s="70">
        <f>SUMIF('ARR by Customer'!$I$6:$I$107,'ARR Analysis &amp; Retention'!$B107,'ARR by Customer'!N$6:N$107)</f>
        <v>1139740</v>
      </c>
      <c r="F107" s="70">
        <f>SUMIF('ARR by Customer'!$I$6:$I$107,'ARR Analysis &amp; Retention'!$B107,'ARR by Customer'!O$6:O$107)</f>
        <v>1139740</v>
      </c>
      <c r="G107" s="70">
        <f>SUMIF('ARR by Customer'!$I$6:$I$107,'ARR Analysis &amp; Retention'!$B107,'ARR by Customer'!P$6:P$107)</f>
        <v>1139740</v>
      </c>
      <c r="H107" s="70">
        <f>SUMIF('ARR by Customer'!$I$6:$I$107,'ARR Analysis &amp; Retention'!$B107,'ARR by Customer'!Q$6:Q$107)</f>
        <v>1139740</v>
      </c>
      <c r="I107" s="70">
        <f>SUMIF('ARR by Customer'!$I$6:$I$107,'ARR Analysis &amp; Retention'!$B107,'ARR by Customer'!R$6:R$107)</f>
        <v>1139740</v>
      </c>
      <c r="J107" s="70">
        <f>SUMIF('ARR by Customer'!$I$6:$I$107,'ARR Analysis &amp; Retention'!$B107,'ARR by Customer'!S$6:S$107)</f>
        <v>1139740</v>
      </c>
      <c r="K107" s="70">
        <f>SUMIF('ARR by Customer'!$I$6:$I$107,'ARR Analysis &amp; Retention'!$B107,'ARR by Customer'!T$6:T$107)</f>
        <v>1139740</v>
      </c>
      <c r="L107" s="70">
        <f>SUMIF('ARR by Customer'!$I$6:$I$107,'ARR Analysis &amp; Retention'!$B107,'ARR by Customer'!U$6:U$107)</f>
        <v>1139740</v>
      </c>
      <c r="M107" s="70">
        <f>IF($B$3="NO",SUMIF('ARR by Customer'!$I$6:$I$107,'ARR Analysis &amp; Retention'!$B107,'ARR by Customer'!V$6:V$107),SUMIF('ARR by Customer'!$I$6:$I$107,'ARR Analysis &amp; Retention'!$B107,'ARR by Customer'!V$6:V$107)+SUMIF('[1]2025 Pipeline'!$N$6:$N$140,'ARR Analysis &amp; Retention'!$B107,'[1]2025 Pipeline'!V$6:V$140))</f>
        <v>1139740</v>
      </c>
      <c r="N107" s="70">
        <f>IF($B$3="NO",SUMIF('ARR by Customer'!$I$6:$I$107,'ARR Analysis &amp; Retention'!$B107,'ARR by Customer'!W$6:W$107),SUMIF('ARR by Customer'!$I$6:$I$107,'ARR Analysis &amp; Retention'!$B107,'ARR by Customer'!W$6:W$107)+SUMIF('[1]2025 Pipeline'!$N$6:$N$140,'ARR Analysis &amp; Retention'!$B107,'[1]2025 Pipeline'!W$6:W$140))</f>
        <v>1139740</v>
      </c>
      <c r="O107" s="70">
        <f>IF($B$3="NO",SUMIF('ARR by Customer'!$I$6:$I$107,'ARR Analysis &amp; Retention'!$B107,'ARR by Customer'!X$6:X$107),SUMIF('ARR by Customer'!$I$6:$I$107,'ARR Analysis &amp; Retention'!$B107,'ARR by Customer'!X$6:X$107)+SUMIF('[1]2025 Pipeline'!$N$6:$N$140,'ARR Analysis &amp; Retention'!$B107,'[1]2025 Pipeline'!X$6:X$140))</f>
        <v>1139740</v>
      </c>
      <c r="P107" s="70">
        <f>IF($B$3="NO",SUMIF('ARR by Customer'!$I$6:$I$107,'ARR Analysis &amp; Retention'!$B107,'ARR by Customer'!Y$6:Y$107),SUMIF('ARR by Customer'!$I$6:$I$107,'ARR Analysis &amp; Retention'!$B107,'ARR by Customer'!Y$6:Y$107)+SUMIF('[1]2025 Pipeline'!$N$6:$N$140,'ARR Analysis &amp; Retention'!$B107,'[1]2025 Pipeline'!Y$6:Y$140))</f>
        <v>1139740</v>
      </c>
      <c r="Q107" s="70">
        <f>IF($B$3="NO",SUMIF('ARR by Customer'!$I$6:$I$107,'ARR Analysis &amp; Retention'!$B107,'ARR by Customer'!Z$6:Z$107),SUMIF('ARR by Customer'!$I$6:$I$107,'ARR Analysis &amp; Retention'!$B107,'ARR by Customer'!Z$6:Z$107)+SUMIF('[1]2025 Pipeline'!$N$6:$N$140,'ARR Analysis &amp; Retention'!$B107,'[1]2025 Pipeline'!Z$6:Z$140))</f>
        <v>3956406.45</v>
      </c>
      <c r="R107" s="70">
        <f>IF($B$3="NO",SUMIF('ARR by Customer'!$I$6:$I$107,'ARR Analysis &amp; Retention'!$B107,'ARR by Customer'!AA$6:AA$107),SUMIF('ARR by Customer'!$I$6:$I$107,'ARR Analysis &amp; Retention'!$B107,'ARR by Customer'!AA$6:AA$107)+SUMIF('[1]2025 Pipeline'!$N$6:$N$140,'ARR Analysis &amp; Retention'!$B107,'[1]2025 Pipeline'!AA$6:AA$140))</f>
        <v>5556406.4500000002</v>
      </c>
      <c r="S107" s="70">
        <f>IF($B$3="NO",SUMIF('ARR by Customer'!$I$6:$I$107,'ARR Analysis &amp; Retention'!$B107,'ARR by Customer'!AB$6:AB$107),SUMIF('ARR by Customer'!$I$6:$I$107,'ARR Analysis &amp; Retention'!$B107,'ARR by Customer'!AB$6:AB$107)+SUMIF('[1]2025 Pipeline'!$N$6:$N$140,'ARR Analysis &amp; Retention'!$B107,'[1]2025 Pipeline'!AB$6:AB$140))</f>
        <v>9556406.4499999993</v>
      </c>
      <c r="T107" s="70">
        <f>IF($B$3="NO",SUMIF('ARR by Customer'!$I$6:$I$107,'ARR Analysis &amp; Retention'!$B107,'ARR by Customer'!AC$6:AC$107),SUMIF('ARR by Customer'!$I$6:$I$107,'ARR Analysis &amp; Retention'!$B107,'ARR by Customer'!AC$6:AC$107)+SUMIF('[1]2025 Pipeline'!$N$6:$N$140,'ARR Analysis &amp; Retention'!$B107,'[1]2025 Pipeline'!AC$6:AC$140))</f>
        <v>9558906.4499999993</v>
      </c>
      <c r="U107" s="70">
        <f>IF($B$3="NO",SUMIF('ARR by Customer'!$I$6:$I$107,'ARR Analysis &amp; Retention'!$B107,'ARR by Customer'!AD$6:AD$107),SUMIF('ARR by Customer'!$I$6:$I$107,'ARR Analysis &amp; Retention'!$B107,'ARR by Customer'!AD$6:AD$107)+SUMIF('[1]2025 Pipeline'!$N$6:$N$140,'ARR Analysis &amp; Retention'!$B107,'[1]2025 Pipeline'!AD$6:AD$140))</f>
        <v>9693906.4499999993</v>
      </c>
      <c r="V107" s="70">
        <f>IF($B$3="NO",SUMIF('ARR by Customer'!$I$6:$I$107,'ARR Analysis &amp; Retention'!$B107,'ARR by Customer'!AE$6:AE$107),SUMIF('ARR by Customer'!$I$6:$I$107,'ARR Analysis &amp; Retention'!$B107,'ARR by Customer'!AE$6:AE$107)+SUMIF('[1]2025 Pipeline'!$N$6:$N$140,'ARR Analysis &amp; Retention'!$B107,'[1]2025 Pipeline'!AE$6:AE$140))</f>
        <v>9693906.4499999993</v>
      </c>
      <c r="W107" s="70">
        <f>IF($B$3="NO",SUMIF('ARR by Customer'!$I$6:$I$107,'ARR Analysis &amp; Retention'!$B107,'ARR by Customer'!AF$6:AF$107),SUMIF('ARR by Customer'!$I$6:$I$107,'ARR Analysis &amp; Retention'!$B107,'ARR by Customer'!AF$6:AF$107)+SUMIF('[1]2025 Pipeline'!$N$6:$N$140,'ARR Analysis &amp; Retention'!$B107,'[1]2025 Pipeline'!AF$6:AF$140))</f>
        <v>10193906.449999999</v>
      </c>
      <c r="X107" s="70">
        <f>IF($B$3="NO",SUMIF('ARR by Customer'!$I$6:$I$107,'ARR Analysis &amp; Retention'!$B107,'ARR by Customer'!AG$6:AG$107),SUMIF('ARR by Customer'!$I$6:$I$107,'ARR Analysis &amp; Retention'!$B107,'ARR by Customer'!AG$6:AG$107)+SUMIF('[1]2025 Pipeline'!$N$6:$N$140,'ARR Analysis &amp; Retention'!$B107,'[1]2025 Pipeline'!AG$6:AG$140))</f>
        <v>10193906.449999999</v>
      </c>
    </row>
    <row r="108" spans="2:24" ht="12" customHeight="1" x14ac:dyDescent="0.2">
      <c r="B108" s="5" t="s">
        <v>72</v>
      </c>
      <c r="C108" s="70">
        <f>SUMIF('ARR by Customer'!$I$6:$I$107,'ARR Analysis &amp; Retention'!$B108,'ARR by Customer'!L$6:L$107)</f>
        <v>73218.69</v>
      </c>
      <c r="D108" s="70">
        <f>SUMIF('ARR by Customer'!$I$6:$I$107,'ARR Analysis &amp; Retention'!$B108,'ARR by Customer'!M$6:M$107)</f>
        <v>73218.69</v>
      </c>
      <c r="E108" s="70">
        <f>SUMIF('ARR by Customer'!$I$6:$I$107,'ARR Analysis &amp; Retention'!$B108,'ARR by Customer'!N$6:N$107)</f>
        <v>73218.69</v>
      </c>
      <c r="F108" s="70">
        <f>SUMIF('ARR by Customer'!$I$6:$I$107,'ARR Analysis &amp; Retention'!$B108,'ARR by Customer'!O$6:O$107)</f>
        <v>73218.69</v>
      </c>
      <c r="G108" s="70">
        <f>SUMIF('ARR by Customer'!$I$6:$I$107,'ARR Analysis &amp; Retention'!$B108,'ARR by Customer'!P$6:P$107)</f>
        <v>73218.69</v>
      </c>
      <c r="H108" s="70">
        <f>SUMIF('ARR by Customer'!$I$6:$I$107,'ARR Analysis &amp; Retention'!$B108,'ARR by Customer'!Q$6:Q$107)</f>
        <v>73218.69</v>
      </c>
      <c r="I108" s="70">
        <f>SUMIF('ARR by Customer'!$I$6:$I$107,'ARR Analysis &amp; Retention'!$B108,'ARR by Customer'!R$6:R$107)</f>
        <v>73218.69</v>
      </c>
      <c r="J108" s="70">
        <f>SUMIF('ARR by Customer'!$I$6:$I$107,'ARR Analysis &amp; Retention'!$B108,'ARR by Customer'!S$6:S$107)</f>
        <v>73218.69</v>
      </c>
      <c r="K108" s="70">
        <f>SUMIF('ARR by Customer'!$I$6:$I$107,'ARR Analysis &amp; Retention'!$B108,'ARR by Customer'!T$6:T$107)</f>
        <v>73218.69</v>
      </c>
      <c r="L108" s="70">
        <f>SUMIF('ARR by Customer'!$I$6:$I$107,'ARR Analysis &amp; Retention'!$B108,'ARR by Customer'!U$6:U$107)</f>
        <v>73218.69</v>
      </c>
      <c r="M108" s="70">
        <f>IF($B$3="NO",SUMIF('ARR by Customer'!$I$6:$I$107,'ARR Analysis &amp; Retention'!$B108,'ARR by Customer'!V$6:V$107),SUMIF('ARR by Customer'!$I$6:$I$107,'ARR Analysis &amp; Retention'!$B108,'ARR by Customer'!V$6:V$107)+SUMIF('[1]2025 Pipeline'!$N$6:$N$140,'ARR Analysis &amp; Retention'!$B108,'[1]2025 Pipeline'!V$6:V$140))</f>
        <v>73218.69</v>
      </c>
      <c r="N108" s="70">
        <f>IF($B$3="NO",SUMIF('ARR by Customer'!$I$6:$I$107,'ARR Analysis &amp; Retention'!$B108,'ARR by Customer'!W$6:W$107),SUMIF('ARR by Customer'!$I$6:$I$107,'ARR Analysis &amp; Retention'!$B108,'ARR by Customer'!W$6:W$107)+SUMIF('[1]2025 Pipeline'!$N$6:$N$140,'ARR Analysis &amp; Retention'!$B108,'[1]2025 Pipeline'!W$6:W$140))</f>
        <v>73218.69</v>
      </c>
      <c r="O108" s="70">
        <f>IF($B$3="NO",SUMIF('ARR by Customer'!$I$6:$I$107,'ARR Analysis &amp; Retention'!$B108,'ARR by Customer'!X$6:X$107),SUMIF('ARR by Customer'!$I$6:$I$107,'ARR Analysis &amp; Retention'!$B108,'ARR by Customer'!X$6:X$107)+SUMIF('[1]2025 Pipeline'!$N$6:$N$140,'ARR Analysis &amp; Retention'!$B108,'[1]2025 Pipeline'!X$6:X$140))</f>
        <v>73218.69</v>
      </c>
      <c r="P108" s="70">
        <f>IF($B$3="NO",SUMIF('ARR by Customer'!$I$6:$I$107,'ARR Analysis &amp; Retention'!$B108,'ARR by Customer'!Y$6:Y$107),SUMIF('ARR by Customer'!$I$6:$I$107,'ARR Analysis &amp; Retention'!$B108,'ARR by Customer'!Y$6:Y$107)+SUMIF('[1]2025 Pipeline'!$N$6:$N$140,'ARR Analysis &amp; Retention'!$B108,'[1]2025 Pipeline'!Y$6:Y$140))</f>
        <v>73218.69</v>
      </c>
      <c r="Q108" s="70">
        <f>IF($B$3="NO",SUMIF('ARR by Customer'!$I$6:$I$107,'ARR Analysis &amp; Retention'!$B108,'ARR by Customer'!Z$6:Z$107),SUMIF('ARR by Customer'!$I$6:$I$107,'ARR Analysis &amp; Retention'!$B108,'ARR by Customer'!Z$6:Z$107)+SUMIF('[1]2025 Pipeline'!$N$6:$N$140,'ARR Analysis &amp; Retention'!$B108,'[1]2025 Pipeline'!Z$6:Z$140))</f>
        <v>73218.69</v>
      </c>
      <c r="R108" s="70">
        <f>IF($B$3="NO",SUMIF('ARR by Customer'!$I$6:$I$107,'ARR Analysis &amp; Retention'!$B108,'ARR by Customer'!AA$6:AA$107),SUMIF('ARR by Customer'!$I$6:$I$107,'ARR Analysis &amp; Retention'!$B108,'ARR by Customer'!AA$6:AA$107)+SUMIF('[1]2025 Pipeline'!$N$6:$N$140,'ARR Analysis &amp; Retention'!$B108,'[1]2025 Pipeline'!AA$6:AA$140))</f>
        <v>0</v>
      </c>
      <c r="S108" s="70">
        <f>IF($B$3="NO",SUMIF('ARR by Customer'!$I$6:$I$107,'ARR Analysis &amp; Retention'!$B108,'ARR by Customer'!AB$6:AB$107),SUMIF('ARR by Customer'!$I$6:$I$107,'ARR Analysis &amp; Retention'!$B108,'ARR by Customer'!AB$6:AB$107)+SUMIF('[1]2025 Pipeline'!$N$6:$N$140,'ARR Analysis &amp; Retention'!$B108,'[1]2025 Pipeline'!AB$6:AB$140))</f>
        <v>0</v>
      </c>
      <c r="T108" s="70">
        <f>IF($B$3="NO",SUMIF('ARR by Customer'!$I$6:$I$107,'ARR Analysis &amp; Retention'!$B108,'ARR by Customer'!AC$6:AC$107),SUMIF('ARR by Customer'!$I$6:$I$107,'ARR Analysis &amp; Retention'!$B108,'ARR by Customer'!AC$6:AC$107)+SUMIF('[1]2025 Pipeline'!$N$6:$N$140,'ARR Analysis &amp; Retention'!$B108,'[1]2025 Pipeline'!AC$6:AC$140))</f>
        <v>0</v>
      </c>
      <c r="U108" s="70">
        <f>IF($B$3="NO",SUMIF('ARR by Customer'!$I$6:$I$107,'ARR Analysis &amp; Retention'!$B108,'ARR by Customer'!AD$6:AD$107),SUMIF('ARR by Customer'!$I$6:$I$107,'ARR Analysis &amp; Retention'!$B108,'ARR by Customer'!AD$6:AD$107)+SUMIF('[1]2025 Pipeline'!$N$6:$N$140,'ARR Analysis &amp; Retention'!$B108,'[1]2025 Pipeline'!AD$6:AD$140))</f>
        <v>0</v>
      </c>
      <c r="V108" s="70">
        <f>IF($B$3="NO",SUMIF('ARR by Customer'!$I$6:$I$107,'ARR Analysis &amp; Retention'!$B108,'ARR by Customer'!AE$6:AE$107),SUMIF('ARR by Customer'!$I$6:$I$107,'ARR Analysis &amp; Retention'!$B108,'ARR by Customer'!AE$6:AE$107)+SUMIF('[1]2025 Pipeline'!$N$6:$N$140,'ARR Analysis &amp; Retention'!$B108,'[1]2025 Pipeline'!AE$6:AE$140))</f>
        <v>0</v>
      </c>
      <c r="W108" s="70">
        <f>IF($B$3="NO",SUMIF('ARR by Customer'!$I$6:$I$107,'ARR Analysis &amp; Retention'!$B108,'ARR by Customer'!AF$6:AF$107),SUMIF('ARR by Customer'!$I$6:$I$107,'ARR Analysis &amp; Retention'!$B108,'ARR by Customer'!AF$6:AF$107)+SUMIF('[1]2025 Pipeline'!$N$6:$N$140,'ARR Analysis &amp; Retention'!$B108,'[1]2025 Pipeline'!AF$6:AF$140))</f>
        <v>0</v>
      </c>
      <c r="X108" s="70">
        <f>IF($B$3="NO",SUMIF('ARR by Customer'!$I$6:$I$107,'ARR Analysis &amp; Retention'!$B108,'ARR by Customer'!AG$6:AG$107),SUMIF('ARR by Customer'!$I$6:$I$107,'ARR Analysis &amp; Retention'!$B108,'ARR by Customer'!AG$6:AG$107)+SUMIF('[1]2025 Pipeline'!$N$6:$N$140,'ARR Analysis &amp; Retention'!$B108,'[1]2025 Pipeline'!AG$6:AG$140))</f>
        <v>0</v>
      </c>
    </row>
    <row r="109" spans="2:24" ht="12" customHeight="1" x14ac:dyDescent="0.2">
      <c r="B109" s="5" t="s">
        <v>65</v>
      </c>
      <c r="C109" s="70">
        <f>SUMIF('ARR by Customer'!$I$6:$I$107,'ARR Analysis &amp; Retention'!$B109,'ARR by Customer'!L$6:L$107)</f>
        <v>0</v>
      </c>
      <c r="D109" s="70">
        <f>SUMIF('ARR by Customer'!$I$6:$I$107,'ARR Analysis &amp; Retention'!$B109,'ARR by Customer'!M$6:M$107)</f>
        <v>0</v>
      </c>
      <c r="E109" s="70">
        <f>SUMIF('ARR by Customer'!$I$6:$I$107,'ARR Analysis &amp; Retention'!$B109,'ARR by Customer'!N$6:N$107)</f>
        <v>0</v>
      </c>
      <c r="F109" s="70">
        <f>SUMIF('ARR by Customer'!$I$6:$I$107,'ARR Analysis &amp; Retention'!$B109,'ARR by Customer'!O$6:O$107)</f>
        <v>0</v>
      </c>
      <c r="G109" s="70">
        <f>SUMIF('ARR by Customer'!$I$6:$I$107,'ARR Analysis &amp; Retention'!$B109,'ARR by Customer'!P$6:P$107)</f>
        <v>0</v>
      </c>
      <c r="H109" s="70">
        <f>SUMIF('ARR by Customer'!$I$6:$I$107,'ARR Analysis &amp; Retention'!$B109,'ARR by Customer'!Q$6:Q$107)</f>
        <v>0</v>
      </c>
      <c r="I109" s="70">
        <f>SUMIF('ARR by Customer'!$I$6:$I$107,'ARR Analysis &amp; Retention'!$B109,'ARR by Customer'!R$6:R$107)</f>
        <v>0</v>
      </c>
      <c r="J109" s="70">
        <f>SUMIF('ARR by Customer'!$I$6:$I$107,'ARR Analysis &amp; Retention'!$B109,'ARR by Customer'!S$6:S$107)</f>
        <v>0</v>
      </c>
      <c r="K109" s="70">
        <f>SUMIF('ARR by Customer'!$I$6:$I$107,'ARR Analysis &amp; Retention'!$B109,'ARR by Customer'!T$6:T$107)</f>
        <v>0</v>
      </c>
      <c r="L109" s="70">
        <f>SUMIF('ARR by Customer'!$I$6:$I$107,'ARR Analysis &amp; Retention'!$B109,'ARR by Customer'!U$6:U$107)</f>
        <v>0</v>
      </c>
      <c r="M109" s="70">
        <f>IF($B$3="NO",SUMIF('ARR by Customer'!$I$6:$I$107,'ARR Analysis &amp; Retention'!$B109,'ARR by Customer'!V$6:V$107),SUMIF('ARR by Customer'!$I$6:$I$107,'ARR Analysis &amp; Retention'!$B109,'ARR by Customer'!V$6:V$107)+SUMIF('[1]2025 Pipeline'!$N$6:$N$140,'ARR Analysis &amp; Retention'!$B109,'[1]2025 Pipeline'!V$6:V$140))</f>
        <v>0</v>
      </c>
      <c r="N109" s="70">
        <f>IF($B$3="NO",SUMIF('ARR by Customer'!$I$6:$I$107,'ARR Analysis &amp; Retention'!$B109,'ARR by Customer'!W$6:W$107),SUMIF('ARR by Customer'!$I$6:$I$107,'ARR Analysis &amp; Retention'!$B109,'ARR by Customer'!W$6:W$107)+SUMIF('[1]2025 Pipeline'!$N$6:$N$140,'ARR Analysis &amp; Retention'!$B109,'[1]2025 Pipeline'!W$6:W$140))</f>
        <v>0</v>
      </c>
      <c r="O109" s="70">
        <f>IF($B$3="NO",SUMIF('ARR by Customer'!$I$6:$I$107,'ARR Analysis &amp; Retention'!$B109,'ARR by Customer'!X$6:X$107),SUMIF('ARR by Customer'!$I$6:$I$107,'ARR Analysis &amp; Retention'!$B109,'ARR by Customer'!X$6:X$107)+SUMIF('[1]2025 Pipeline'!$N$6:$N$140,'ARR Analysis &amp; Retention'!$B109,'[1]2025 Pipeline'!X$6:X$140))</f>
        <v>0</v>
      </c>
      <c r="P109" s="70">
        <f>IF($B$3="NO",SUMIF('ARR by Customer'!$I$6:$I$107,'ARR Analysis &amp; Retention'!$B109,'ARR by Customer'!Y$6:Y$107),SUMIF('ARR by Customer'!$I$6:$I$107,'ARR Analysis &amp; Retention'!$B109,'ARR by Customer'!Y$6:Y$107)+SUMIF('[1]2025 Pipeline'!$N$6:$N$140,'ARR Analysis &amp; Retention'!$B109,'[1]2025 Pipeline'!Y$6:Y$140))</f>
        <v>0</v>
      </c>
      <c r="Q109" s="70">
        <f>IF($B$3="NO",SUMIF('ARR by Customer'!$I$6:$I$107,'ARR Analysis &amp; Retention'!$B109,'ARR by Customer'!Z$6:Z$107),SUMIF('ARR by Customer'!$I$6:$I$107,'ARR Analysis &amp; Retention'!$B109,'ARR by Customer'!Z$6:Z$107)+SUMIF('[1]2025 Pipeline'!$N$6:$N$140,'ARR Analysis &amp; Retention'!$B109,'[1]2025 Pipeline'!Z$6:Z$140))</f>
        <v>0</v>
      </c>
      <c r="R109" s="70">
        <f>IF($B$3="NO",SUMIF('ARR by Customer'!$I$6:$I$107,'ARR Analysis &amp; Retention'!$B109,'ARR by Customer'!AA$6:AA$107),SUMIF('ARR by Customer'!$I$6:$I$107,'ARR Analysis &amp; Retention'!$B109,'ARR by Customer'!AA$6:AA$107)+SUMIF('[1]2025 Pipeline'!$N$6:$N$140,'ARR Analysis &amp; Retention'!$B109,'[1]2025 Pipeline'!AA$6:AA$140))</f>
        <v>300000</v>
      </c>
      <c r="S109" s="70">
        <f>IF($B$3="NO",SUMIF('ARR by Customer'!$I$6:$I$107,'ARR Analysis &amp; Retention'!$B109,'ARR by Customer'!AB$6:AB$107),SUMIF('ARR by Customer'!$I$6:$I$107,'ARR Analysis &amp; Retention'!$B109,'ARR by Customer'!AB$6:AB$107)+SUMIF('[1]2025 Pipeline'!$N$6:$N$140,'ARR Analysis &amp; Retention'!$B109,'[1]2025 Pipeline'!AB$6:AB$140))</f>
        <v>300000</v>
      </c>
      <c r="T109" s="70">
        <f>IF($B$3="NO",SUMIF('ARR by Customer'!$I$6:$I$107,'ARR Analysis &amp; Retention'!$B109,'ARR by Customer'!AC$6:AC$107),SUMIF('ARR by Customer'!$I$6:$I$107,'ARR Analysis &amp; Retention'!$B109,'ARR by Customer'!AC$6:AC$107)+SUMIF('[1]2025 Pipeline'!$N$6:$N$140,'ARR Analysis &amp; Retention'!$B109,'[1]2025 Pipeline'!AC$6:AC$140))</f>
        <v>302500</v>
      </c>
      <c r="U109" s="70">
        <f>IF($B$3="NO",SUMIF('ARR by Customer'!$I$6:$I$107,'ARR Analysis &amp; Retention'!$B109,'ARR by Customer'!AD$6:AD$107),SUMIF('ARR by Customer'!$I$6:$I$107,'ARR Analysis &amp; Retention'!$B109,'ARR by Customer'!AD$6:AD$107)+SUMIF('[1]2025 Pipeline'!$N$6:$N$140,'ARR Analysis &amp; Retention'!$B109,'[1]2025 Pipeline'!AD$6:AD$140))</f>
        <v>305500</v>
      </c>
      <c r="V109" s="70">
        <f>IF($B$3="NO",SUMIF('ARR by Customer'!$I$6:$I$107,'ARR Analysis &amp; Retention'!$B109,'ARR by Customer'!AE$6:AE$107),SUMIF('ARR by Customer'!$I$6:$I$107,'ARR Analysis &amp; Retention'!$B109,'ARR by Customer'!AE$6:AE$107)+SUMIF('[1]2025 Pipeline'!$N$6:$N$140,'ARR Analysis &amp; Retention'!$B109,'[1]2025 Pipeline'!AE$6:AE$140))</f>
        <v>520500</v>
      </c>
      <c r="W109" s="70">
        <f>IF($B$3="NO",SUMIF('ARR by Customer'!$I$6:$I$107,'ARR Analysis &amp; Retention'!$B109,'ARR by Customer'!AF$6:AF$107),SUMIF('ARR by Customer'!$I$6:$I$107,'ARR Analysis &amp; Retention'!$B109,'ARR by Customer'!AF$6:AF$107)+SUMIF('[1]2025 Pipeline'!$N$6:$N$140,'ARR Analysis &amp; Retention'!$B109,'[1]2025 Pipeline'!AF$6:AF$140))</f>
        <v>530500</v>
      </c>
      <c r="X109" s="70">
        <f>IF($B$3="NO",SUMIF('ARR by Customer'!$I$6:$I$107,'ARR Analysis &amp; Retention'!$B109,'ARR by Customer'!AG$6:AG$107),SUMIF('ARR by Customer'!$I$6:$I$107,'ARR Analysis &amp; Retention'!$B109,'ARR by Customer'!AG$6:AG$107)+SUMIF('[1]2025 Pipeline'!$N$6:$N$140,'ARR Analysis &amp; Retention'!$B109,'[1]2025 Pipeline'!AG$6:AG$140))</f>
        <v>530500</v>
      </c>
    </row>
    <row r="110" spans="2:24" ht="12" customHeight="1" x14ac:dyDescent="0.2">
      <c r="B110" s="5" t="s">
        <v>73</v>
      </c>
      <c r="C110" s="70">
        <f>SUMIF('ARR by Customer'!$I$6:$I$107,'ARR Analysis &amp; Retention'!$B110,'ARR by Customer'!L$6:L$107)</f>
        <v>0</v>
      </c>
      <c r="D110" s="70">
        <f>SUMIF('ARR by Customer'!$I$6:$I$107,'ARR Analysis &amp; Retention'!$B110,'ARR by Customer'!M$6:M$107)</f>
        <v>0</v>
      </c>
      <c r="E110" s="70">
        <f>SUMIF('ARR by Customer'!$I$6:$I$107,'ARR Analysis &amp; Retention'!$B110,'ARR by Customer'!N$6:N$107)</f>
        <v>0</v>
      </c>
      <c r="F110" s="70">
        <f>SUMIF('ARR by Customer'!$I$6:$I$107,'ARR Analysis &amp; Retention'!$B110,'ARR by Customer'!O$6:O$107)</f>
        <v>0</v>
      </c>
      <c r="G110" s="70">
        <f>SUMIF('ARR by Customer'!$I$6:$I$107,'ARR Analysis &amp; Retention'!$B110,'ARR by Customer'!P$6:P$107)</f>
        <v>0</v>
      </c>
      <c r="H110" s="70">
        <f>SUMIF('ARR by Customer'!$I$6:$I$107,'ARR Analysis &amp; Retention'!$B110,'ARR by Customer'!Q$6:Q$107)</f>
        <v>0</v>
      </c>
      <c r="I110" s="70">
        <f>SUMIF('ARR by Customer'!$I$6:$I$107,'ARR Analysis &amp; Retention'!$B110,'ARR by Customer'!R$6:R$107)</f>
        <v>0</v>
      </c>
      <c r="J110" s="70">
        <f>SUMIF('ARR by Customer'!$I$6:$I$107,'ARR Analysis &amp; Retention'!$B110,'ARR by Customer'!S$6:S$107)</f>
        <v>0</v>
      </c>
      <c r="K110" s="70">
        <f>SUMIF('ARR by Customer'!$I$6:$I$107,'ARR Analysis &amp; Retention'!$B110,'ARR by Customer'!T$6:T$107)</f>
        <v>0</v>
      </c>
      <c r="L110" s="70">
        <f>SUMIF('ARR by Customer'!$I$6:$I$107,'ARR Analysis &amp; Retention'!$B110,'ARR by Customer'!U$6:U$107)</f>
        <v>0</v>
      </c>
      <c r="M110" s="70">
        <f>IF($B$3="NO",SUMIF('ARR by Customer'!$I$6:$I$107,'ARR Analysis &amp; Retention'!$B110,'ARR by Customer'!V$6:V$107),SUMIF('ARR by Customer'!$I$6:$I$107,'ARR Analysis &amp; Retention'!$B110,'ARR by Customer'!V$6:V$107)+SUMIF('[1]2025 Pipeline'!$N$6:$N$140,'ARR Analysis &amp; Retention'!$B110,'[1]2025 Pipeline'!V$6:V$140))</f>
        <v>0</v>
      </c>
      <c r="N110" s="70">
        <f>IF($B$3="NO",SUMIF('ARR by Customer'!$I$6:$I$107,'ARR Analysis &amp; Retention'!$B110,'ARR by Customer'!W$6:W$107),SUMIF('ARR by Customer'!$I$6:$I$107,'ARR Analysis &amp; Retention'!$B110,'ARR by Customer'!W$6:W$107)+SUMIF('[1]2025 Pipeline'!$N$6:$N$140,'ARR Analysis &amp; Retention'!$B110,'[1]2025 Pipeline'!W$6:W$140))</f>
        <v>0</v>
      </c>
      <c r="O110" s="70">
        <f>IF($B$3="NO",SUMIF('ARR by Customer'!$I$6:$I$107,'ARR Analysis &amp; Retention'!$B110,'ARR by Customer'!X$6:X$107),SUMIF('ARR by Customer'!$I$6:$I$107,'ARR Analysis &amp; Retention'!$B110,'ARR by Customer'!X$6:X$107)+SUMIF('[1]2025 Pipeline'!$N$6:$N$140,'ARR Analysis &amp; Retention'!$B110,'[1]2025 Pipeline'!X$6:X$140))</f>
        <v>0</v>
      </c>
      <c r="P110" s="70">
        <f>IF($B$3="NO",SUMIF('ARR by Customer'!$I$6:$I$107,'ARR Analysis &amp; Retention'!$B110,'ARR by Customer'!Y$6:Y$107),SUMIF('ARR by Customer'!$I$6:$I$107,'ARR Analysis &amp; Retention'!$B110,'ARR by Customer'!Y$6:Y$107)+SUMIF('[1]2025 Pipeline'!$N$6:$N$140,'ARR Analysis &amp; Retention'!$B110,'[1]2025 Pipeline'!Y$6:Y$140))</f>
        <v>0</v>
      </c>
      <c r="Q110" s="70">
        <f>IF($B$3="NO",SUMIF('ARR by Customer'!$I$6:$I$107,'ARR Analysis &amp; Retention'!$B110,'ARR by Customer'!Z$6:Z$107),SUMIF('ARR by Customer'!$I$6:$I$107,'ARR Analysis &amp; Retention'!$B110,'ARR by Customer'!Z$6:Z$107)+SUMIF('[1]2025 Pipeline'!$N$6:$N$140,'ARR Analysis &amp; Retention'!$B110,'[1]2025 Pipeline'!Z$6:Z$140))</f>
        <v>0</v>
      </c>
      <c r="R110" s="70">
        <f>IF($B$3="NO",SUMIF('ARR by Customer'!$I$6:$I$107,'ARR Analysis &amp; Retention'!$B110,'ARR by Customer'!AA$6:AA$107),SUMIF('ARR by Customer'!$I$6:$I$107,'ARR Analysis &amp; Retention'!$B110,'ARR by Customer'!AA$6:AA$107)+SUMIF('[1]2025 Pipeline'!$N$6:$N$140,'ARR Analysis &amp; Retention'!$B110,'[1]2025 Pipeline'!AA$6:AA$140))</f>
        <v>0</v>
      </c>
      <c r="S110" s="70">
        <f>IF($B$3="NO",SUMIF('ARR by Customer'!$I$6:$I$107,'ARR Analysis &amp; Retention'!$B110,'ARR by Customer'!AB$6:AB$107),SUMIF('ARR by Customer'!$I$6:$I$107,'ARR Analysis &amp; Retention'!$B110,'ARR by Customer'!AB$6:AB$107)+SUMIF('[1]2025 Pipeline'!$N$6:$N$140,'ARR Analysis &amp; Retention'!$B110,'[1]2025 Pipeline'!AB$6:AB$140))</f>
        <v>0</v>
      </c>
      <c r="T110" s="70">
        <f>IF($B$3="NO",SUMIF('ARR by Customer'!$I$6:$I$107,'ARR Analysis &amp; Retention'!$B110,'ARR by Customer'!AC$6:AC$107),SUMIF('ARR by Customer'!$I$6:$I$107,'ARR Analysis &amp; Retention'!$B110,'ARR by Customer'!AC$6:AC$107)+SUMIF('[1]2025 Pipeline'!$N$6:$N$140,'ARR Analysis &amp; Retention'!$B110,'[1]2025 Pipeline'!AC$6:AC$140))</f>
        <v>0</v>
      </c>
      <c r="U110" s="70">
        <f>IF($B$3="NO",SUMIF('ARR by Customer'!$I$6:$I$107,'ARR Analysis &amp; Retention'!$B110,'ARR by Customer'!AD$6:AD$107),SUMIF('ARR by Customer'!$I$6:$I$107,'ARR Analysis &amp; Retention'!$B110,'ARR by Customer'!AD$6:AD$107)+SUMIF('[1]2025 Pipeline'!$N$6:$N$140,'ARR Analysis &amp; Retention'!$B110,'[1]2025 Pipeline'!AD$6:AD$140))</f>
        <v>0</v>
      </c>
      <c r="V110" s="70">
        <f>IF($B$3="NO",SUMIF('ARR by Customer'!$I$6:$I$107,'ARR Analysis &amp; Retention'!$B110,'ARR by Customer'!AE$6:AE$107),SUMIF('ARR by Customer'!$I$6:$I$107,'ARR Analysis &amp; Retention'!$B110,'ARR by Customer'!AE$6:AE$107)+SUMIF('[1]2025 Pipeline'!$N$6:$N$140,'ARR Analysis &amp; Retention'!$B110,'[1]2025 Pipeline'!AE$6:AE$140))</f>
        <v>0</v>
      </c>
      <c r="W110" s="70">
        <f>IF($B$3="NO",SUMIF('ARR by Customer'!$I$6:$I$107,'ARR Analysis &amp; Retention'!$B110,'ARR by Customer'!AF$6:AF$107),SUMIF('ARR by Customer'!$I$6:$I$107,'ARR Analysis &amp; Retention'!$B110,'ARR by Customer'!AF$6:AF$107)+SUMIF('[1]2025 Pipeline'!$N$6:$N$140,'ARR Analysis &amp; Retention'!$B110,'[1]2025 Pipeline'!AF$6:AF$140))</f>
        <v>0</v>
      </c>
      <c r="X110" s="70">
        <f>IF($B$3="NO",SUMIF('ARR by Customer'!$I$6:$I$107,'ARR Analysis &amp; Retention'!$B110,'ARR by Customer'!AG$6:AG$107),SUMIF('ARR by Customer'!$I$6:$I$107,'ARR Analysis &amp; Retention'!$B110,'ARR by Customer'!AG$6:AG$107)+SUMIF('[1]2025 Pipeline'!$N$6:$N$140,'ARR Analysis &amp; Retention'!$B110,'[1]2025 Pipeline'!AG$6:AG$140))</f>
        <v>0</v>
      </c>
    </row>
    <row r="111" spans="2:24" ht="12" customHeight="1" x14ac:dyDescent="0.2">
      <c r="B111" s="5" t="s">
        <v>74</v>
      </c>
      <c r="C111" s="70">
        <f>SUMIF('ARR by Customer'!$I$6:$I$107,'ARR Analysis &amp; Retention'!$B111,'ARR by Customer'!L$6:L$107)</f>
        <v>7700000</v>
      </c>
      <c r="D111" s="70">
        <f>SUMIF('ARR by Customer'!$I$6:$I$107,'ARR Analysis &amp; Retention'!$B111,'ARR by Customer'!M$6:M$107)</f>
        <v>7700000</v>
      </c>
      <c r="E111" s="70">
        <f>SUMIF('ARR by Customer'!$I$6:$I$107,'ARR Analysis &amp; Retention'!$B111,'ARR by Customer'!N$6:N$107)</f>
        <v>7700000</v>
      </c>
      <c r="F111" s="70">
        <f>SUMIF('ARR by Customer'!$I$6:$I$107,'ARR Analysis &amp; Retention'!$B111,'ARR by Customer'!O$6:O$107)</f>
        <v>7700000</v>
      </c>
      <c r="G111" s="70">
        <f>SUMIF('ARR by Customer'!$I$6:$I$107,'ARR Analysis &amp; Retention'!$B111,'ARR by Customer'!P$6:P$107)</f>
        <v>7700000</v>
      </c>
      <c r="H111" s="70">
        <f>SUMIF('ARR by Customer'!$I$6:$I$107,'ARR Analysis &amp; Retention'!$B111,'ARR by Customer'!Q$6:Q$107)</f>
        <v>7700000</v>
      </c>
      <c r="I111" s="70">
        <f>SUMIF('ARR by Customer'!$I$6:$I$107,'ARR Analysis &amp; Retention'!$B111,'ARR by Customer'!R$6:R$107)</f>
        <v>7700000</v>
      </c>
      <c r="J111" s="70">
        <f>SUMIF('ARR by Customer'!$I$6:$I$107,'ARR Analysis &amp; Retention'!$B111,'ARR by Customer'!S$6:S$107)</f>
        <v>7700000</v>
      </c>
      <c r="K111" s="70">
        <f>SUMIF('ARR by Customer'!$I$6:$I$107,'ARR Analysis &amp; Retention'!$B111,'ARR by Customer'!T$6:T$107)</f>
        <v>7700000</v>
      </c>
      <c r="L111" s="70">
        <f>SUMIF('ARR by Customer'!$I$6:$I$107,'ARR Analysis &amp; Retention'!$B111,'ARR by Customer'!U$6:U$107)</f>
        <v>7700000</v>
      </c>
      <c r="M111" s="70">
        <f>IF($B$3="NO",SUMIF('ARR by Customer'!$I$6:$I$107,'ARR Analysis &amp; Retention'!$B111,'ARR by Customer'!V$6:V$107),SUMIF('ARR by Customer'!$I$6:$I$107,'ARR Analysis &amp; Retention'!$B111,'ARR by Customer'!V$6:V$107)+SUMIF('[1]2025 Pipeline'!$N$6:$N$140,'ARR Analysis &amp; Retention'!$B111,'[1]2025 Pipeline'!V$6:V$140))</f>
        <v>7700000</v>
      </c>
      <c r="N111" s="70">
        <f>IF($B$3="NO",SUMIF('ARR by Customer'!$I$6:$I$107,'ARR Analysis &amp; Retention'!$B111,'ARR by Customer'!W$6:W$107),SUMIF('ARR by Customer'!$I$6:$I$107,'ARR Analysis &amp; Retention'!$B111,'ARR by Customer'!W$6:W$107)+SUMIF('[1]2025 Pipeline'!$N$6:$N$140,'ARR Analysis &amp; Retention'!$B111,'[1]2025 Pipeline'!W$6:W$140))</f>
        <v>7700000</v>
      </c>
      <c r="O111" s="70">
        <f>IF($B$3="NO",SUMIF('ARR by Customer'!$I$6:$I$107,'ARR Analysis &amp; Retention'!$B111,'ARR by Customer'!X$6:X$107),SUMIF('ARR by Customer'!$I$6:$I$107,'ARR Analysis &amp; Retention'!$B111,'ARR by Customer'!X$6:X$107)+SUMIF('[1]2025 Pipeline'!$N$6:$N$140,'ARR Analysis &amp; Retention'!$B111,'[1]2025 Pipeline'!X$6:X$140))</f>
        <v>7700000</v>
      </c>
      <c r="P111" s="70">
        <f>IF($B$3="NO",SUMIF('ARR by Customer'!$I$6:$I$107,'ARR Analysis &amp; Retention'!$B111,'ARR by Customer'!Y$6:Y$107),SUMIF('ARR by Customer'!$I$6:$I$107,'ARR Analysis &amp; Retention'!$B111,'ARR by Customer'!Y$6:Y$107)+SUMIF('[1]2025 Pipeline'!$N$6:$N$140,'ARR Analysis &amp; Retention'!$B111,'[1]2025 Pipeline'!Y$6:Y$140))</f>
        <v>7700000</v>
      </c>
      <c r="Q111" s="70">
        <f>IF($B$3="NO",SUMIF('ARR by Customer'!$I$6:$I$107,'ARR Analysis &amp; Retention'!$B111,'ARR by Customer'!Z$6:Z$107),SUMIF('ARR by Customer'!$I$6:$I$107,'ARR Analysis &amp; Retention'!$B111,'ARR by Customer'!Z$6:Z$107)+SUMIF('[1]2025 Pipeline'!$N$6:$N$140,'ARR Analysis &amp; Retention'!$B111,'[1]2025 Pipeline'!Z$6:Z$140))</f>
        <v>7700000</v>
      </c>
      <c r="R111" s="70">
        <f>IF($B$3="NO",SUMIF('ARR by Customer'!$I$6:$I$107,'ARR Analysis &amp; Retention'!$B111,'ARR by Customer'!AA$6:AA$107),SUMIF('ARR by Customer'!$I$6:$I$107,'ARR Analysis &amp; Retention'!$B111,'ARR by Customer'!AA$6:AA$107)+SUMIF('[1]2025 Pipeline'!$N$6:$N$140,'ARR Analysis &amp; Retention'!$B111,'[1]2025 Pipeline'!AA$6:AA$140))</f>
        <v>7700000</v>
      </c>
      <c r="S111" s="70">
        <f>IF($B$3="NO",SUMIF('ARR by Customer'!$I$6:$I$107,'ARR Analysis &amp; Retention'!$B111,'ARR by Customer'!AB$6:AB$107),SUMIF('ARR by Customer'!$I$6:$I$107,'ARR Analysis &amp; Retention'!$B111,'ARR by Customer'!AB$6:AB$107)+SUMIF('[1]2025 Pipeline'!$N$6:$N$140,'ARR Analysis &amp; Retention'!$B111,'[1]2025 Pipeline'!AB$6:AB$140))</f>
        <v>7700000</v>
      </c>
      <c r="T111" s="70">
        <f>IF($B$3="NO",SUMIF('ARR by Customer'!$I$6:$I$107,'ARR Analysis &amp; Retention'!$B111,'ARR by Customer'!AC$6:AC$107),SUMIF('ARR by Customer'!$I$6:$I$107,'ARR Analysis &amp; Retention'!$B111,'ARR by Customer'!AC$6:AC$107)+SUMIF('[1]2025 Pipeline'!$N$6:$N$140,'ARR Analysis &amp; Retention'!$B111,'[1]2025 Pipeline'!AC$6:AC$140))</f>
        <v>7700000</v>
      </c>
      <c r="U111" s="70">
        <f>IF($B$3="NO",SUMIF('ARR by Customer'!$I$6:$I$107,'ARR Analysis &amp; Retention'!$B111,'ARR by Customer'!AD$6:AD$107),SUMIF('ARR by Customer'!$I$6:$I$107,'ARR Analysis &amp; Retention'!$B111,'ARR by Customer'!AD$6:AD$107)+SUMIF('[1]2025 Pipeline'!$N$6:$N$140,'ARR Analysis &amp; Retention'!$B111,'[1]2025 Pipeline'!AD$6:AD$140))</f>
        <v>7700000</v>
      </c>
      <c r="V111" s="70">
        <f>IF($B$3="NO",SUMIF('ARR by Customer'!$I$6:$I$107,'ARR Analysis &amp; Retention'!$B111,'ARR by Customer'!AE$6:AE$107),SUMIF('ARR by Customer'!$I$6:$I$107,'ARR Analysis &amp; Retention'!$B111,'ARR by Customer'!AE$6:AE$107)+SUMIF('[1]2025 Pipeline'!$N$6:$N$140,'ARR Analysis &amp; Retention'!$B111,'[1]2025 Pipeline'!AE$6:AE$140))</f>
        <v>7700000</v>
      </c>
      <c r="W111" s="70">
        <f>IF($B$3="NO",SUMIF('ARR by Customer'!$I$6:$I$107,'ARR Analysis &amp; Retention'!$B111,'ARR by Customer'!AF$6:AF$107),SUMIF('ARR by Customer'!$I$6:$I$107,'ARR Analysis &amp; Retention'!$B111,'ARR by Customer'!AF$6:AF$107)+SUMIF('[1]2025 Pipeline'!$N$6:$N$140,'ARR Analysis &amp; Retention'!$B111,'[1]2025 Pipeline'!AF$6:AF$140))</f>
        <v>7700000</v>
      </c>
      <c r="X111" s="70">
        <f>IF($B$3="NO",SUMIF('ARR by Customer'!$I$6:$I$107,'ARR Analysis &amp; Retention'!$B111,'ARR by Customer'!AG$6:AG$107),SUMIF('ARR by Customer'!$I$6:$I$107,'ARR Analysis &amp; Retention'!$B111,'ARR by Customer'!AG$6:AG$107)+SUMIF('[1]2025 Pipeline'!$N$6:$N$140,'ARR Analysis &amp; Retention'!$B111,'[1]2025 Pipeline'!AG$6:AG$140))</f>
        <v>7700000</v>
      </c>
    </row>
    <row r="112" spans="2:24" ht="12" customHeight="1" x14ac:dyDescent="0.2">
      <c r="B112" s="5" t="s">
        <v>75</v>
      </c>
      <c r="C112" s="70">
        <f>SUMIF('ARR by Customer'!$I$6:$I$107,'ARR Analysis &amp; Retention'!$B112,'ARR by Customer'!L$6:L$107)</f>
        <v>0</v>
      </c>
      <c r="D112" s="70">
        <f>SUMIF('ARR by Customer'!$I$6:$I$107,'ARR Analysis &amp; Retention'!$B112,'ARR by Customer'!M$6:M$107)</f>
        <v>0</v>
      </c>
      <c r="E112" s="70">
        <f>SUMIF('ARR by Customer'!$I$6:$I$107,'ARR Analysis &amp; Retention'!$B112,'ARR by Customer'!N$6:N$107)</f>
        <v>0</v>
      </c>
      <c r="F112" s="70">
        <f>SUMIF('ARR by Customer'!$I$6:$I$107,'ARR Analysis &amp; Retention'!$B112,'ARR by Customer'!O$6:O$107)</f>
        <v>0</v>
      </c>
      <c r="G112" s="70">
        <f>SUMIF('ARR by Customer'!$I$6:$I$107,'ARR Analysis &amp; Retention'!$B112,'ARR by Customer'!P$6:P$107)</f>
        <v>0</v>
      </c>
      <c r="H112" s="70">
        <f>SUMIF('ARR by Customer'!$I$6:$I$107,'ARR Analysis &amp; Retention'!$B112,'ARR by Customer'!Q$6:Q$107)</f>
        <v>0</v>
      </c>
      <c r="I112" s="70">
        <f>SUMIF('ARR by Customer'!$I$6:$I$107,'ARR Analysis &amp; Retention'!$B112,'ARR by Customer'!R$6:R$107)</f>
        <v>0</v>
      </c>
      <c r="J112" s="70">
        <f>SUMIF('ARR by Customer'!$I$6:$I$107,'ARR Analysis &amp; Retention'!$B112,'ARR by Customer'!S$6:S$107)</f>
        <v>0</v>
      </c>
      <c r="K112" s="70">
        <f>SUMIF('ARR by Customer'!$I$6:$I$107,'ARR Analysis &amp; Retention'!$B112,'ARR by Customer'!T$6:T$107)</f>
        <v>0</v>
      </c>
      <c r="L112" s="70">
        <f>SUMIF('ARR by Customer'!$I$6:$I$107,'ARR Analysis &amp; Retention'!$B112,'ARR by Customer'!U$6:U$107)</f>
        <v>0</v>
      </c>
      <c r="M112" s="70">
        <f>IF($B$3="NO",SUMIF('ARR by Customer'!$I$6:$I$107,'ARR Analysis &amp; Retention'!$B112,'ARR by Customer'!V$6:V$107),SUMIF('ARR by Customer'!$I$6:$I$107,'ARR Analysis &amp; Retention'!$B112,'ARR by Customer'!V$6:V$107)+SUMIF('[1]2025 Pipeline'!$N$6:$N$140,'ARR Analysis &amp; Retention'!$B112,'[1]2025 Pipeline'!V$6:V$140))</f>
        <v>0</v>
      </c>
      <c r="N112" s="70">
        <f>IF($B$3="NO",SUMIF('ARR by Customer'!$I$6:$I$107,'ARR Analysis &amp; Retention'!$B112,'ARR by Customer'!W$6:W$107),SUMIF('ARR by Customer'!$I$6:$I$107,'ARR Analysis &amp; Retention'!$B112,'ARR by Customer'!W$6:W$107)+SUMIF('[1]2025 Pipeline'!$N$6:$N$140,'ARR Analysis &amp; Retention'!$B112,'[1]2025 Pipeline'!W$6:W$140))</f>
        <v>0</v>
      </c>
      <c r="O112" s="70">
        <f>IF($B$3="NO",SUMIF('ARR by Customer'!$I$6:$I$107,'ARR Analysis &amp; Retention'!$B112,'ARR by Customer'!X$6:X$107),SUMIF('ARR by Customer'!$I$6:$I$107,'ARR Analysis &amp; Retention'!$B112,'ARR by Customer'!X$6:X$107)+SUMIF('[1]2025 Pipeline'!$N$6:$N$140,'ARR Analysis &amp; Retention'!$B112,'[1]2025 Pipeline'!X$6:X$140))</f>
        <v>0</v>
      </c>
      <c r="P112" s="70">
        <f>IF($B$3="NO",SUMIF('ARR by Customer'!$I$6:$I$107,'ARR Analysis &amp; Retention'!$B112,'ARR by Customer'!Y$6:Y$107),SUMIF('ARR by Customer'!$I$6:$I$107,'ARR Analysis &amp; Retention'!$B112,'ARR by Customer'!Y$6:Y$107)+SUMIF('[1]2025 Pipeline'!$N$6:$N$140,'ARR Analysis &amp; Retention'!$B112,'[1]2025 Pipeline'!Y$6:Y$140))</f>
        <v>0</v>
      </c>
      <c r="Q112" s="70">
        <f>IF($B$3="NO",SUMIF('ARR by Customer'!$I$6:$I$107,'ARR Analysis &amp; Retention'!$B112,'ARR by Customer'!Z$6:Z$107),SUMIF('ARR by Customer'!$I$6:$I$107,'ARR Analysis &amp; Retention'!$B112,'ARR by Customer'!Z$6:Z$107)+SUMIF('[1]2025 Pipeline'!$N$6:$N$140,'ARR Analysis &amp; Retention'!$B112,'[1]2025 Pipeline'!Z$6:Z$140))</f>
        <v>0</v>
      </c>
      <c r="R112" s="70">
        <f>IF($B$3="NO",SUMIF('ARR by Customer'!$I$6:$I$107,'ARR Analysis &amp; Retention'!$B112,'ARR by Customer'!AA$6:AA$107),SUMIF('ARR by Customer'!$I$6:$I$107,'ARR Analysis &amp; Retention'!$B112,'ARR by Customer'!AA$6:AA$107)+SUMIF('[1]2025 Pipeline'!$N$6:$N$140,'ARR Analysis &amp; Retention'!$B112,'[1]2025 Pipeline'!AA$6:AA$140))</f>
        <v>0</v>
      </c>
      <c r="S112" s="70">
        <f>IF($B$3="NO",SUMIF('ARR by Customer'!$I$6:$I$107,'ARR Analysis &amp; Retention'!$B112,'ARR by Customer'!AB$6:AB$107),SUMIF('ARR by Customer'!$I$6:$I$107,'ARR Analysis &amp; Retention'!$B112,'ARR by Customer'!AB$6:AB$107)+SUMIF('[1]2025 Pipeline'!$N$6:$N$140,'ARR Analysis &amp; Retention'!$B112,'[1]2025 Pipeline'!AB$6:AB$140))</f>
        <v>0</v>
      </c>
      <c r="T112" s="70">
        <f>IF($B$3="NO",SUMIF('ARR by Customer'!$I$6:$I$107,'ARR Analysis &amp; Retention'!$B112,'ARR by Customer'!AC$6:AC$107),SUMIF('ARR by Customer'!$I$6:$I$107,'ARR Analysis &amp; Retention'!$B112,'ARR by Customer'!AC$6:AC$107)+SUMIF('[1]2025 Pipeline'!$N$6:$N$140,'ARR Analysis &amp; Retention'!$B112,'[1]2025 Pipeline'!AC$6:AC$140))</f>
        <v>0</v>
      </c>
      <c r="U112" s="70">
        <f>IF($B$3="NO",SUMIF('ARR by Customer'!$I$6:$I$107,'ARR Analysis &amp; Retention'!$B112,'ARR by Customer'!AD$6:AD$107),SUMIF('ARR by Customer'!$I$6:$I$107,'ARR Analysis &amp; Retention'!$B112,'ARR by Customer'!AD$6:AD$107)+SUMIF('[1]2025 Pipeline'!$N$6:$N$140,'ARR Analysis &amp; Retention'!$B112,'[1]2025 Pipeline'!AD$6:AD$140))</f>
        <v>0</v>
      </c>
      <c r="V112" s="70">
        <f>IF($B$3="NO",SUMIF('ARR by Customer'!$I$6:$I$107,'ARR Analysis &amp; Retention'!$B112,'ARR by Customer'!AE$6:AE$107),SUMIF('ARR by Customer'!$I$6:$I$107,'ARR Analysis &amp; Retention'!$B112,'ARR by Customer'!AE$6:AE$107)+SUMIF('[1]2025 Pipeline'!$N$6:$N$140,'ARR Analysis &amp; Retention'!$B112,'[1]2025 Pipeline'!AE$6:AE$140))</f>
        <v>0</v>
      </c>
      <c r="W112" s="70">
        <f>IF($B$3="NO",SUMIF('ARR by Customer'!$I$6:$I$107,'ARR Analysis &amp; Retention'!$B112,'ARR by Customer'!AF$6:AF$107),SUMIF('ARR by Customer'!$I$6:$I$107,'ARR Analysis &amp; Retention'!$B112,'ARR by Customer'!AF$6:AF$107)+SUMIF('[1]2025 Pipeline'!$N$6:$N$140,'ARR Analysis &amp; Retention'!$B112,'[1]2025 Pipeline'!AF$6:AF$140))</f>
        <v>0</v>
      </c>
      <c r="X112" s="70">
        <f>IF($B$3="NO",SUMIF('ARR by Customer'!$I$6:$I$107,'ARR Analysis &amp; Retention'!$B112,'ARR by Customer'!AG$6:AG$107),SUMIF('ARR by Customer'!$I$6:$I$107,'ARR Analysis &amp; Retention'!$B112,'ARR by Customer'!AG$6:AG$107)+SUMIF('[1]2025 Pipeline'!$N$6:$N$140,'ARR Analysis &amp; Retention'!$B112,'[1]2025 Pipeline'!AG$6:AG$140))</f>
        <v>0</v>
      </c>
    </row>
    <row r="113" spans="2:24" ht="12" customHeight="1" x14ac:dyDescent="0.2">
      <c r="B113" s="5" t="s">
        <v>76</v>
      </c>
      <c r="C113" s="70">
        <f>SUMIF('ARR by Customer'!$I$6:$I$107,'ARR Analysis &amp; Retention'!$B113,'ARR by Customer'!L$6:L$107)</f>
        <v>0</v>
      </c>
      <c r="D113" s="70">
        <f>SUMIF('ARR by Customer'!$I$6:$I$107,'ARR Analysis &amp; Retention'!$B113,'ARR by Customer'!M$6:M$107)</f>
        <v>0</v>
      </c>
      <c r="E113" s="70">
        <f>SUMIF('ARR by Customer'!$I$6:$I$107,'ARR Analysis &amp; Retention'!$B113,'ARR by Customer'!N$6:N$107)</f>
        <v>0</v>
      </c>
      <c r="F113" s="70">
        <f>SUMIF('ARR by Customer'!$I$6:$I$107,'ARR Analysis &amp; Retention'!$B113,'ARR by Customer'!O$6:O$107)</f>
        <v>0</v>
      </c>
      <c r="G113" s="70">
        <f>SUMIF('ARR by Customer'!$I$6:$I$107,'ARR Analysis &amp; Retention'!$B113,'ARR by Customer'!P$6:P$107)</f>
        <v>0</v>
      </c>
      <c r="H113" s="70">
        <f>SUMIF('ARR by Customer'!$I$6:$I$107,'ARR Analysis &amp; Retention'!$B113,'ARR by Customer'!Q$6:Q$107)</f>
        <v>0</v>
      </c>
      <c r="I113" s="70">
        <f>SUMIF('ARR by Customer'!$I$6:$I$107,'ARR Analysis &amp; Retention'!$B113,'ARR by Customer'!R$6:R$107)</f>
        <v>0</v>
      </c>
      <c r="J113" s="70">
        <f>SUMIF('ARR by Customer'!$I$6:$I$107,'ARR Analysis &amp; Retention'!$B113,'ARR by Customer'!S$6:S$107)</f>
        <v>0</v>
      </c>
      <c r="K113" s="70">
        <f>SUMIF('ARR by Customer'!$I$6:$I$107,'ARR Analysis &amp; Retention'!$B113,'ARR by Customer'!T$6:T$107)</f>
        <v>0</v>
      </c>
      <c r="L113" s="70">
        <f>SUMIF('ARR by Customer'!$I$6:$I$107,'ARR Analysis &amp; Retention'!$B113,'ARR by Customer'!U$6:U$107)</f>
        <v>0</v>
      </c>
      <c r="M113" s="70">
        <f>IF($B$3="NO",SUMIF('ARR by Customer'!$I$6:$I$107,'ARR Analysis &amp; Retention'!$B113,'ARR by Customer'!V$6:V$107),SUMIF('ARR by Customer'!$I$6:$I$107,'ARR Analysis &amp; Retention'!$B113,'ARR by Customer'!V$6:V$107)+SUMIF('[1]2025 Pipeline'!$N$6:$N$140,'ARR Analysis &amp; Retention'!$B113,'[1]2025 Pipeline'!V$6:V$140))</f>
        <v>0</v>
      </c>
      <c r="N113" s="70">
        <f>IF($B$3="NO",SUMIF('ARR by Customer'!$I$6:$I$107,'ARR Analysis &amp; Retention'!$B113,'ARR by Customer'!W$6:W$107),SUMIF('ARR by Customer'!$I$6:$I$107,'ARR Analysis &amp; Retention'!$B113,'ARR by Customer'!W$6:W$107)+SUMIF('[1]2025 Pipeline'!$N$6:$N$140,'ARR Analysis &amp; Retention'!$B113,'[1]2025 Pipeline'!W$6:W$140))</f>
        <v>0</v>
      </c>
      <c r="O113" s="70">
        <f>IF($B$3="NO",SUMIF('ARR by Customer'!$I$6:$I$107,'ARR Analysis &amp; Retention'!$B113,'ARR by Customer'!X$6:X$107),SUMIF('ARR by Customer'!$I$6:$I$107,'ARR Analysis &amp; Retention'!$B113,'ARR by Customer'!X$6:X$107)+SUMIF('[1]2025 Pipeline'!$N$6:$N$140,'ARR Analysis &amp; Retention'!$B113,'[1]2025 Pipeline'!X$6:X$140))</f>
        <v>0</v>
      </c>
      <c r="P113" s="70">
        <f>IF($B$3="NO",SUMIF('ARR by Customer'!$I$6:$I$107,'ARR Analysis &amp; Retention'!$B113,'ARR by Customer'!Y$6:Y$107),SUMIF('ARR by Customer'!$I$6:$I$107,'ARR Analysis &amp; Retention'!$B113,'ARR by Customer'!Y$6:Y$107)+SUMIF('[1]2025 Pipeline'!$N$6:$N$140,'ARR Analysis &amp; Retention'!$B113,'[1]2025 Pipeline'!Y$6:Y$140))</f>
        <v>0</v>
      </c>
      <c r="Q113" s="70">
        <f>IF($B$3="NO",SUMIF('ARR by Customer'!$I$6:$I$107,'ARR Analysis &amp; Retention'!$B113,'ARR by Customer'!Z$6:Z$107),SUMIF('ARR by Customer'!$I$6:$I$107,'ARR Analysis &amp; Retention'!$B113,'ARR by Customer'!Z$6:Z$107)+SUMIF('[1]2025 Pipeline'!$N$6:$N$140,'ARR Analysis &amp; Retention'!$B113,'[1]2025 Pipeline'!Z$6:Z$140))</f>
        <v>0</v>
      </c>
      <c r="R113" s="70">
        <f>IF($B$3="NO",SUMIF('ARR by Customer'!$I$6:$I$107,'ARR Analysis &amp; Retention'!$B113,'ARR by Customer'!AA$6:AA$107),SUMIF('ARR by Customer'!$I$6:$I$107,'ARR Analysis &amp; Retention'!$B113,'ARR by Customer'!AA$6:AA$107)+SUMIF('[1]2025 Pipeline'!$N$6:$N$140,'ARR Analysis &amp; Retention'!$B113,'[1]2025 Pipeline'!AA$6:AA$140))</f>
        <v>0</v>
      </c>
      <c r="S113" s="70">
        <f>IF($B$3="NO",SUMIF('ARR by Customer'!$I$6:$I$107,'ARR Analysis &amp; Retention'!$B113,'ARR by Customer'!AB$6:AB$107),SUMIF('ARR by Customer'!$I$6:$I$107,'ARR Analysis &amp; Retention'!$B113,'ARR by Customer'!AB$6:AB$107)+SUMIF('[1]2025 Pipeline'!$N$6:$N$140,'ARR Analysis &amp; Retention'!$B113,'[1]2025 Pipeline'!AB$6:AB$140))</f>
        <v>0</v>
      </c>
      <c r="T113" s="70">
        <f>IF($B$3="NO",SUMIF('ARR by Customer'!$I$6:$I$107,'ARR Analysis &amp; Retention'!$B113,'ARR by Customer'!AC$6:AC$107),SUMIF('ARR by Customer'!$I$6:$I$107,'ARR Analysis &amp; Retention'!$B113,'ARR by Customer'!AC$6:AC$107)+SUMIF('[1]2025 Pipeline'!$N$6:$N$140,'ARR Analysis &amp; Retention'!$B113,'[1]2025 Pipeline'!AC$6:AC$140))</f>
        <v>0</v>
      </c>
      <c r="U113" s="70">
        <f>IF($B$3="NO",SUMIF('ARR by Customer'!$I$6:$I$107,'ARR Analysis &amp; Retention'!$B113,'ARR by Customer'!AD$6:AD$107),SUMIF('ARR by Customer'!$I$6:$I$107,'ARR Analysis &amp; Retention'!$B113,'ARR by Customer'!AD$6:AD$107)+SUMIF('[1]2025 Pipeline'!$N$6:$N$140,'ARR Analysis &amp; Retention'!$B113,'[1]2025 Pipeline'!AD$6:AD$140))</f>
        <v>0</v>
      </c>
      <c r="V113" s="70">
        <f>IF($B$3="NO",SUMIF('ARR by Customer'!$I$6:$I$107,'ARR Analysis &amp; Retention'!$B113,'ARR by Customer'!AE$6:AE$107),SUMIF('ARR by Customer'!$I$6:$I$107,'ARR Analysis &amp; Retention'!$B113,'ARR by Customer'!AE$6:AE$107)+SUMIF('[1]2025 Pipeline'!$N$6:$N$140,'ARR Analysis &amp; Retention'!$B113,'[1]2025 Pipeline'!AE$6:AE$140))</f>
        <v>0</v>
      </c>
      <c r="W113" s="70">
        <f>IF($B$3="NO",SUMIF('ARR by Customer'!$I$6:$I$107,'ARR Analysis &amp; Retention'!$B113,'ARR by Customer'!AF$6:AF$107),SUMIF('ARR by Customer'!$I$6:$I$107,'ARR Analysis &amp; Retention'!$B113,'ARR by Customer'!AF$6:AF$107)+SUMIF('[1]2025 Pipeline'!$N$6:$N$140,'ARR Analysis &amp; Retention'!$B113,'[1]2025 Pipeline'!AF$6:AF$140))</f>
        <v>0</v>
      </c>
      <c r="X113" s="70">
        <f>IF($B$3="NO",SUMIF('ARR by Customer'!$I$6:$I$107,'ARR Analysis &amp; Retention'!$B113,'ARR by Customer'!AG$6:AG$107),SUMIF('ARR by Customer'!$I$6:$I$107,'ARR Analysis &amp; Retention'!$B113,'ARR by Customer'!AG$6:AG$107)+SUMIF('[1]2025 Pipeline'!$N$6:$N$140,'ARR Analysis &amp; Retention'!$B113,'[1]2025 Pipeline'!AG$6:AG$140))</f>
        <v>0</v>
      </c>
    </row>
    <row r="114" spans="2:24" s="1" customFormat="1" ht="12" customHeight="1" x14ac:dyDescent="0.2">
      <c r="B114" s="32" t="s">
        <v>66</v>
      </c>
      <c r="C114" s="66">
        <f t="shared" ref="C114:X114" si="36">SUM(C105:C113)</f>
        <v>16752519.779999999</v>
      </c>
      <c r="D114" s="66">
        <f t="shared" si="36"/>
        <v>17203896.780000001</v>
      </c>
      <c r="E114" s="66">
        <f t="shared" si="36"/>
        <v>17243621.780000001</v>
      </c>
      <c r="F114" s="66">
        <f t="shared" si="36"/>
        <v>17192714.780000001</v>
      </c>
      <c r="G114" s="66">
        <f t="shared" si="36"/>
        <v>20815432.113333333</v>
      </c>
      <c r="H114" s="66">
        <f t="shared" si="36"/>
        <v>20489698.780000001</v>
      </c>
      <c r="I114" s="66">
        <f t="shared" si="36"/>
        <v>20977459.841152474</v>
      </c>
      <c r="J114" s="66">
        <f t="shared" si="36"/>
        <v>20971398.781152479</v>
      </c>
      <c r="K114" s="66">
        <f t="shared" si="36"/>
        <v>20981572.781152479</v>
      </c>
      <c r="L114" s="66">
        <f t="shared" si="36"/>
        <v>20841312.781152479</v>
      </c>
      <c r="M114" s="66">
        <f t="shared" si="36"/>
        <v>21331335.397862598</v>
      </c>
      <c r="N114" s="66">
        <f t="shared" si="36"/>
        <v>21356335.397862598</v>
      </c>
      <c r="O114" s="66">
        <f t="shared" si="36"/>
        <v>21238537.6378626</v>
      </c>
      <c r="P114" s="66">
        <f t="shared" si="36"/>
        <v>20880097.6378626</v>
      </c>
      <c r="Q114" s="66">
        <f t="shared" si="36"/>
        <v>23701169.087862596</v>
      </c>
      <c r="R114" s="66">
        <f t="shared" si="36"/>
        <v>24695490.397862598</v>
      </c>
      <c r="S114" s="66">
        <f t="shared" si="36"/>
        <v>28876490.397862598</v>
      </c>
      <c r="T114" s="66">
        <f t="shared" si="36"/>
        <v>29826790.397862598</v>
      </c>
      <c r="U114" s="66">
        <f t="shared" si="36"/>
        <v>32380444.397862598</v>
      </c>
      <c r="V114" s="66">
        <f t="shared" si="36"/>
        <v>34064444.397862598</v>
      </c>
      <c r="W114" s="66">
        <f t="shared" si="36"/>
        <v>35092492.897862598</v>
      </c>
      <c r="X114" s="66">
        <f t="shared" si="36"/>
        <v>35092492.897862598</v>
      </c>
    </row>
    <row r="115" spans="2:24" s="1" customFormat="1" ht="12" customHeight="1" x14ac:dyDescent="0.2">
      <c r="B115" s="16" t="s">
        <v>77</v>
      </c>
      <c r="C115" s="71">
        <f>IFERROR(C105/C$114,0)</f>
        <v>0.35215017427067918</v>
      </c>
      <c r="D115" s="71">
        <f t="shared" ref="D115:M115" si="37">IFERROR(D105/D$114,0)</f>
        <v>0.34581716201159396</v>
      </c>
      <c r="E115" s="71">
        <f t="shared" si="37"/>
        <v>0.34502048559777676</v>
      </c>
      <c r="F115" s="71">
        <f t="shared" si="37"/>
        <v>0.36789226372543821</v>
      </c>
      <c r="G115" s="71">
        <f t="shared" si="37"/>
        <v>0.43062411793948197</v>
      </c>
      <c r="H115" s="71">
        <f t="shared" si="37"/>
        <v>0.4215725107892484</v>
      </c>
      <c r="I115" s="71">
        <f t="shared" si="37"/>
        <v>0.42106689088600019</v>
      </c>
      <c r="J115" s="71">
        <f t="shared" si="37"/>
        <v>0.42118858575796864</v>
      </c>
      <c r="K115" s="71">
        <f t="shared" si="37"/>
        <v>0.42155628113566829</v>
      </c>
      <c r="L115" s="71">
        <f t="shared" si="37"/>
        <v>0.40950653558245059</v>
      </c>
      <c r="M115" s="71">
        <f t="shared" si="37"/>
        <v>0.42971470294909303</v>
      </c>
      <c r="N115" s="71">
        <f>IFERROR(N105/N$114,0)</f>
        <v>0.42921167340897809</v>
      </c>
      <c r="O115" s="71">
        <f t="shared" ref="O115:X115" si="38">IFERROR(O105/O$114,0)</f>
        <v>0.42665826849799721</v>
      </c>
      <c r="P115" s="71">
        <f t="shared" si="38"/>
        <v>0.43398253452456531</v>
      </c>
      <c r="Q115" s="71">
        <f t="shared" si="38"/>
        <v>0.38021743402585373</v>
      </c>
      <c r="R115" s="71">
        <f t="shared" si="38"/>
        <v>0.32603514100278275</v>
      </c>
      <c r="S115" s="71">
        <f t="shared" si="38"/>
        <v>0.27882881829004985</v>
      </c>
      <c r="T115" s="71">
        <f t="shared" si="38"/>
        <v>0.27011279412005856</v>
      </c>
      <c r="U115" s="71">
        <f t="shared" si="38"/>
        <v>0.30509456796251105</v>
      </c>
      <c r="V115" s="71">
        <f t="shared" si="38"/>
        <v>0.32920242476356487</v>
      </c>
      <c r="W115" s="71">
        <f t="shared" si="38"/>
        <v>0.32984540960625264</v>
      </c>
      <c r="X115" s="71">
        <f t="shared" si="38"/>
        <v>0.32984540960625264</v>
      </c>
    </row>
    <row r="116" spans="2:24" s="1" customFormat="1" ht="12" customHeight="1" x14ac:dyDescent="0.2">
      <c r="B116" s="16" t="s">
        <v>78</v>
      </c>
      <c r="C116" s="71">
        <f t="shared" ref="C116:X123" si="39">IFERROR(C106/C$114,0)</f>
        <v>0.13804241752102561</v>
      </c>
      <c r="D116" s="71">
        <f t="shared" si="39"/>
        <v>0.13610493947639227</v>
      </c>
      <c r="E116" s="71">
        <f t="shared" si="39"/>
        <v>0.1380951380389184</v>
      </c>
      <c r="F116" s="71">
        <f t="shared" si="39"/>
        <v>0.11369288416706928</v>
      </c>
      <c r="G116" s="71">
        <f t="shared" si="39"/>
        <v>0.14118593906669469</v>
      </c>
      <c r="H116" s="71">
        <f t="shared" si="39"/>
        <v>0.14343043114272663</v>
      </c>
      <c r="I116" s="71">
        <f t="shared" si="39"/>
        <v>0.15405046090532468</v>
      </c>
      <c r="J116" s="71">
        <f t="shared" si="39"/>
        <v>0.1538059683482505</v>
      </c>
      <c r="K116" s="71">
        <f t="shared" si="39"/>
        <v>0.15364435882748945</v>
      </c>
      <c r="L116" s="71">
        <f t="shared" si="39"/>
        <v>0.16283524616652353</v>
      </c>
      <c r="M116" s="71">
        <f t="shared" si="39"/>
        <v>0.15245122694889732</v>
      </c>
      <c r="N116" s="71">
        <f t="shared" si="39"/>
        <v>0.15344337840800945</v>
      </c>
      <c r="O116" s="71">
        <f t="shared" si="39"/>
        <v>0.15368201471855564</v>
      </c>
      <c r="P116" s="71">
        <f t="shared" si="39"/>
        <v>0.13915362390805491</v>
      </c>
      <c r="Q116" s="71">
        <f t="shared" si="39"/>
        <v>0.12488608654238878</v>
      </c>
      <c r="R116" s="71">
        <f t="shared" si="39"/>
        <v>0.12502226941522168</v>
      </c>
      <c r="S116" s="71">
        <f t="shared" si="39"/>
        <v>0.11318848685657891</v>
      </c>
      <c r="T116" s="71">
        <f t="shared" si="39"/>
        <v>0.14110758139649521</v>
      </c>
      <c r="U116" s="71">
        <f t="shared" si="39"/>
        <v>0.14829754017148603</v>
      </c>
      <c r="V116" s="71">
        <f t="shared" si="39"/>
        <v>0.14490006636281164</v>
      </c>
      <c r="W116" s="71">
        <f t="shared" si="39"/>
        <v>0.14513043483932142</v>
      </c>
      <c r="X116" s="71">
        <f t="shared" si="39"/>
        <v>0.14513043483932142</v>
      </c>
    </row>
    <row r="117" spans="2:24" s="1" customFormat="1" ht="12" customHeight="1" x14ac:dyDescent="0.2">
      <c r="B117" s="16" t="s">
        <v>79</v>
      </c>
      <c r="C117" s="71">
        <f t="shared" si="39"/>
        <v>4.58044527078302E-2</v>
      </c>
      <c r="D117" s="71">
        <f t="shared" si="39"/>
        <v>6.6248944327832682E-2</v>
      </c>
      <c r="E117" s="71">
        <f t="shared" si="39"/>
        <v>6.6096323298039758E-2</v>
      </c>
      <c r="F117" s="71">
        <f t="shared" si="39"/>
        <v>6.6292032095236098E-2</v>
      </c>
      <c r="G117" s="71">
        <f t="shared" si="39"/>
        <v>5.4754568331537981E-2</v>
      </c>
      <c r="H117" s="71">
        <f t="shared" si="39"/>
        <v>5.5625024664222998E-2</v>
      </c>
      <c r="I117" s="71">
        <f t="shared" si="39"/>
        <v>5.4331649715001158E-2</v>
      </c>
      <c r="J117" s="71">
        <f t="shared" si="39"/>
        <v>5.4347352405711383E-2</v>
      </c>
      <c r="K117" s="71">
        <f t="shared" si="39"/>
        <v>5.432099928294299E-2</v>
      </c>
      <c r="L117" s="71">
        <f t="shared" si="39"/>
        <v>5.468657430402879E-2</v>
      </c>
      <c r="M117" s="71">
        <f t="shared" si="39"/>
        <v>5.3430316421455827E-2</v>
      </c>
      <c r="N117" s="71">
        <f t="shared" si="39"/>
        <v>5.3367770208088618E-2</v>
      </c>
      <c r="O117" s="71">
        <f t="shared" si="39"/>
        <v>5.3663770050163442E-2</v>
      </c>
      <c r="P117" s="71">
        <f t="shared" si="39"/>
        <v>5.4584993794917422E-2</v>
      </c>
      <c r="Q117" s="71">
        <f t="shared" si="39"/>
        <v>0.16692874665098617</v>
      </c>
      <c r="R117" s="71">
        <f t="shared" si="39"/>
        <v>0.22499680550911064</v>
      </c>
      <c r="S117" s="71">
        <f t="shared" si="39"/>
        <v>0.33094071746015757</v>
      </c>
      <c r="T117" s="71">
        <f t="shared" si="39"/>
        <v>0.32048055866865899</v>
      </c>
      <c r="U117" s="71">
        <f t="shared" si="39"/>
        <v>0.29937533688203133</v>
      </c>
      <c r="V117" s="71">
        <f t="shared" si="39"/>
        <v>0.28457550449900343</v>
      </c>
      <c r="W117" s="71">
        <f t="shared" si="39"/>
        <v>0.29048681379432256</v>
      </c>
      <c r="X117" s="71">
        <f t="shared" si="39"/>
        <v>0.29048681379432256</v>
      </c>
    </row>
    <row r="118" spans="2:24" s="1" customFormat="1" ht="12" customHeight="1" x14ac:dyDescent="0.2">
      <c r="B118" s="16" t="s">
        <v>80</v>
      </c>
      <c r="C118" s="71">
        <f t="shared" si="39"/>
        <v>4.3706075839058051E-3</v>
      </c>
      <c r="D118" s="71">
        <f t="shared" si="39"/>
        <v>4.2559363693183E-3</v>
      </c>
      <c r="E118" s="71">
        <f t="shared" si="39"/>
        <v>4.2461317543465629E-3</v>
      </c>
      <c r="F118" s="71">
        <f t="shared" si="39"/>
        <v>4.2587043952578146E-3</v>
      </c>
      <c r="G118" s="71">
        <f t="shared" si="39"/>
        <v>3.5175195788080585E-3</v>
      </c>
      <c r="H118" s="71">
        <f t="shared" si="39"/>
        <v>3.5734390625336465E-3</v>
      </c>
      <c r="I118" s="71">
        <f t="shared" si="39"/>
        <v>3.4903506217832648E-3</v>
      </c>
      <c r="J118" s="71">
        <f t="shared" si="39"/>
        <v>3.4913593873291595E-3</v>
      </c>
      <c r="K118" s="71">
        <f t="shared" si="39"/>
        <v>3.4896664212785596E-3</v>
      </c>
      <c r="L118" s="71">
        <f t="shared" si="39"/>
        <v>3.5131515355507834E-3</v>
      </c>
      <c r="M118" s="71">
        <f t="shared" si="39"/>
        <v>3.4324475535336867E-3</v>
      </c>
      <c r="N118" s="71">
        <f t="shared" si="39"/>
        <v>3.4284294864243389E-3</v>
      </c>
      <c r="O118" s="71">
        <f t="shared" si="39"/>
        <v>3.4474449817802318E-3</v>
      </c>
      <c r="P118" s="71">
        <f t="shared" si="39"/>
        <v>3.5066258438959611E-3</v>
      </c>
      <c r="Q118" s="71">
        <f t="shared" si="39"/>
        <v>3.0892438144536679E-3</v>
      </c>
      <c r="R118" s="71">
        <f t="shared" si="39"/>
        <v>0</v>
      </c>
      <c r="S118" s="71">
        <f t="shared" si="39"/>
        <v>0</v>
      </c>
      <c r="T118" s="71">
        <f t="shared" si="39"/>
        <v>0</v>
      </c>
      <c r="U118" s="71">
        <f t="shared" si="39"/>
        <v>0</v>
      </c>
      <c r="V118" s="71">
        <f t="shared" si="39"/>
        <v>0</v>
      </c>
      <c r="W118" s="71">
        <f t="shared" si="39"/>
        <v>0</v>
      </c>
      <c r="X118" s="71">
        <f t="shared" si="39"/>
        <v>0</v>
      </c>
    </row>
    <row r="119" spans="2:24" s="1" customFormat="1" ht="12" customHeight="1" x14ac:dyDescent="0.2">
      <c r="B119" s="16" t="s">
        <v>81</v>
      </c>
      <c r="C119" s="71">
        <f t="shared" si="39"/>
        <v>0</v>
      </c>
      <c r="D119" s="71">
        <f t="shared" si="39"/>
        <v>0</v>
      </c>
      <c r="E119" s="71">
        <f t="shared" si="39"/>
        <v>0</v>
      </c>
      <c r="F119" s="71">
        <f t="shared" si="39"/>
        <v>0</v>
      </c>
      <c r="G119" s="71">
        <f t="shared" si="39"/>
        <v>0</v>
      </c>
      <c r="H119" s="71">
        <f t="shared" si="39"/>
        <v>0</v>
      </c>
      <c r="I119" s="71">
        <f t="shared" si="39"/>
        <v>0</v>
      </c>
      <c r="J119" s="71">
        <f t="shared" si="39"/>
        <v>0</v>
      </c>
      <c r="K119" s="71">
        <f t="shared" si="39"/>
        <v>0</v>
      </c>
      <c r="L119" s="71">
        <f t="shared" si="39"/>
        <v>0</v>
      </c>
      <c r="M119" s="71">
        <f t="shared" si="39"/>
        <v>0</v>
      </c>
      <c r="N119" s="71">
        <f t="shared" si="39"/>
        <v>0</v>
      </c>
      <c r="O119" s="71">
        <f t="shared" si="39"/>
        <v>0</v>
      </c>
      <c r="P119" s="71">
        <f t="shared" si="39"/>
        <v>0</v>
      </c>
      <c r="Q119" s="71">
        <f t="shared" si="39"/>
        <v>0</v>
      </c>
      <c r="R119" s="71">
        <f t="shared" si="39"/>
        <v>1.2147966902733185E-2</v>
      </c>
      <c r="S119" s="71">
        <f t="shared" si="39"/>
        <v>1.0389074152245511E-2</v>
      </c>
      <c r="T119" s="71">
        <f t="shared" si="39"/>
        <v>1.0141889085782334E-2</v>
      </c>
      <c r="U119" s="71">
        <f t="shared" si="39"/>
        <v>9.4347068325030693E-3</v>
      </c>
      <c r="V119" s="71">
        <f t="shared" si="39"/>
        <v>1.5279861720940301E-2</v>
      </c>
      <c r="W119" s="71">
        <f t="shared" si="39"/>
        <v>1.5117193342292064E-2</v>
      </c>
      <c r="X119" s="71">
        <f t="shared" si="39"/>
        <v>1.5117193342292064E-2</v>
      </c>
    </row>
    <row r="120" spans="2:24" s="1" customFormat="1" ht="12" customHeight="1" x14ac:dyDescent="0.2">
      <c r="B120" s="16" t="s">
        <v>82</v>
      </c>
      <c r="C120" s="71">
        <f t="shared" si="39"/>
        <v>0</v>
      </c>
      <c r="D120" s="71">
        <f t="shared" si="39"/>
        <v>0</v>
      </c>
      <c r="E120" s="71">
        <f t="shared" si="39"/>
        <v>0</v>
      </c>
      <c r="F120" s="71">
        <f t="shared" si="39"/>
        <v>0</v>
      </c>
      <c r="G120" s="71">
        <f t="shared" si="39"/>
        <v>0</v>
      </c>
      <c r="H120" s="71">
        <f t="shared" si="39"/>
        <v>0</v>
      </c>
      <c r="I120" s="71">
        <f t="shared" si="39"/>
        <v>0</v>
      </c>
      <c r="J120" s="71">
        <f t="shared" si="39"/>
        <v>0</v>
      </c>
      <c r="K120" s="71">
        <f t="shared" si="39"/>
        <v>0</v>
      </c>
      <c r="L120" s="71">
        <f t="shared" si="39"/>
        <v>0</v>
      </c>
      <c r="M120" s="71">
        <f t="shared" si="39"/>
        <v>0</v>
      </c>
      <c r="N120" s="71">
        <f t="shared" si="39"/>
        <v>0</v>
      </c>
      <c r="O120" s="71">
        <f t="shared" si="39"/>
        <v>0</v>
      </c>
      <c r="P120" s="71">
        <f t="shared" si="39"/>
        <v>0</v>
      </c>
      <c r="Q120" s="71">
        <f t="shared" si="39"/>
        <v>0</v>
      </c>
      <c r="R120" s="71">
        <f t="shared" si="39"/>
        <v>0</v>
      </c>
      <c r="S120" s="71">
        <f t="shared" si="39"/>
        <v>0</v>
      </c>
      <c r="T120" s="71">
        <f t="shared" si="39"/>
        <v>0</v>
      </c>
      <c r="U120" s="71">
        <f t="shared" si="39"/>
        <v>0</v>
      </c>
      <c r="V120" s="71">
        <f t="shared" si="39"/>
        <v>0</v>
      </c>
      <c r="W120" s="71">
        <f t="shared" si="39"/>
        <v>0</v>
      </c>
      <c r="X120" s="71">
        <f t="shared" si="39"/>
        <v>0</v>
      </c>
    </row>
    <row r="121" spans="2:24" s="1" customFormat="1" ht="12" customHeight="1" x14ac:dyDescent="0.2">
      <c r="B121" s="16" t="s">
        <v>83</v>
      </c>
      <c r="C121" s="71">
        <f t="shared" si="39"/>
        <v>0.45963234791655921</v>
      </c>
      <c r="D121" s="71">
        <f t="shared" si="39"/>
        <v>0.44757301781486275</v>
      </c>
      <c r="E121" s="71">
        <f t="shared" si="39"/>
        <v>0.44654192131091847</v>
      </c>
      <c r="F121" s="71">
        <f t="shared" si="39"/>
        <v>0.44786411561699851</v>
      </c>
      <c r="G121" s="71">
        <f t="shared" si="39"/>
        <v>0.3699178550834773</v>
      </c>
      <c r="H121" s="71">
        <f t="shared" si="39"/>
        <v>0.37579859434126828</v>
      </c>
      <c r="I121" s="71">
        <f t="shared" si="39"/>
        <v>0.36706064787189085</v>
      </c>
      <c r="J121" s="71">
        <f t="shared" si="39"/>
        <v>0.36716673410074024</v>
      </c>
      <c r="K121" s="71">
        <f t="shared" si="39"/>
        <v>0.3669886943326206</v>
      </c>
      <c r="L121" s="71">
        <f t="shared" si="39"/>
        <v>0.36945849241144618</v>
      </c>
      <c r="M121" s="71">
        <f t="shared" si="39"/>
        <v>0.36097130612702011</v>
      </c>
      <c r="N121" s="71">
        <f t="shared" si="39"/>
        <v>0.36054874848849944</v>
      </c>
      <c r="O121" s="71">
        <f t="shared" si="39"/>
        <v>0.36254850175150338</v>
      </c>
      <c r="P121" s="71">
        <f t="shared" si="39"/>
        <v>0.36877222192856629</v>
      </c>
      <c r="Q121" s="71">
        <f t="shared" si="39"/>
        <v>0.32487848896631777</v>
      </c>
      <c r="R121" s="71">
        <f t="shared" si="39"/>
        <v>0.3117978171701517</v>
      </c>
      <c r="S121" s="71">
        <f t="shared" si="39"/>
        <v>0.26665290324096813</v>
      </c>
      <c r="T121" s="71">
        <f t="shared" si="39"/>
        <v>0.25815717672900484</v>
      </c>
      <c r="U121" s="71">
        <f t="shared" si="39"/>
        <v>0.23779784815146854</v>
      </c>
      <c r="V121" s="71">
        <f t="shared" si="39"/>
        <v>0.22604214265367978</v>
      </c>
      <c r="W121" s="71">
        <f t="shared" si="39"/>
        <v>0.21942014841781129</v>
      </c>
      <c r="X121" s="71">
        <f t="shared" si="39"/>
        <v>0.21942014841781129</v>
      </c>
    </row>
    <row r="122" spans="2:24" s="1" customFormat="1" ht="12" customHeight="1" x14ac:dyDescent="0.2">
      <c r="B122" s="16" t="s">
        <v>84</v>
      </c>
      <c r="C122" s="71">
        <f t="shared" si="39"/>
        <v>0</v>
      </c>
      <c r="D122" s="71">
        <f t="shared" si="39"/>
        <v>0</v>
      </c>
      <c r="E122" s="71">
        <f t="shared" si="39"/>
        <v>0</v>
      </c>
      <c r="F122" s="71">
        <f t="shared" si="39"/>
        <v>0</v>
      </c>
      <c r="G122" s="71">
        <f t="shared" si="39"/>
        <v>0</v>
      </c>
      <c r="H122" s="71">
        <f t="shared" si="39"/>
        <v>0</v>
      </c>
      <c r="I122" s="71">
        <f t="shared" si="39"/>
        <v>0</v>
      </c>
      <c r="J122" s="71">
        <f t="shared" si="39"/>
        <v>0</v>
      </c>
      <c r="K122" s="71">
        <f t="shared" si="39"/>
        <v>0</v>
      </c>
      <c r="L122" s="71">
        <f t="shared" si="39"/>
        <v>0</v>
      </c>
      <c r="M122" s="71">
        <f t="shared" si="39"/>
        <v>0</v>
      </c>
      <c r="N122" s="71">
        <f t="shared" si="39"/>
        <v>0</v>
      </c>
      <c r="O122" s="71">
        <f t="shared" si="39"/>
        <v>0</v>
      </c>
      <c r="P122" s="71">
        <f t="shared" si="39"/>
        <v>0</v>
      </c>
      <c r="Q122" s="71">
        <f t="shared" si="39"/>
        <v>0</v>
      </c>
      <c r="R122" s="71">
        <f t="shared" si="39"/>
        <v>0</v>
      </c>
      <c r="S122" s="71">
        <f t="shared" si="39"/>
        <v>0</v>
      </c>
      <c r="T122" s="71">
        <f t="shared" si="39"/>
        <v>0</v>
      </c>
      <c r="U122" s="71">
        <f t="shared" si="39"/>
        <v>0</v>
      </c>
      <c r="V122" s="71">
        <f t="shared" si="39"/>
        <v>0</v>
      </c>
      <c r="W122" s="71">
        <f t="shared" si="39"/>
        <v>0</v>
      </c>
      <c r="X122" s="71">
        <f t="shared" si="39"/>
        <v>0</v>
      </c>
    </row>
    <row r="123" spans="2:24" s="16" customFormat="1" ht="12" customHeight="1" x14ac:dyDescent="0.2">
      <c r="B123" s="16" t="s">
        <v>85</v>
      </c>
      <c r="C123" s="71">
        <f t="shared" si="39"/>
        <v>0</v>
      </c>
      <c r="D123" s="71">
        <f t="shared" si="39"/>
        <v>0</v>
      </c>
      <c r="E123" s="71">
        <f t="shared" si="39"/>
        <v>0</v>
      </c>
      <c r="F123" s="71">
        <f t="shared" si="39"/>
        <v>0</v>
      </c>
      <c r="G123" s="71">
        <f t="shared" si="39"/>
        <v>0</v>
      </c>
      <c r="H123" s="71">
        <f t="shared" si="39"/>
        <v>0</v>
      </c>
      <c r="I123" s="71">
        <f t="shared" si="39"/>
        <v>0</v>
      </c>
      <c r="J123" s="71">
        <f t="shared" si="39"/>
        <v>0</v>
      </c>
      <c r="K123" s="71">
        <f t="shared" si="39"/>
        <v>0</v>
      </c>
      <c r="L123" s="71">
        <f t="shared" si="39"/>
        <v>0</v>
      </c>
      <c r="M123" s="71">
        <f t="shared" si="39"/>
        <v>0</v>
      </c>
      <c r="N123" s="71">
        <f t="shared" si="39"/>
        <v>0</v>
      </c>
      <c r="O123" s="71">
        <f t="shared" si="39"/>
        <v>0</v>
      </c>
      <c r="P123" s="71">
        <f t="shared" si="39"/>
        <v>0</v>
      </c>
      <c r="Q123" s="71">
        <f t="shared" si="39"/>
        <v>0</v>
      </c>
      <c r="R123" s="71">
        <f t="shared" si="39"/>
        <v>0</v>
      </c>
      <c r="S123" s="71">
        <f t="shared" si="39"/>
        <v>0</v>
      </c>
      <c r="T123" s="71">
        <f t="shared" si="39"/>
        <v>0</v>
      </c>
      <c r="U123" s="71">
        <f t="shared" si="39"/>
        <v>0</v>
      </c>
      <c r="V123" s="71">
        <f t="shared" si="39"/>
        <v>0</v>
      </c>
      <c r="W123" s="71">
        <f t="shared" si="39"/>
        <v>0</v>
      </c>
      <c r="X123" s="71">
        <f t="shared" si="39"/>
        <v>0</v>
      </c>
    </row>
    <row r="125" spans="2:24" ht="12" customHeight="1" x14ac:dyDescent="0.2">
      <c r="B125" s="5" t="s">
        <v>69</v>
      </c>
      <c r="C125" s="67">
        <f>SUMIF('ARR by Customer'!$I$6:$I$107,'ARR Analysis &amp; Retention'!$B125,'ARR by Customer'!BF$6:BF$107)</f>
        <v>15</v>
      </c>
      <c r="D125" s="67">
        <f>SUMIF('ARR by Customer'!$I$6:$I$107,'ARR Analysis &amp; Retention'!$B125,'ARR by Customer'!BG$6:BG$107)</f>
        <v>16</v>
      </c>
      <c r="E125" s="67">
        <f>SUMIF('ARR by Customer'!$I$6:$I$107,'ARR Analysis &amp; Retention'!$B125,'ARR by Customer'!BH$6:BH$107)</f>
        <v>16</v>
      </c>
      <c r="F125" s="67">
        <f>SUMIF('ARR by Customer'!$I$6:$I$107,'ARR Analysis &amp; Retention'!$B125,'ARR by Customer'!BI$6:BI$107)</f>
        <v>18</v>
      </c>
      <c r="G125" s="67">
        <f>SUMIF('ARR by Customer'!$I$6:$I$107,'ARR Analysis &amp; Retention'!$B125,'ARR by Customer'!BJ$6:BJ$107)</f>
        <v>19</v>
      </c>
      <c r="H125" s="67">
        <f>SUMIF('ARR by Customer'!$I$6:$I$107,'ARR Analysis &amp; Retention'!$B125,'ARR by Customer'!BK$6:BK$107)</f>
        <v>19</v>
      </c>
      <c r="I125" s="67">
        <f>SUMIF('ARR by Customer'!$I$6:$I$107,'ARR Analysis &amp; Retention'!$B125,'ARR by Customer'!BL$6:BL$107)</f>
        <v>20</v>
      </c>
      <c r="J125" s="67">
        <f>SUMIF('ARR by Customer'!$I$6:$I$107,'ARR Analysis &amp; Retention'!$B125,'ARR by Customer'!BM$6:BM$107)</f>
        <v>20</v>
      </c>
      <c r="K125" s="67">
        <f>SUMIF('ARR by Customer'!$I$6:$I$107,'ARR Analysis &amp; Retention'!$B125,'ARR by Customer'!BN$6:BN$107)</f>
        <v>20</v>
      </c>
      <c r="L125" s="67">
        <f>SUMIF('ARR by Customer'!$I$6:$I$107,'ARR Analysis &amp; Retention'!$B125,'ARR by Customer'!BO$6:BO$107)</f>
        <v>19</v>
      </c>
      <c r="M125" s="67">
        <f>IF($B$3="NO",SUMIF('ARR by Customer'!$I$6:$I$107,'ARR Analysis &amp; Retention'!$B125,'ARR by Customer'!BP$6:BP$107),SUMIF('ARR by Customer'!$I$6:$I$107,'ARR Analysis &amp; Retention'!$B125,'ARR by Customer'!BP$6:BP$107)+SUMIF('[1]2025 Pipeline'!$N$6:$N$140,'ARR Analysis &amp; Retention'!$B125,'[1]2025 Pipeline'!BV$6:BV$140))</f>
        <v>20</v>
      </c>
      <c r="N125" s="67">
        <f>IF($B$3="NO",SUMIF('ARR by Customer'!$I$6:$I$107,'ARR Analysis &amp; Retention'!$B125,'ARR by Customer'!BQ$6:BQ$107),SUMIF('ARR by Customer'!$I$6:$I$107,'ARR Analysis &amp; Retention'!$B125,'ARR by Customer'!BQ$6:BQ$107)+SUMIF('[1]2025 Pipeline'!$N$6:$N$140,'ARR Analysis &amp; Retention'!$B125,'[1]2025 Pipeline'!BW$6:BW$140))</f>
        <v>20</v>
      </c>
      <c r="O125" s="67">
        <f>IF($B$3="NO",SUMIF('ARR by Customer'!$I$6:$I$107,'ARR Analysis &amp; Retention'!$B125,'ARR by Customer'!BR$6:BR$107),SUMIF('ARR by Customer'!$I$6:$I$107,'ARR Analysis &amp; Retention'!$B125,'ARR by Customer'!BR$6:BR$107)+SUMIF('[1]2025 Pipeline'!$N$6:$N$140,'ARR Analysis &amp; Retention'!$B125,'[1]2025 Pipeline'!BX$6:BX$140))</f>
        <v>20</v>
      </c>
      <c r="P125" s="67">
        <f>IF($B$3="NO",SUMIF('ARR by Customer'!$I$6:$I$107,'ARR Analysis &amp; Retention'!$B125,'ARR by Customer'!BS$6:BS$107),SUMIF('ARR by Customer'!$I$6:$I$107,'ARR Analysis &amp; Retention'!$B125,'ARR by Customer'!BS$6:BS$107)+SUMIF('[1]2025 Pipeline'!$N$6:$N$140,'ARR Analysis &amp; Retention'!$B125,'[1]2025 Pipeline'!BY$6:BY$140))</f>
        <v>20</v>
      </c>
      <c r="Q125" s="67">
        <f>IF($B$3="NO",SUMIF('ARR by Customer'!$I$6:$I$107,'ARR Analysis &amp; Retention'!$B125,'ARR by Customer'!BT$6:BT$107),SUMIF('ARR by Customer'!$I$6:$I$107,'ARR Analysis &amp; Retention'!$B125,'ARR by Customer'!BT$6:BT$107)+SUMIF('[1]2025 Pipeline'!$N$6:$N$140,'ARR Analysis &amp; Retention'!$B125,'[1]2025 Pipeline'!BZ$6:BZ$140))</f>
        <v>19</v>
      </c>
      <c r="R125" s="67">
        <f>IF($B$3="NO",SUMIF('ARR by Customer'!$I$6:$I$107,'ARR Analysis &amp; Retention'!$B125,'ARR by Customer'!BU$6:BU$107),SUMIF('ARR by Customer'!$I$6:$I$107,'ARR Analysis &amp; Retention'!$B125,'ARR by Customer'!BU$6:BU$107)+SUMIF('[1]2025 Pipeline'!$N$6:$N$140,'ARR Analysis &amp; Retention'!$B125,'[1]2025 Pipeline'!CA$6:CA$140))</f>
        <v>19</v>
      </c>
      <c r="S125" s="67">
        <f>IF($B$3="NO",SUMIF('ARR by Customer'!$I$6:$I$107,'ARR Analysis &amp; Retention'!$B125,'ARR by Customer'!BV$6:BV$107),SUMIF('ARR by Customer'!$I$6:$I$107,'ARR Analysis &amp; Retention'!$B125,'ARR by Customer'!BV$6:BV$107)+SUMIF('[1]2025 Pipeline'!$N$6:$N$140,'ARR Analysis &amp; Retention'!$B125,'[1]2025 Pipeline'!CB$6:CB$140))</f>
        <v>19</v>
      </c>
      <c r="T125" s="67">
        <f>IF($B$3="NO",SUMIF('ARR by Customer'!$I$6:$I$107,'ARR Analysis &amp; Retention'!$B125,'ARR by Customer'!BW$6:BW$107),SUMIF('ARR by Customer'!$I$6:$I$107,'ARR Analysis &amp; Retention'!$B125,'ARR by Customer'!BW$6:BW$107)+SUMIF('[1]2025 Pipeline'!$N$6:$N$140,'ARR Analysis &amp; Retention'!$B125,'[1]2025 Pipeline'!CC$6:CC$140))</f>
        <v>20</v>
      </c>
      <c r="U125" s="67">
        <f>IF($B$3="NO",SUMIF('ARR by Customer'!$I$6:$I$107,'ARR Analysis &amp; Retention'!$B125,'ARR by Customer'!BX$6:BX$107),SUMIF('ARR by Customer'!$I$6:$I$107,'ARR Analysis &amp; Retention'!$B125,'ARR by Customer'!BX$6:BX$107)+SUMIF('[1]2025 Pipeline'!$N$6:$N$140,'ARR Analysis &amp; Retention'!$B125,'[1]2025 Pipeline'!CD$6:CD$140))</f>
        <v>28</v>
      </c>
      <c r="V125" s="67">
        <f>IF($B$3="NO",SUMIF('ARR by Customer'!$I$6:$I$107,'ARR Analysis &amp; Retention'!$B125,'ARR by Customer'!BY$6:BY$107),SUMIF('ARR by Customer'!$I$6:$I$107,'ARR Analysis &amp; Retention'!$B125,'ARR by Customer'!BY$6:BY$107)+SUMIF('[1]2025 Pipeline'!$N$6:$N$140,'ARR Analysis &amp; Retention'!$B125,'[1]2025 Pipeline'!CE$6:CE$140))</f>
        <v>41</v>
      </c>
      <c r="W125" s="67">
        <f>IF($B$3="NO",SUMIF('ARR by Customer'!$I$6:$I$107,'ARR Analysis &amp; Retention'!$B125,'ARR by Customer'!BZ$6:BZ$107),SUMIF('ARR by Customer'!$I$6:$I$107,'ARR Analysis &amp; Retention'!$B125,'ARR by Customer'!BZ$6:BZ$107)+SUMIF('[1]2025 Pipeline'!$N$6:$N$140,'ARR Analysis &amp; Retention'!$B125,'[1]2025 Pipeline'!CF$6:CF$140))</f>
        <v>45</v>
      </c>
      <c r="X125" s="67">
        <f>IF($B$3="NO",SUMIF('ARR by Customer'!$I$6:$I$107,'ARR Analysis &amp; Retention'!$B125,'ARR by Customer'!CA$6:CA$107),SUMIF('ARR by Customer'!$I$6:$I$107,'ARR Analysis &amp; Retention'!$B125,'ARR by Customer'!CA$6:CA$107)+SUMIF('[1]2025 Pipeline'!$N$6:$N$140,'ARR Analysis &amp; Retention'!$B125,'[1]2025 Pipeline'!CG$6:CG$140))</f>
        <v>45</v>
      </c>
    </row>
    <row r="126" spans="2:24" ht="12" customHeight="1" x14ac:dyDescent="0.2">
      <c r="B126" s="5" t="s">
        <v>86</v>
      </c>
      <c r="C126" s="67">
        <f>SUMIF('ARR by Customer'!$I$6:$I$107,'ARR Analysis &amp; Retention'!$B126,'ARR by Customer'!BF$6:BF$107)</f>
        <v>0</v>
      </c>
      <c r="D126" s="67">
        <f>SUMIF('ARR by Customer'!$I$6:$I$107,'ARR Analysis &amp; Retention'!$B126,'ARR by Customer'!BG$6:BG$107)</f>
        <v>0</v>
      </c>
      <c r="E126" s="67">
        <f>SUMIF('ARR by Customer'!$I$6:$I$107,'ARR Analysis &amp; Retention'!$B126,'ARR by Customer'!BH$6:BH$107)</f>
        <v>0</v>
      </c>
      <c r="F126" s="67">
        <f>SUMIF('ARR by Customer'!$I$6:$I$107,'ARR Analysis &amp; Retention'!$B126,'ARR by Customer'!BI$6:BI$107)</f>
        <v>0</v>
      </c>
      <c r="G126" s="67">
        <f>SUMIF('ARR by Customer'!$I$6:$I$107,'ARR Analysis &amp; Retention'!$B126,'ARR by Customer'!BJ$6:BJ$107)</f>
        <v>0</v>
      </c>
      <c r="H126" s="67">
        <f>SUMIF('ARR by Customer'!$I$6:$I$107,'ARR Analysis &amp; Retention'!$B126,'ARR by Customer'!BK$6:BK$107)</f>
        <v>0</v>
      </c>
      <c r="I126" s="67">
        <f>SUMIF('ARR by Customer'!$I$6:$I$107,'ARR Analysis &amp; Retention'!$B126,'ARR by Customer'!BL$6:BL$107)</f>
        <v>0</v>
      </c>
      <c r="J126" s="67">
        <f>SUMIF('ARR by Customer'!$I$6:$I$107,'ARR Analysis &amp; Retention'!$B126,'ARR by Customer'!BM$6:BM$107)</f>
        <v>0</v>
      </c>
      <c r="K126" s="67">
        <f>SUMIF('ARR by Customer'!$I$6:$I$107,'ARR Analysis &amp; Retention'!$B126,'ARR by Customer'!BN$6:BN$107)</f>
        <v>0</v>
      </c>
      <c r="L126" s="67">
        <f>SUMIF('ARR by Customer'!$I$6:$I$107,'ARR Analysis &amp; Retention'!$B126,'ARR by Customer'!BO$6:BO$107)</f>
        <v>0</v>
      </c>
      <c r="M126" s="67">
        <f>IF($B$3="NO",SUMIF('ARR by Customer'!$I$6:$I$107,'ARR Analysis &amp; Retention'!$B126,'ARR by Customer'!BP$6:BP$107),SUMIF('ARR by Customer'!$I$6:$I$107,'ARR Analysis &amp; Retention'!$B126,'ARR by Customer'!BP$6:BP$107)+SUMIF('[1]2025 Pipeline'!$N$6:$N$140,'ARR Analysis &amp; Retention'!$B126,'[1]2025 Pipeline'!BV$6:BV$140))</f>
        <v>0</v>
      </c>
      <c r="N126" s="67">
        <f>IF($B$3="NO",SUMIF('ARR by Customer'!$I$6:$I$107,'ARR Analysis &amp; Retention'!$B126,'ARR by Customer'!BQ$6:BQ$107),SUMIF('ARR by Customer'!$I$6:$I$107,'ARR Analysis &amp; Retention'!$B126,'ARR by Customer'!BQ$6:BQ$107)+SUMIF('[1]2025 Pipeline'!$N$6:$N$140,'ARR Analysis &amp; Retention'!$B126,'[1]2025 Pipeline'!BW$6:BW$140))</f>
        <v>0</v>
      </c>
      <c r="O126" s="67">
        <f>IF($B$3="NO",SUMIF('ARR by Customer'!$I$6:$I$107,'ARR Analysis &amp; Retention'!$B126,'ARR by Customer'!BR$6:BR$107),SUMIF('ARR by Customer'!$I$6:$I$107,'ARR Analysis &amp; Retention'!$B126,'ARR by Customer'!BR$6:BR$107)+SUMIF('[1]2025 Pipeline'!$N$6:$N$140,'ARR Analysis &amp; Retention'!$B126,'[1]2025 Pipeline'!BX$6:BX$140))</f>
        <v>0</v>
      </c>
      <c r="P126" s="67">
        <f>IF($B$3="NO",SUMIF('ARR by Customer'!$I$6:$I$107,'ARR Analysis &amp; Retention'!$B126,'ARR by Customer'!BS$6:BS$107),SUMIF('ARR by Customer'!$I$6:$I$107,'ARR Analysis &amp; Retention'!$B126,'ARR by Customer'!BS$6:BS$107)+SUMIF('[1]2025 Pipeline'!$N$6:$N$140,'ARR Analysis &amp; Retention'!$B126,'[1]2025 Pipeline'!BY$6:BY$140))</f>
        <v>0</v>
      </c>
      <c r="Q126" s="67">
        <f>IF($B$3="NO",SUMIF('ARR by Customer'!$I$6:$I$107,'ARR Analysis &amp; Retention'!$B126,'ARR by Customer'!BT$6:BT$107),SUMIF('ARR by Customer'!$I$6:$I$107,'ARR Analysis &amp; Retention'!$B126,'ARR by Customer'!BT$6:BT$107)+SUMIF('[1]2025 Pipeline'!$N$6:$N$140,'ARR Analysis &amp; Retention'!$B126,'[1]2025 Pipeline'!BZ$6:BZ$140))</f>
        <v>0</v>
      </c>
      <c r="R126" s="67">
        <f>IF($B$3="NO",SUMIF('ARR by Customer'!$I$6:$I$107,'ARR Analysis &amp; Retention'!$B126,'ARR by Customer'!BU$6:BU$107),SUMIF('ARR by Customer'!$I$6:$I$107,'ARR Analysis &amp; Retention'!$B126,'ARR by Customer'!BU$6:BU$107)+SUMIF('[1]2025 Pipeline'!$N$6:$N$140,'ARR Analysis &amp; Retention'!$B126,'[1]2025 Pipeline'!CA$6:CA$140))</f>
        <v>0</v>
      </c>
      <c r="S126" s="67">
        <f>IF($B$3="NO",SUMIF('ARR by Customer'!$I$6:$I$107,'ARR Analysis &amp; Retention'!$B126,'ARR by Customer'!BV$6:BV$107),SUMIF('ARR by Customer'!$I$6:$I$107,'ARR Analysis &amp; Retention'!$B126,'ARR by Customer'!BV$6:BV$107)+SUMIF('[1]2025 Pipeline'!$N$6:$N$140,'ARR Analysis &amp; Retention'!$B126,'[1]2025 Pipeline'!CB$6:CB$140))</f>
        <v>0</v>
      </c>
      <c r="T126" s="67">
        <f>IF($B$3="NO",SUMIF('ARR by Customer'!$I$6:$I$107,'ARR Analysis &amp; Retention'!$B126,'ARR by Customer'!BW$6:BW$107),SUMIF('ARR by Customer'!$I$6:$I$107,'ARR Analysis &amp; Retention'!$B126,'ARR by Customer'!BW$6:BW$107)+SUMIF('[1]2025 Pipeline'!$N$6:$N$140,'ARR Analysis &amp; Retention'!$B126,'[1]2025 Pipeline'!CC$6:CC$140))</f>
        <v>0</v>
      </c>
      <c r="U126" s="67">
        <f>IF($B$3="NO",SUMIF('ARR by Customer'!$I$6:$I$107,'ARR Analysis &amp; Retention'!$B126,'ARR by Customer'!BX$6:BX$107),SUMIF('ARR by Customer'!$I$6:$I$107,'ARR Analysis &amp; Retention'!$B126,'ARR by Customer'!BX$6:BX$107)+SUMIF('[1]2025 Pipeline'!$N$6:$N$140,'ARR Analysis &amp; Retention'!$B126,'[1]2025 Pipeline'!CD$6:CD$140))</f>
        <v>0</v>
      </c>
      <c r="V126" s="67">
        <f>IF($B$3="NO",SUMIF('ARR by Customer'!$I$6:$I$107,'ARR Analysis &amp; Retention'!$B126,'ARR by Customer'!BY$6:BY$107),SUMIF('ARR by Customer'!$I$6:$I$107,'ARR Analysis &amp; Retention'!$B126,'ARR by Customer'!BY$6:BY$107)+SUMIF('[1]2025 Pipeline'!$N$6:$N$140,'ARR Analysis &amp; Retention'!$B126,'[1]2025 Pipeline'!CE$6:CE$140))</f>
        <v>0</v>
      </c>
      <c r="W126" s="67">
        <f>IF($B$3="NO",SUMIF('ARR by Customer'!$I$6:$I$107,'ARR Analysis &amp; Retention'!$B126,'ARR by Customer'!BZ$6:BZ$107),SUMIF('ARR by Customer'!$I$6:$I$107,'ARR Analysis &amp; Retention'!$B126,'ARR by Customer'!BZ$6:BZ$107)+SUMIF('[1]2025 Pipeline'!$N$6:$N$140,'ARR Analysis &amp; Retention'!$B126,'[1]2025 Pipeline'!CF$6:CF$140))</f>
        <v>0</v>
      </c>
      <c r="X126" s="67">
        <f>IF($B$3="NO",SUMIF('ARR by Customer'!$I$6:$I$107,'ARR Analysis &amp; Retention'!$B126,'ARR by Customer'!CA$6:CA$107),SUMIF('ARR by Customer'!$I$6:$I$107,'ARR Analysis &amp; Retention'!$B126,'ARR by Customer'!CA$6:CA$107)+SUMIF('[1]2025 Pipeline'!$N$6:$N$140,'ARR Analysis &amp; Retention'!$B126,'[1]2025 Pipeline'!CG$6:CG$140))</f>
        <v>0</v>
      </c>
    </row>
    <row r="127" spans="2:24" ht="12" customHeight="1" x14ac:dyDescent="0.2">
      <c r="B127" s="5" t="s">
        <v>71</v>
      </c>
      <c r="C127" s="67">
        <f>SUMIF('ARR by Customer'!$I$6:$I$107,'ARR Analysis &amp; Retention'!$B127,'ARR by Customer'!BF$6:BF$107)</f>
        <v>1</v>
      </c>
      <c r="D127" s="67">
        <f>SUMIF('ARR by Customer'!$I$6:$I$107,'ARR Analysis &amp; Retention'!$B127,'ARR by Customer'!BG$6:BG$107)</f>
        <v>2</v>
      </c>
      <c r="E127" s="67">
        <f>SUMIF('ARR by Customer'!$I$6:$I$107,'ARR Analysis &amp; Retention'!$B127,'ARR by Customer'!BH$6:BH$107)</f>
        <v>2</v>
      </c>
      <c r="F127" s="67">
        <f>SUMIF('ARR by Customer'!$I$6:$I$107,'ARR Analysis &amp; Retention'!$B127,'ARR by Customer'!BI$6:BI$107)</f>
        <v>2</v>
      </c>
      <c r="G127" s="67">
        <f>SUMIF('ARR by Customer'!$I$6:$I$107,'ARR Analysis &amp; Retention'!$B127,'ARR by Customer'!BJ$6:BJ$107)</f>
        <v>2</v>
      </c>
      <c r="H127" s="67">
        <f>SUMIF('ARR by Customer'!$I$6:$I$107,'ARR Analysis &amp; Retention'!$B127,'ARR by Customer'!BK$6:BK$107)</f>
        <v>2</v>
      </c>
      <c r="I127" s="67">
        <f>SUMIF('ARR by Customer'!$I$6:$I$107,'ARR Analysis &amp; Retention'!$B127,'ARR by Customer'!BL$6:BL$107)</f>
        <v>2</v>
      </c>
      <c r="J127" s="67">
        <f>SUMIF('ARR by Customer'!$I$6:$I$107,'ARR Analysis &amp; Retention'!$B127,'ARR by Customer'!BM$6:BM$107)</f>
        <v>2</v>
      </c>
      <c r="K127" s="67">
        <f>SUMIF('ARR by Customer'!$I$6:$I$107,'ARR Analysis &amp; Retention'!$B127,'ARR by Customer'!BN$6:BN$107)</f>
        <v>2</v>
      </c>
      <c r="L127" s="67">
        <f>SUMIF('ARR by Customer'!$I$6:$I$107,'ARR Analysis &amp; Retention'!$B127,'ARR by Customer'!BO$6:BO$107)</f>
        <v>2</v>
      </c>
      <c r="M127" s="67">
        <f>IF($B$3="NO",SUMIF('ARR by Customer'!$I$6:$I$107,'ARR Analysis &amp; Retention'!$B127,'ARR by Customer'!BP$6:BP$107),SUMIF('ARR by Customer'!$I$6:$I$107,'ARR Analysis &amp; Retention'!$B127,'ARR by Customer'!BP$6:BP$107)+SUMIF('[1]2025 Pipeline'!$N$6:$N$140,'ARR Analysis &amp; Retention'!$B127,'[1]2025 Pipeline'!BV$6:BV$140))</f>
        <v>2</v>
      </c>
      <c r="N127" s="67">
        <f>IF($B$3="NO",SUMIF('ARR by Customer'!$I$6:$I$107,'ARR Analysis &amp; Retention'!$B127,'ARR by Customer'!BQ$6:BQ$107),SUMIF('ARR by Customer'!$I$6:$I$107,'ARR Analysis &amp; Retention'!$B127,'ARR by Customer'!BQ$6:BQ$107)+SUMIF('[1]2025 Pipeline'!$N$6:$N$140,'ARR Analysis &amp; Retention'!$B127,'[1]2025 Pipeline'!BW$6:BW$140))</f>
        <v>2</v>
      </c>
      <c r="O127" s="67">
        <f>IF($B$3="NO",SUMIF('ARR by Customer'!$I$6:$I$107,'ARR Analysis &amp; Retention'!$B127,'ARR by Customer'!BR$6:BR$107),SUMIF('ARR by Customer'!$I$6:$I$107,'ARR Analysis &amp; Retention'!$B127,'ARR by Customer'!BR$6:BR$107)+SUMIF('[1]2025 Pipeline'!$N$6:$N$140,'ARR Analysis &amp; Retention'!$B127,'[1]2025 Pipeline'!BX$6:BX$140))</f>
        <v>2</v>
      </c>
      <c r="P127" s="67">
        <f>IF($B$3="NO",SUMIF('ARR by Customer'!$I$6:$I$107,'ARR Analysis &amp; Retention'!$B127,'ARR by Customer'!BS$6:BS$107),SUMIF('ARR by Customer'!$I$6:$I$107,'ARR Analysis &amp; Retention'!$B127,'ARR by Customer'!BS$6:BS$107)+SUMIF('[1]2025 Pipeline'!$N$6:$N$140,'ARR Analysis &amp; Retention'!$B127,'[1]2025 Pipeline'!BY$6:BY$140))</f>
        <v>2</v>
      </c>
      <c r="Q127" s="67">
        <f>IF($B$3="NO",SUMIF('ARR by Customer'!$I$6:$I$107,'ARR Analysis &amp; Retention'!$B127,'ARR by Customer'!BT$6:BT$107),SUMIF('ARR by Customer'!$I$6:$I$107,'ARR Analysis &amp; Retention'!$B127,'ARR by Customer'!BT$6:BT$107)+SUMIF('[1]2025 Pipeline'!$N$6:$N$140,'ARR Analysis &amp; Retention'!$B127,'[1]2025 Pipeline'!BZ$6:BZ$140))</f>
        <v>3</v>
      </c>
      <c r="R127" s="67">
        <f>IF($B$3="NO",SUMIF('ARR by Customer'!$I$6:$I$107,'ARR Analysis &amp; Retention'!$B127,'ARR by Customer'!BU$6:BU$107),SUMIF('ARR by Customer'!$I$6:$I$107,'ARR Analysis &amp; Retention'!$B127,'ARR by Customer'!BU$6:BU$107)+SUMIF('[1]2025 Pipeline'!$N$6:$N$140,'ARR Analysis &amp; Retention'!$B127,'[1]2025 Pipeline'!CA$6:CA$140))</f>
        <v>5</v>
      </c>
      <c r="S127" s="67">
        <f>IF($B$3="NO",SUMIF('ARR by Customer'!$I$6:$I$107,'ARR Analysis &amp; Retention'!$B127,'ARR by Customer'!BV$6:BV$107),SUMIF('ARR by Customer'!$I$6:$I$107,'ARR Analysis &amp; Retention'!$B127,'ARR by Customer'!BV$6:BV$107)+SUMIF('[1]2025 Pipeline'!$N$6:$N$140,'ARR Analysis &amp; Retention'!$B127,'[1]2025 Pipeline'!CB$6:CB$140))</f>
        <v>6</v>
      </c>
      <c r="T127" s="67">
        <f>IF($B$3="NO",SUMIF('ARR by Customer'!$I$6:$I$107,'ARR Analysis &amp; Retention'!$B127,'ARR by Customer'!BW$6:BW$107),SUMIF('ARR by Customer'!$I$6:$I$107,'ARR Analysis &amp; Retention'!$B127,'ARR by Customer'!BW$6:BW$107)+SUMIF('[1]2025 Pipeline'!$N$6:$N$140,'ARR Analysis &amp; Retention'!$B127,'[1]2025 Pipeline'!CC$6:CC$140))</f>
        <v>7</v>
      </c>
      <c r="U127" s="67">
        <f>IF($B$3="NO",SUMIF('ARR by Customer'!$I$6:$I$107,'ARR Analysis &amp; Retention'!$B127,'ARR by Customer'!BX$6:BX$107),SUMIF('ARR by Customer'!$I$6:$I$107,'ARR Analysis &amp; Retention'!$B127,'ARR by Customer'!BX$6:BX$107)+SUMIF('[1]2025 Pipeline'!$N$6:$N$140,'ARR Analysis &amp; Retention'!$B127,'[1]2025 Pipeline'!CD$6:CD$140))</f>
        <v>9</v>
      </c>
      <c r="V127" s="67">
        <f>IF($B$3="NO",SUMIF('ARR by Customer'!$I$6:$I$107,'ARR Analysis &amp; Retention'!$B127,'ARR by Customer'!BY$6:BY$107),SUMIF('ARR by Customer'!$I$6:$I$107,'ARR Analysis &amp; Retention'!$B127,'ARR by Customer'!BY$6:BY$107)+SUMIF('[1]2025 Pipeline'!$N$6:$N$140,'ARR Analysis &amp; Retention'!$B127,'[1]2025 Pipeline'!CE$6:CE$140))</f>
        <v>9</v>
      </c>
      <c r="W127" s="67">
        <f>IF($B$3="NO",SUMIF('ARR by Customer'!$I$6:$I$107,'ARR Analysis &amp; Retention'!$B127,'ARR by Customer'!BZ$6:BZ$107),SUMIF('ARR by Customer'!$I$6:$I$107,'ARR Analysis &amp; Retention'!$B127,'ARR by Customer'!BZ$6:BZ$107)+SUMIF('[1]2025 Pipeline'!$N$6:$N$140,'ARR Analysis &amp; Retention'!$B127,'[1]2025 Pipeline'!CF$6:CF$140))</f>
        <v>10</v>
      </c>
      <c r="X127" s="67">
        <f>IF($B$3="NO",SUMIF('ARR by Customer'!$I$6:$I$107,'ARR Analysis &amp; Retention'!$B127,'ARR by Customer'!CA$6:CA$107),SUMIF('ARR by Customer'!$I$6:$I$107,'ARR Analysis &amp; Retention'!$B127,'ARR by Customer'!CA$6:CA$107)+SUMIF('[1]2025 Pipeline'!$N$6:$N$140,'ARR Analysis &amp; Retention'!$B127,'[1]2025 Pipeline'!CG$6:CG$140))</f>
        <v>10</v>
      </c>
    </row>
    <row r="128" spans="2:24" ht="12" customHeight="1" x14ac:dyDescent="0.2">
      <c r="B128" s="5" t="s">
        <v>72</v>
      </c>
      <c r="C128" s="67">
        <f>SUMIF('ARR by Customer'!$I$6:$I$107,'ARR Analysis &amp; Retention'!$B128,'ARR by Customer'!BF$6:BF$107)</f>
        <v>1</v>
      </c>
      <c r="D128" s="67">
        <f>SUMIF('ARR by Customer'!$I$6:$I$107,'ARR Analysis &amp; Retention'!$B128,'ARR by Customer'!BG$6:BG$107)</f>
        <v>1</v>
      </c>
      <c r="E128" s="67">
        <f>SUMIF('ARR by Customer'!$I$6:$I$107,'ARR Analysis &amp; Retention'!$B128,'ARR by Customer'!BH$6:BH$107)</f>
        <v>1</v>
      </c>
      <c r="F128" s="67">
        <f>SUMIF('ARR by Customer'!$I$6:$I$107,'ARR Analysis &amp; Retention'!$B128,'ARR by Customer'!BI$6:BI$107)</f>
        <v>1</v>
      </c>
      <c r="G128" s="67">
        <f>SUMIF('ARR by Customer'!$I$6:$I$107,'ARR Analysis &amp; Retention'!$B128,'ARR by Customer'!BJ$6:BJ$107)</f>
        <v>1</v>
      </c>
      <c r="H128" s="67">
        <f>SUMIF('ARR by Customer'!$I$6:$I$107,'ARR Analysis &amp; Retention'!$B128,'ARR by Customer'!BK$6:BK$107)</f>
        <v>1</v>
      </c>
      <c r="I128" s="67">
        <f>SUMIF('ARR by Customer'!$I$6:$I$107,'ARR Analysis &amp; Retention'!$B128,'ARR by Customer'!BL$6:BL$107)</f>
        <v>1</v>
      </c>
      <c r="J128" s="67">
        <f>SUMIF('ARR by Customer'!$I$6:$I$107,'ARR Analysis &amp; Retention'!$B128,'ARR by Customer'!BM$6:BM$107)</f>
        <v>1</v>
      </c>
      <c r="K128" s="67">
        <f>SUMIF('ARR by Customer'!$I$6:$I$107,'ARR Analysis &amp; Retention'!$B128,'ARR by Customer'!BN$6:BN$107)</f>
        <v>1</v>
      </c>
      <c r="L128" s="67">
        <f>SUMIF('ARR by Customer'!$I$6:$I$107,'ARR Analysis &amp; Retention'!$B128,'ARR by Customer'!BO$6:BO$107)</f>
        <v>1</v>
      </c>
      <c r="M128" s="67">
        <f>IF($B$3="NO",SUMIF('ARR by Customer'!$I$6:$I$107,'ARR Analysis &amp; Retention'!$B128,'ARR by Customer'!BP$6:BP$107),SUMIF('ARR by Customer'!$I$6:$I$107,'ARR Analysis &amp; Retention'!$B128,'ARR by Customer'!BP$6:BP$107)+SUMIF('[1]2025 Pipeline'!$N$6:$N$140,'ARR Analysis &amp; Retention'!$B128,'[1]2025 Pipeline'!BV$6:BV$140))</f>
        <v>1</v>
      </c>
      <c r="N128" s="67">
        <f>IF($B$3="NO",SUMIF('ARR by Customer'!$I$6:$I$107,'ARR Analysis &amp; Retention'!$B128,'ARR by Customer'!BQ$6:BQ$107),SUMIF('ARR by Customer'!$I$6:$I$107,'ARR Analysis &amp; Retention'!$B128,'ARR by Customer'!BQ$6:BQ$107)+SUMIF('[1]2025 Pipeline'!$N$6:$N$140,'ARR Analysis &amp; Retention'!$B128,'[1]2025 Pipeline'!BW$6:BW$140))</f>
        <v>1</v>
      </c>
      <c r="O128" s="67">
        <f>IF($B$3="NO",SUMIF('ARR by Customer'!$I$6:$I$107,'ARR Analysis &amp; Retention'!$B128,'ARR by Customer'!BR$6:BR$107),SUMIF('ARR by Customer'!$I$6:$I$107,'ARR Analysis &amp; Retention'!$B128,'ARR by Customer'!BR$6:BR$107)+SUMIF('[1]2025 Pipeline'!$N$6:$N$140,'ARR Analysis &amp; Retention'!$B128,'[1]2025 Pipeline'!BX$6:BX$140))</f>
        <v>1</v>
      </c>
      <c r="P128" s="67">
        <f>IF($B$3="NO",SUMIF('ARR by Customer'!$I$6:$I$107,'ARR Analysis &amp; Retention'!$B128,'ARR by Customer'!BS$6:BS$107),SUMIF('ARR by Customer'!$I$6:$I$107,'ARR Analysis &amp; Retention'!$B128,'ARR by Customer'!BS$6:BS$107)+SUMIF('[1]2025 Pipeline'!$N$6:$N$140,'ARR Analysis &amp; Retention'!$B128,'[1]2025 Pipeline'!BY$6:BY$140))</f>
        <v>1</v>
      </c>
      <c r="Q128" s="67">
        <f>IF($B$3="NO",SUMIF('ARR by Customer'!$I$6:$I$107,'ARR Analysis &amp; Retention'!$B128,'ARR by Customer'!BT$6:BT$107),SUMIF('ARR by Customer'!$I$6:$I$107,'ARR Analysis &amp; Retention'!$B128,'ARR by Customer'!BT$6:BT$107)+SUMIF('[1]2025 Pipeline'!$N$6:$N$140,'ARR Analysis &amp; Retention'!$B128,'[1]2025 Pipeline'!BZ$6:BZ$140))</f>
        <v>1</v>
      </c>
      <c r="R128" s="67">
        <f>IF($B$3="NO",SUMIF('ARR by Customer'!$I$6:$I$107,'ARR Analysis &amp; Retention'!$B128,'ARR by Customer'!BU$6:BU$107),SUMIF('ARR by Customer'!$I$6:$I$107,'ARR Analysis &amp; Retention'!$B128,'ARR by Customer'!BU$6:BU$107)+SUMIF('[1]2025 Pipeline'!$N$6:$N$140,'ARR Analysis &amp; Retention'!$B128,'[1]2025 Pipeline'!CA$6:CA$140))</f>
        <v>0</v>
      </c>
      <c r="S128" s="67">
        <f>IF($B$3="NO",SUMIF('ARR by Customer'!$I$6:$I$107,'ARR Analysis &amp; Retention'!$B128,'ARR by Customer'!BV$6:BV$107),SUMIF('ARR by Customer'!$I$6:$I$107,'ARR Analysis &amp; Retention'!$B128,'ARR by Customer'!BV$6:BV$107)+SUMIF('[1]2025 Pipeline'!$N$6:$N$140,'ARR Analysis &amp; Retention'!$B128,'[1]2025 Pipeline'!CB$6:CB$140))</f>
        <v>0</v>
      </c>
      <c r="T128" s="67">
        <f>IF($B$3="NO",SUMIF('ARR by Customer'!$I$6:$I$107,'ARR Analysis &amp; Retention'!$B128,'ARR by Customer'!BW$6:BW$107),SUMIF('ARR by Customer'!$I$6:$I$107,'ARR Analysis &amp; Retention'!$B128,'ARR by Customer'!BW$6:BW$107)+SUMIF('[1]2025 Pipeline'!$N$6:$N$140,'ARR Analysis &amp; Retention'!$B128,'[1]2025 Pipeline'!CC$6:CC$140))</f>
        <v>0</v>
      </c>
      <c r="U128" s="67">
        <f>IF($B$3="NO",SUMIF('ARR by Customer'!$I$6:$I$107,'ARR Analysis &amp; Retention'!$B128,'ARR by Customer'!BX$6:BX$107),SUMIF('ARR by Customer'!$I$6:$I$107,'ARR Analysis &amp; Retention'!$B128,'ARR by Customer'!BX$6:BX$107)+SUMIF('[1]2025 Pipeline'!$N$6:$N$140,'ARR Analysis &amp; Retention'!$B128,'[1]2025 Pipeline'!CD$6:CD$140))</f>
        <v>0</v>
      </c>
      <c r="V128" s="67">
        <f>IF($B$3="NO",SUMIF('ARR by Customer'!$I$6:$I$107,'ARR Analysis &amp; Retention'!$B128,'ARR by Customer'!BY$6:BY$107),SUMIF('ARR by Customer'!$I$6:$I$107,'ARR Analysis &amp; Retention'!$B128,'ARR by Customer'!BY$6:BY$107)+SUMIF('[1]2025 Pipeline'!$N$6:$N$140,'ARR Analysis &amp; Retention'!$B128,'[1]2025 Pipeline'!CE$6:CE$140))</f>
        <v>0</v>
      </c>
      <c r="W128" s="67">
        <f>IF($B$3="NO",SUMIF('ARR by Customer'!$I$6:$I$107,'ARR Analysis &amp; Retention'!$B128,'ARR by Customer'!BZ$6:BZ$107),SUMIF('ARR by Customer'!$I$6:$I$107,'ARR Analysis &amp; Retention'!$B128,'ARR by Customer'!BZ$6:BZ$107)+SUMIF('[1]2025 Pipeline'!$N$6:$N$140,'ARR Analysis &amp; Retention'!$B128,'[1]2025 Pipeline'!CF$6:CF$140))</f>
        <v>0</v>
      </c>
      <c r="X128" s="67">
        <f>IF($B$3="NO",SUMIF('ARR by Customer'!$I$6:$I$107,'ARR Analysis &amp; Retention'!$B128,'ARR by Customer'!CA$6:CA$107),SUMIF('ARR by Customer'!$I$6:$I$107,'ARR Analysis &amp; Retention'!$B128,'ARR by Customer'!CA$6:CA$107)+SUMIF('[1]2025 Pipeline'!$N$6:$N$140,'ARR Analysis &amp; Retention'!$B128,'[1]2025 Pipeline'!CG$6:CG$140))</f>
        <v>0</v>
      </c>
    </row>
    <row r="129" spans="2:24" ht="12" customHeight="1" x14ac:dyDescent="0.2">
      <c r="B129" s="5" t="s">
        <v>65</v>
      </c>
      <c r="C129" s="67">
        <f>SUMIF('ARR by Customer'!$I$6:$I$107,'ARR Analysis &amp; Retention'!$B129,'ARR by Customer'!BF$6:BF$107)</f>
        <v>0</v>
      </c>
      <c r="D129" s="67">
        <f>SUMIF('ARR by Customer'!$I$6:$I$107,'ARR Analysis &amp; Retention'!$B129,'ARR by Customer'!BG$6:BG$107)</f>
        <v>0</v>
      </c>
      <c r="E129" s="67">
        <f>SUMIF('ARR by Customer'!$I$6:$I$107,'ARR Analysis &amp; Retention'!$B129,'ARR by Customer'!BH$6:BH$107)</f>
        <v>0</v>
      </c>
      <c r="F129" s="67">
        <f>SUMIF('ARR by Customer'!$I$6:$I$107,'ARR Analysis &amp; Retention'!$B129,'ARR by Customer'!BI$6:BI$107)</f>
        <v>0</v>
      </c>
      <c r="G129" s="67">
        <f>SUMIF('ARR by Customer'!$I$6:$I$107,'ARR Analysis &amp; Retention'!$B129,'ARR by Customer'!BJ$6:BJ$107)</f>
        <v>0</v>
      </c>
      <c r="H129" s="67">
        <f>SUMIF('ARR by Customer'!$I$6:$I$107,'ARR Analysis &amp; Retention'!$B129,'ARR by Customer'!BK$6:BK$107)</f>
        <v>0</v>
      </c>
      <c r="I129" s="67">
        <f>SUMIF('ARR by Customer'!$I$6:$I$107,'ARR Analysis &amp; Retention'!$B129,'ARR by Customer'!BL$6:BL$107)</f>
        <v>0</v>
      </c>
      <c r="J129" s="67">
        <f>SUMIF('ARR by Customer'!$I$6:$I$107,'ARR Analysis &amp; Retention'!$B129,'ARR by Customer'!BM$6:BM$107)</f>
        <v>0</v>
      </c>
      <c r="K129" s="67">
        <f>SUMIF('ARR by Customer'!$I$6:$I$107,'ARR Analysis &amp; Retention'!$B129,'ARR by Customer'!BN$6:BN$107)</f>
        <v>0</v>
      </c>
      <c r="L129" s="67">
        <f>SUMIF('ARR by Customer'!$I$6:$I$107,'ARR Analysis &amp; Retention'!$B129,'ARR by Customer'!BO$6:BO$107)</f>
        <v>0</v>
      </c>
      <c r="M129" s="67">
        <f>IF($B$3="NO",SUMIF('ARR by Customer'!$I$6:$I$107,'ARR Analysis &amp; Retention'!$B129,'ARR by Customer'!BP$6:BP$107),SUMIF('ARR by Customer'!$I$6:$I$107,'ARR Analysis &amp; Retention'!$B129,'ARR by Customer'!BP$6:BP$107)+SUMIF('[1]2025 Pipeline'!$N$6:$N$140,'ARR Analysis &amp; Retention'!$B129,'[1]2025 Pipeline'!BV$6:BV$140))</f>
        <v>0</v>
      </c>
      <c r="N129" s="67">
        <f>IF($B$3="NO",SUMIF('ARR by Customer'!$I$6:$I$107,'ARR Analysis &amp; Retention'!$B129,'ARR by Customer'!BQ$6:BQ$107),SUMIF('ARR by Customer'!$I$6:$I$107,'ARR Analysis &amp; Retention'!$B129,'ARR by Customer'!BQ$6:BQ$107)+SUMIF('[1]2025 Pipeline'!$N$6:$N$140,'ARR Analysis &amp; Retention'!$B129,'[1]2025 Pipeline'!BW$6:BW$140))</f>
        <v>0</v>
      </c>
      <c r="O129" s="67">
        <f>IF($B$3="NO",SUMIF('ARR by Customer'!$I$6:$I$107,'ARR Analysis &amp; Retention'!$B129,'ARR by Customer'!BR$6:BR$107),SUMIF('ARR by Customer'!$I$6:$I$107,'ARR Analysis &amp; Retention'!$B129,'ARR by Customer'!BR$6:BR$107)+SUMIF('[1]2025 Pipeline'!$N$6:$N$140,'ARR Analysis &amp; Retention'!$B129,'[1]2025 Pipeline'!BX$6:BX$140))</f>
        <v>0</v>
      </c>
      <c r="P129" s="67">
        <f>IF($B$3="NO",SUMIF('ARR by Customer'!$I$6:$I$107,'ARR Analysis &amp; Retention'!$B129,'ARR by Customer'!BS$6:BS$107),SUMIF('ARR by Customer'!$I$6:$I$107,'ARR Analysis &amp; Retention'!$B129,'ARR by Customer'!BS$6:BS$107)+SUMIF('[1]2025 Pipeline'!$N$6:$N$140,'ARR Analysis &amp; Retention'!$B129,'[1]2025 Pipeline'!BY$6:BY$140))</f>
        <v>0</v>
      </c>
      <c r="Q129" s="67">
        <f>IF($B$3="NO",SUMIF('ARR by Customer'!$I$6:$I$107,'ARR Analysis &amp; Retention'!$B129,'ARR by Customer'!BT$6:BT$107),SUMIF('ARR by Customer'!$I$6:$I$107,'ARR Analysis &amp; Retention'!$B129,'ARR by Customer'!BT$6:BT$107)+SUMIF('[1]2025 Pipeline'!$N$6:$N$140,'ARR Analysis &amp; Retention'!$B129,'[1]2025 Pipeline'!BZ$6:BZ$140))</f>
        <v>0</v>
      </c>
      <c r="R129" s="67">
        <f>IF($B$3="NO",SUMIF('ARR by Customer'!$I$6:$I$107,'ARR Analysis &amp; Retention'!$B129,'ARR by Customer'!BU$6:BU$107),SUMIF('ARR by Customer'!$I$6:$I$107,'ARR Analysis &amp; Retention'!$B129,'ARR by Customer'!BU$6:BU$107)+SUMIF('[1]2025 Pipeline'!$N$6:$N$140,'ARR Analysis &amp; Retention'!$B129,'[1]2025 Pipeline'!CA$6:CA$140))</f>
        <v>1</v>
      </c>
      <c r="S129" s="67">
        <f>IF($B$3="NO",SUMIF('ARR by Customer'!$I$6:$I$107,'ARR Analysis &amp; Retention'!$B129,'ARR by Customer'!BV$6:BV$107),SUMIF('ARR by Customer'!$I$6:$I$107,'ARR Analysis &amp; Retention'!$B129,'ARR by Customer'!BV$6:BV$107)+SUMIF('[1]2025 Pipeline'!$N$6:$N$140,'ARR Analysis &amp; Retention'!$B129,'[1]2025 Pipeline'!CB$6:CB$140))</f>
        <v>1</v>
      </c>
      <c r="T129" s="67">
        <f>IF($B$3="NO",SUMIF('ARR by Customer'!$I$6:$I$107,'ARR Analysis &amp; Retention'!$B129,'ARR by Customer'!BW$6:BW$107),SUMIF('ARR by Customer'!$I$6:$I$107,'ARR Analysis &amp; Retention'!$B129,'ARR by Customer'!BW$6:BW$107)+SUMIF('[1]2025 Pipeline'!$N$6:$N$140,'ARR Analysis &amp; Retention'!$B129,'[1]2025 Pipeline'!CC$6:CC$140))</f>
        <v>2</v>
      </c>
      <c r="U129" s="67">
        <f>IF($B$3="NO",SUMIF('ARR by Customer'!$I$6:$I$107,'ARR Analysis &amp; Retention'!$B129,'ARR by Customer'!BX$6:BX$107),SUMIF('ARR by Customer'!$I$6:$I$107,'ARR Analysis &amp; Retention'!$B129,'ARR by Customer'!BX$6:BX$107)+SUMIF('[1]2025 Pipeline'!$N$6:$N$140,'ARR Analysis &amp; Retention'!$B129,'[1]2025 Pipeline'!CD$6:CD$140))</f>
        <v>3</v>
      </c>
      <c r="V129" s="67">
        <f>IF($B$3="NO",SUMIF('ARR by Customer'!$I$6:$I$107,'ARR Analysis &amp; Retention'!$B129,'ARR by Customer'!BY$6:BY$107),SUMIF('ARR by Customer'!$I$6:$I$107,'ARR Analysis &amp; Retention'!$B129,'ARR by Customer'!BY$6:BY$107)+SUMIF('[1]2025 Pipeline'!$N$6:$N$140,'ARR Analysis &amp; Retention'!$B129,'[1]2025 Pipeline'!CE$6:CE$140))</f>
        <v>5</v>
      </c>
      <c r="W129" s="67">
        <f>IF($B$3="NO",SUMIF('ARR by Customer'!$I$6:$I$107,'ARR Analysis &amp; Retention'!$B129,'ARR by Customer'!BZ$6:BZ$107),SUMIF('ARR by Customer'!$I$6:$I$107,'ARR Analysis &amp; Retention'!$B129,'ARR by Customer'!BZ$6:BZ$107)+SUMIF('[1]2025 Pipeline'!$N$6:$N$140,'ARR Analysis &amp; Retention'!$B129,'[1]2025 Pipeline'!CF$6:CF$140))</f>
        <v>6</v>
      </c>
      <c r="X129" s="67">
        <f>IF($B$3="NO",SUMIF('ARR by Customer'!$I$6:$I$107,'ARR Analysis &amp; Retention'!$B129,'ARR by Customer'!CA$6:CA$107),SUMIF('ARR by Customer'!$I$6:$I$107,'ARR Analysis &amp; Retention'!$B129,'ARR by Customer'!CA$6:CA$107)+SUMIF('[1]2025 Pipeline'!$N$6:$N$140,'ARR Analysis &amp; Retention'!$B129,'[1]2025 Pipeline'!CG$6:CG$140))</f>
        <v>6</v>
      </c>
    </row>
    <row r="130" spans="2:24" ht="12" customHeight="1" x14ac:dyDescent="0.2">
      <c r="B130" s="5" t="s">
        <v>70</v>
      </c>
      <c r="C130" s="67">
        <f>SUMIF('ARR by Customer'!$I$6:$I$107,'ARR Analysis &amp; Retention'!$B130,'ARR by Customer'!BF$6:BF$107)</f>
        <v>36</v>
      </c>
      <c r="D130" s="67">
        <f>SUMIF('ARR by Customer'!$I$6:$I$107,'ARR Analysis &amp; Retention'!$B130,'ARR by Customer'!BG$6:BG$107)</f>
        <v>37</v>
      </c>
      <c r="E130" s="67">
        <f>SUMIF('ARR by Customer'!$I$6:$I$107,'ARR Analysis &amp; Retention'!$B130,'ARR by Customer'!BH$6:BH$107)</f>
        <v>38</v>
      </c>
      <c r="F130" s="67">
        <f>SUMIF('ARR by Customer'!$I$6:$I$107,'ARR Analysis &amp; Retention'!$B130,'ARR by Customer'!BI$6:BI$107)</f>
        <v>35</v>
      </c>
      <c r="G130" s="67">
        <f>SUMIF('ARR by Customer'!$I$6:$I$107,'ARR Analysis &amp; Retention'!$B130,'ARR by Customer'!BJ$6:BJ$107)</f>
        <v>34</v>
      </c>
      <c r="H130" s="67">
        <f>SUMIF('ARR by Customer'!$I$6:$I$107,'ARR Analysis &amp; Retention'!$B130,'ARR by Customer'!BK$6:BK$107)</f>
        <v>34</v>
      </c>
      <c r="I130" s="67">
        <f>SUMIF('ARR by Customer'!$I$6:$I$107,'ARR Analysis &amp; Retention'!$B130,'ARR by Customer'!BL$6:BL$107)</f>
        <v>31</v>
      </c>
      <c r="J130" s="67">
        <f>SUMIF('ARR by Customer'!$I$6:$I$107,'ARR Analysis &amp; Retention'!$B130,'ARR by Customer'!BM$6:BM$107)</f>
        <v>31</v>
      </c>
      <c r="K130" s="67">
        <f>SUMIF('ARR by Customer'!$I$6:$I$107,'ARR Analysis &amp; Retention'!$B130,'ARR by Customer'!BN$6:BN$107)</f>
        <v>30</v>
      </c>
      <c r="L130" s="67">
        <f>SUMIF('ARR by Customer'!$I$6:$I$107,'ARR Analysis &amp; Retention'!$B130,'ARR by Customer'!BO$6:BO$107)</f>
        <v>31</v>
      </c>
      <c r="M130" s="67">
        <f>IF($B$3="NO",SUMIF('ARR by Customer'!$I$6:$I$107,'ARR Analysis &amp; Retention'!$B130,'ARR by Customer'!BP$6:BP$107),SUMIF('ARR by Customer'!$I$6:$I$107,'ARR Analysis &amp; Retention'!$B130,'ARR by Customer'!BP$6:BP$107)+SUMIF('[1]2025 Pipeline'!$N$6:$N$140,'ARR Analysis &amp; Retention'!$B130,'[1]2025 Pipeline'!BV$6:BV$140))</f>
        <v>30</v>
      </c>
      <c r="N130" s="67">
        <f>IF($B$3="NO",SUMIF('ARR by Customer'!$I$6:$I$107,'ARR Analysis &amp; Retention'!$B130,'ARR by Customer'!BQ$6:BQ$107),SUMIF('ARR by Customer'!$I$6:$I$107,'ARR Analysis &amp; Retention'!$B130,'ARR by Customer'!BQ$6:BQ$107)+SUMIF('[1]2025 Pipeline'!$N$6:$N$140,'ARR Analysis &amp; Retention'!$B130,'[1]2025 Pipeline'!BW$6:BW$140))</f>
        <v>30</v>
      </c>
      <c r="O130" s="67">
        <f>IF($B$3="NO",SUMIF('ARR by Customer'!$I$6:$I$107,'ARR Analysis &amp; Retention'!$B130,'ARR by Customer'!BR$6:BR$107),SUMIF('ARR by Customer'!$I$6:$I$107,'ARR Analysis &amp; Retention'!$B130,'ARR by Customer'!BR$6:BR$107)+SUMIF('[1]2025 Pipeline'!$N$6:$N$140,'ARR Analysis &amp; Retention'!$B130,'[1]2025 Pipeline'!BX$6:BX$140))</f>
        <v>29</v>
      </c>
      <c r="P130" s="67">
        <f>IF($B$3="NO",SUMIF('ARR by Customer'!$I$6:$I$107,'ARR Analysis &amp; Retention'!$B130,'ARR by Customer'!BS$6:BS$107),SUMIF('ARR by Customer'!$I$6:$I$107,'ARR Analysis &amp; Retention'!$B130,'ARR by Customer'!BS$6:BS$107)+SUMIF('[1]2025 Pipeline'!$N$6:$N$140,'ARR Analysis &amp; Retention'!$B130,'[1]2025 Pipeline'!BY$6:BY$140))</f>
        <v>29</v>
      </c>
      <c r="Q130" s="67">
        <f>IF($B$3="NO",SUMIF('ARR by Customer'!$I$6:$I$107,'ARR Analysis &amp; Retention'!$B130,'ARR by Customer'!BT$6:BT$107),SUMIF('ARR by Customer'!$I$6:$I$107,'ARR Analysis &amp; Retention'!$B130,'ARR by Customer'!BT$6:BT$107)+SUMIF('[1]2025 Pipeline'!$N$6:$N$140,'ARR Analysis &amp; Retention'!$B130,'[1]2025 Pipeline'!BZ$6:BZ$140))</f>
        <v>30</v>
      </c>
      <c r="R130" s="67">
        <f>IF($B$3="NO",SUMIF('ARR by Customer'!$I$6:$I$107,'ARR Analysis &amp; Retention'!$B130,'ARR by Customer'!BU$6:BU$107),SUMIF('ARR by Customer'!$I$6:$I$107,'ARR Analysis &amp; Retention'!$B130,'ARR by Customer'!BU$6:BU$107)+SUMIF('[1]2025 Pipeline'!$N$6:$N$140,'ARR Analysis &amp; Retention'!$B130,'[1]2025 Pipeline'!CA$6:CA$140))</f>
        <v>33</v>
      </c>
      <c r="S130" s="67">
        <f>IF($B$3="NO",SUMIF('ARR by Customer'!$I$6:$I$107,'ARR Analysis &amp; Retention'!$B130,'ARR by Customer'!BV$6:BV$107),SUMIF('ARR by Customer'!$I$6:$I$107,'ARR Analysis &amp; Retention'!$B130,'ARR by Customer'!BV$6:BV$107)+SUMIF('[1]2025 Pipeline'!$N$6:$N$140,'ARR Analysis &amp; Retention'!$B130,'[1]2025 Pipeline'!CB$6:CB$140))</f>
        <v>38</v>
      </c>
      <c r="T130" s="67">
        <f>IF($B$3="NO",SUMIF('ARR by Customer'!$I$6:$I$107,'ARR Analysis &amp; Retention'!$B130,'ARR by Customer'!BW$6:BW$107),SUMIF('ARR by Customer'!$I$6:$I$107,'ARR Analysis &amp; Retention'!$B130,'ARR by Customer'!BW$6:BW$107)+SUMIF('[1]2025 Pipeline'!$N$6:$N$140,'ARR Analysis &amp; Retention'!$B130,'[1]2025 Pipeline'!CC$6:CC$140))</f>
        <v>44</v>
      </c>
      <c r="U130" s="67">
        <f>IF($B$3="NO",SUMIF('ARR by Customer'!$I$6:$I$107,'ARR Analysis &amp; Retention'!$B130,'ARR by Customer'!BX$6:BX$107),SUMIF('ARR by Customer'!$I$6:$I$107,'ARR Analysis &amp; Retention'!$B130,'ARR by Customer'!BX$6:BX$107)+SUMIF('[1]2025 Pipeline'!$N$6:$N$140,'ARR Analysis &amp; Retention'!$B130,'[1]2025 Pipeline'!CD$6:CD$140))</f>
        <v>63</v>
      </c>
      <c r="V130" s="67">
        <f>IF($B$3="NO",SUMIF('ARR by Customer'!$I$6:$I$107,'ARR Analysis &amp; Retention'!$B130,'ARR by Customer'!BY$6:BY$107),SUMIF('ARR by Customer'!$I$6:$I$107,'ARR Analysis &amp; Retention'!$B130,'ARR by Customer'!BY$6:BY$107)+SUMIF('[1]2025 Pipeline'!$N$6:$N$140,'ARR Analysis &amp; Retention'!$B130,'[1]2025 Pipeline'!CE$6:CE$140))</f>
        <v>71</v>
      </c>
      <c r="W130" s="67">
        <f>IF($B$3="NO",SUMIF('ARR by Customer'!$I$6:$I$107,'ARR Analysis &amp; Retention'!$B130,'ARR by Customer'!BZ$6:BZ$107),SUMIF('ARR by Customer'!$I$6:$I$107,'ARR Analysis &amp; Retention'!$B130,'ARR by Customer'!BZ$6:BZ$107)+SUMIF('[1]2025 Pipeline'!$N$6:$N$140,'ARR Analysis &amp; Retention'!$B130,'[1]2025 Pipeline'!CF$6:CF$140))</f>
        <v>80</v>
      </c>
      <c r="X130" s="67">
        <f>IF($B$3="NO",SUMIF('ARR by Customer'!$I$6:$I$107,'ARR Analysis &amp; Retention'!$B130,'ARR by Customer'!CA$6:CA$107),SUMIF('ARR by Customer'!$I$6:$I$107,'ARR Analysis &amp; Retention'!$B130,'ARR by Customer'!CA$6:CA$107)+SUMIF('[1]2025 Pipeline'!$N$6:$N$140,'ARR Analysis &amp; Retention'!$B130,'[1]2025 Pipeline'!CG$6:CG$140))</f>
        <v>80</v>
      </c>
    </row>
    <row r="131" spans="2:24" ht="12" customHeight="1" x14ac:dyDescent="0.2">
      <c r="B131" s="5" t="s">
        <v>74</v>
      </c>
      <c r="C131" s="67">
        <f>SUMIF('ARR by Customer'!$I$6:$I$107,'ARR Analysis &amp; Retention'!$B131,'ARR by Customer'!BF$6:BF$107)</f>
        <v>1</v>
      </c>
      <c r="D131" s="67">
        <f>SUMIF('ARR by Customer'!$I$6:$I$107,'ARR Analysis &amp; Retention'!$B131,'ARR by Customer'!BG$6:BG$107)</f>
        <v>1</v>
      </c>
      <c r="E131" s="67">
        <f>SUMIF('ARR by Customer'!$I$6:$I$107,'ARR Analysis &amp; Retention'!$B131,'ARR by Customer'!BH$6:BH$107)</f>
        <v>1</v>
      </c>
      <c r="F131" s="67">
        <f>SUMIF('ARR by Customer'!$I$6:$I$107,'ARR Analysis &amp; Retention'!$B131,'ARR by Customer'!BI$6:BI$107)</f>
        <v>1</v>
      </c>
      <c r="G131" s="67">
        <f>SUMIF('ARR by Customer'!$I$6:$I$107,'ARR Analysis &amp; Retention'!$B131,'ARR by Customer'!BJ$6:BJ$107)</f>
        <v>1</v>
      </c>
      <c r="H131" s="67">
        <f>SUMIF('ARR by Customer'!$I$6:$I$107,'ARR Analysis &amp; Retention'!$B131,'ARR by Customer'!BK$6:BK$107)</f>
        <v>1</v>
      </c>
      <c r="I131" s="67">
        <f>SUMIF('ARR by Customer'!$I$6:$I$107,'ARR Analysis &amp; Retention'!$B131,'ARR by Customer'!BL$6:BL$107)</f>
        <v>1</v>
      </c>
      <c r="J131" s="67">
        <f>SUMIF('ARR by Customer'!$I$6:$I$107,'ARR Analysis &amp; Retention'!$B131,'ARR by Customer'!BM$6:BM$107)</f>
        <v>1</v>
      </c>
      <c r="K131" s="67">
        <f>SUMIF('ARR by Customer'!$I$6:$I$107,'ARR Analysis &amp; Retention'!$B131,'ARR by Customer'!BN$6:BN$107)</f>
        <v>1</v>
      </c>
      <c r="L131" s="67">
        <f>SUMIF('ARR by Customer'!$I$6:$I$107,'ARR Analysis &amp; Retention'!$B131,'ARR by Customer'!BO$6:BO$107)</f>
        <v>1</v>
      </c>
      <c r="M131" s="67">
        <f>IF($B$3="NO",SUMIF('ARR by Customer'!$I$6:$I$107,'ARR Analysis &amp; Retention'!$B131,'ARR by Customer'!BP$6:BP$107),SUMIF('ARR by Customer'!$I$6:$I$107,'ARR Analysis &amp; Retention'!$B131,'ARR by Customer'!BP$6:BP$107)+SUMIF('[1]2025 Pipeline'!$N$6:$N$140,'ARR Analysis &amp; Retention'!$B131,'[1]2025 Pipeline'!BV$6:BV$140))</f>
        <v>1</v>
      </c>
      <c r="N131" s="67">
        <f>IF($B$3="NO",SUMIF('ARR by Customer'!$I$6:$I$107,'ARR Analysis &amp; Retention'!$B131,'ARR by Customer'!BQ$6:BQ$107),SUMIF('ARR by Customer'!$I$6:$I$107,'ARR Analysis &amp; Retention'!$B131,'ARR by Customer'!BQ$6:BQ$107)+SUMIF('[1]2025 Pipeline'!$N$6:$N$140,'ARR Analysis &amp; Retention'!$B131,'[1]2025 Pipeline'!BW$6:BW$140))</f>
        <v>1</v>
      </c>
      <c r="O131" s="67">
        <f>IF($B$3="NO",SUMIF('ARR by Customer'!$I$6:$I$107,'ARR Analysis &amp; Retention'!$B131,'ARR by Customer'!BR$6:BR$107),SUMIF('ARR by Customer'!$I$6:$I$107,'ARR Analysis &amp; Retention'!$B131,'ARR by Customer'!BR$6:BR$107)+SUMIF('[1]2025 Pipeline'!$N$6:$N$140,'ARR Analysis &amp; Retention'!$B131,'[1]2025 Pipeline'!BX$6:BX$140))</f>
        <v>1</v>
      </c>
      <c r="P131" s="67">
        <f>IF($B$3="NO",SUMIF('ARR by Customer'!$I$6:$I$107,'ARR Analysis &amp; Retention'!$B131,'ARR by Customer'!BS$6:BS$107),SUMIF('ARR by Customer'!$I$6:$I$107,'ARR Analysis &amp; Retention'!$B131,'ARR by Customer'!BS$6:BS$107)+SUMIF('[1]2025 Pipeline'!$N$6:$N$140,'ARR Analysis &amp; Retention'!$B131,'[1]2025 Pipeline'!BY$6:BY$140))</f>
        <v>1</v>
      </c>
      <c r="Q131" s="67">
        <f>IF($B$3="NO",SUMIF('ARR by Customer'!$I$6:$I$107,'ARR Analysis &amp; Retention'!$B131,'ARR by Customer'!BT$6:BT$107),SUMIF('ARR by Customer'!$I$6:$I$107,'ARR Analysis &amp; Retention'!$B131,'ARR by Customer'!BT$6:BT$107)+SUMIF('[1]2025 Pipeline'!$N$6:$N$140,'ARR Analysis &amp; Retention'!$B131,'[1]2025 Pipeline'!BZ$6:BZ$140))</f>
        <v>1</v>
      </c>
      <c r="R131" s="67">
        <f>IF($B$3="NO",SUMIF('ARR by Customer'!$I$6:$I$107,'ARR Analysis &amp; Retention'!$B131,'ARR by Customer'!BU$6:BU$107),SUMIF('ARR by Customer'!$I$6:$I$107,'ARR Analysis &amp; Retention'!$B131,'ARR by Customer'!BU$6:BU$107)+SUMIF('[1]2025 Pipeline'!$N$6:$N$140,'ARR Analysis &amp; Retention'!$B131,'[1]2025 Pipeline'!CA$6:CA$140))</f>
        <v>1</v>
      </c>
      <c r="S131" s="67">
        <f>IF($B$3="NO",SUMIF('ARR by Customer'!$I$6:$I$107,'ARR Analysis &amp; Retention'!$B131,'ARR by Customer'!BV$6:BV$107),SUMIF('ARR by Customer'!$I$6:$I$107,'ARR Analysis &amp; Retention'!$B131,'ARR by Customer'!BV$6:BV$107)+SUMIF('[1]2025 Pipeline'!$N$6:$N$140,'ARR Analysis &amp; Retention'!$B131,'[1]2025 Pipeline'!CB$6:CB$140))</f>
        <v>1</v>
      </c>
      <c r="T131" s="67">
        <f>IF($B$3="NO",SUMIF('ARR by Customer'!$I$6:$I$107,'ARR Analysis &amp; Retention'!$B131,'ARR by Customer'!BW$6:BW$107),SUMIF('ARR by Customer'!$I$6:$I$107,'ARR Analysis &amp; Retention'!$B131,'ARR by Customer'!BW$6:BW$107)+SUMIF('[1]2025 Pipeline'!$N$6:$N$140,'ARR Analysis &amp; Retention'!$B131,'[1]2025 Pipeline'!CC$6:CC$140))</f>
        <v>1</v>
      </c>
      <c r="U131" s="67">
        <f>IF($B$3="NO",SUMIF('ARR by Customer'!$I$6:$I$107,'ARR Analysis &amp; Retention'!$B131,'ARR by Customer'!BX$6:BX$107),SUMIF('ARR by Customer'!$I$6:$I$107,'ARR Analysis &amp; Retention'!$B131,'ARR by Customer'!BX$6:BX$107)+SUMIF('[1]2025 Pipeline'!$N$6:$N$140,'ARR Analysis &amp; Retention'!$B131,'[1]2025 Pipeline'!CD$6:CD$140))</f>
        <v>1</v>
      </c>
      <c r="V131" s="67">
        <f>IF($B$3="NO",SUMIF('ARR by Customer'!$I$6:$I$107,'ARR Analysis &amp; Retention'!$B131,'ARR by Customer'!BY$6:BY$107),SUMIF('ARR by Customer'!$I$6:$I$107,'ARR Analysis &amp; Retention'!$B131,'ARR by Customer'!BY$6:BY$107)+SUMIF('[1]2025 Pipeline'!$N$6:$N$140,'ARR Analysis &amp; Retention'!$B131,'[1]2025 Pipeline'!CE$6:CE$140))</f>
        <v>1</v>
      </c>
      <c r="W131" s="67">
        <f>IF($B$3="NO",SUMIF('ARR by Customer'!$I$6:$I$107,'ARR Analysis &amp; Retention'!$B131,'ARR by Customer'!BZ$6:BZ$107),SUMIF('ARR by Customer'!$I$6:$I$107,'ARR Analysis &amp; Retention'!$B131,'ARR by Customer'!BZ$6:BZ$107)+SUMIF('[1]2025 Pipeline'!$N$6:$N$140,'ARR Analysis &amp; Retention'!$B131,'[1]2025 Pipeline'!CF$6:CF$140))</f>
        <v>1</v>
      </c>
      <c r="X131" s="67">
        <f>IF($B$3="NO",SUMIF('ARR by Customer'!$I$6:$I$107,'ARR Analysis &amp; Retention'!$B131,'ARR by Customer'!CA$6:CA$107),SUMIF('ARR by Customer'!$I$6:$I$107,'ARR Analysis &amp; Retention'!$B131,'ARR by Customer'!CA$6:CA$107)+SUMIF('[1]2025 Pipeline'!$N$6:$N$140,'ARR Analysis &amp; Retention'!$B131,'[1]2025 Pipeline'!CG$6:CG$140))</f>
        <v>1</v>
      </c>
    </row>
    <row r="132" spans="2:24" ht="12" customHeight="1" x14ac:dyDescent="0.2">
      <c r="B132" s="5" t="s">
        <v>75</v>
      </c>
      <c r="C132" s="67">
        <f>SUMIF('ARR by Customer'!$I$6:$I$107,'ARR Analysis &amp; Retention'!$B132,'ARR by Customer'!BF$6:BF$107)</f>
        <v>0</v>
      </c>
      <c r="D132" s="67">
        <f>SUMIF('ARR by Customer'!$I$6:$I$107,'ARR Analysis &amp; Retention'!$B132,'ARR by Customer'!BG$6:BG$107)</f>
        <v>0</v>
      </c>
      <c r="E132" s="67">
        <f>SUMIF('ARR by Customer'!$I$6:$I$107,'ARR Analysis &amp; Retention'!$B132,'ARR by Customer'!BH$6:BH$107)</f>
        <v>0</v>
      </c>
      <c r="F132" s="67">
        <f>SUMIF('ARR by Customer'!$I$6:$I$107,'ARR Analysis &amp; Retention'!$B132,'ARR by Customer'!BI$6:BI$107)</f>
        <v>0</v>
      </c>
      <c r="G132" s="67">
        <f>SUMIF('ARR by Customer'!$I$6:$I$107,'ARR Analysis &amp; Retention'!$B132,'ARR by Customer'!BJ$6:BJ$107)</f>
        <v>0</v>
      </c>
      <c r="H132" s="67">
        <f>SUMIF('ARR by Customer'!$I$6:$I$107,'ARR Analysis &amp; Retention'!$B132,'ARR by Customer'!BK$6:BK$107)</f>
        <v>0</v>
      </c>
      <c r="I132" s="67">
        <f>SUMIF('ARR by Customer'!$I$6:$I$107,'ARR Analysis &amp; Retention'!$B132,'ARR by Customer'!BL$6:BL$107)</f>
        <v>0</v>
      </c>
      <c r="J132" s="67">
        <f>SUMIF('ARR by Customer'!$I$6:$I$107,'ARR Analysis &amp; Retention'!$B132,'ARR by Customer'!BM$6:BM$107)</f>
        <v>0</v>
      </c>
      <c r="K132" s="67">
        <f>SUMIF('ARR by Customer'!$I$6:$I$107,'ARR Analysis &amp; Retention'!$B132,'ARR by Customer'!BN$6:BN$107)</f>
        <v>0</v>
      </c>
      <c r="L132" s="67">
        <f>SUMIF('ARR by Customer'!$I$6:$I$107,'ARR Analysis &amp; Retention'!$B132,'ARR by Customer'!BO$6:BO$107)</f>
        <v>0</v>
      </c>
      <c r="M132" s="67">
        <f>IF($B$3="NO",SUMIF('ARR by Customer'!$I$6:$I$107,'ARR Analysis &amp; Retention'!$B132,'ARR by Customer'!BP$6:BP$107),SUMIF('ARR by Customer'!$I$6:$I$107,'ARR Analysis &amp; Retention'!$B132,'ARR by Customer'!BP$6:BP$107)+SUMIF('[1]2025 Pipeline'!$N$6:$N$140,'ARR Analysis &amp; Retention'!$B132,'[1]2025 Pipeline'!BV$6:BV$140))</f>
        <v>0</v>
      </c>
      <c r="N132" s="67">
        <f>IF($B$3="NO",SUMIF('ARR by Customer'!$I$6:$I$107,'ARR Analysis &amp; Retention'!$B132,'ARR by Customer'!BQ$6:BQ$107),SUMIF('ARR by Customer'!$I$6:$I$107,'ARR Analysis &amp; Retention'!$B132,'ARR by Customer'!BQ$6:BQ$107)+SUMIF('[1]2025 Pipeline'!$N$6:$N$140,'ARR Analysis &amp; Retention'!$B132,'[1]2025 Pipeline'!BW$6:BW$140))</f>
        <v>0</v>
      </c>
      <c r="O132" s="67">
        <f>IF($B$3="NO",SUMIF('ARR by Customer'!$I$6:$I$107,'ARR Analysis &amp; Retention'!$B132,'ARR by Customer'!BR$6:BR$107),SUMIF('ARR by Customer'!$I$6:$I$107,'ARR Analysis &amp; Retention'!$B132,'ARR by Customer'!BR$6:BR$107)+SUMIF('[1]2025 Pipeline'!$N$6:$N$140,'ARR Analysis &amp; Retention'!$B132,'[1]2025 Pipeline'!BX$6:BX$140))</f>
        <v>0</v>
      </c>
      <c r="P132" s="67">
        <f>IF($B$3="NO",SUMIF('ARR by Customer'!$I$6:$I$107,'ARR Analysis &amp; Retention'!$B132,'ARR by Customer'!BS$6:BS$107),SUMIF('ARR by Customer'!$I$6:$I$107,'ARR Analysis &amp; Retention'!$B132,'ARR by Customer'!BS$6:BS$107)+SUMIF('[1]2025 Pipeline'!$N$6:$N$140,'ARR Analysis &amp; Retention'!$B132,'[1]2025 Pipeline'!BY$6:BY$140))</f>
        <v>0</v>
      </c>
      <c r="Q132" s="67">
        <f>IF($B$3="NO",SUMIF('ARR by Customer'!$I$6:$I$107,'ARR Analysis &amp; Retention'!$B132,'ARR by Customer'!BT$6:BT$107),SUMIF('ARR by Customer'!$I$6:$I$107,'ARR Analysis &amp; Retention'!$B132,'ARR by Customer'!BT$6:BT$107)+SUMIF('[1]2025 Pipeline'!$N$6:$N$140,'ARR Analysis &amp; Retention'!$B132,'[1]2025 Pipeline'!BZ$6:BZ$140))</f>
        <v>0</v>
      </c>
      <c r="R132" s="67">
        <f>IF($B$3="NO",SUMIF('ARR by Customer'!$I$6:$I$107,'ARR Analysis &amp; Retention'!$B132,'ARR by Customer'!BU$6:BU$107),SUMIF('ARR by Customer'!$I$6:$I$107,'ARR Analysis &amp; Retention'!$B132,'ARR by Customer'!BU$6:BU$107)+SUMIF('[1]2025 Pipeline'!$N$6:$N$140,'ARR Analysis &amp; Retention'!$B132,'[1]2025 Pipeline'!CA$6:CA$140))</f>
        <v>0</v>
      </c>
      <c r="S132" s="67">
        <f>IF($B$3="NO",SUMIF('ARR by Customer'!$I$6:$I$107,'ARR Analysis &amp; Retention'!$B132,'ARR by Customer'!BV$6:BV$107),SUMIF('ARR by Customer'!$I$6:$I$107,'ARR Analysis &amp; Retention'!$B132,'ARR by Customer'!BV$6:BV$107)+SUMIF('[1]2025 Pipeline'!$N$6:$N$140,'ARR Analysis &amp; Retention'!$B132,'[1]2025 Pipeline'!CB$6:CB$140))</f>
        <v>0</v>
      </c>
      <c r="T132" s="67">
        <f>IF($B$3="NO",SUMIF('ARR by Customer'!$I$6:$I$107,'ARR Analysis &amp; Retention'!$B132,'ARR by Customer'!BW$6:BW$107),SUMIF('ARR by Customer'!$I$6:$I$107,'ARR Analysis &amp; Retention'!$B132,'ARR by Customer'!BW$6:BW$107)+SUMIF('[1]2025 Pipeline'!$N$6:$N$140,'ARR Analysis &amp; Retention'!$B132,'[1]2025 Pipeline'!CC$6:CC$140))</f>
        <v>0</v>
      </c>
      <c r="U132" s="67">
        <f>IF($B$3="NO",SUMIF('ARR by Customer'!$I$6:$I$107,'ARR Analysis &amp; Retention'!$B132,'ARR by Customer'!BX$6:BX$107),SUMIF('ARR by Customer'!$I$6:$I$107,'ARR Analysis &amp; Retention'!$B132,'ARR by Customer'!BX$6:BX$107)+SUMIF('[1]2025 Pipeline'!$N$6:$N$140,'ARR Analysis &amp; Retention'!$B132,'[1]2025 Pipeline'!CD$6:CD$140))</f>
        <v>0</v>
      </c>
      <c r="V132" s="67">
        <f>IF($B$3="NO",SUMIF('ARR by Customer'!$I$6:$I$107,'ARR Analysis &amp; Retention'!$B132,'ARR by Customer'!BY$6:BY$107),SUMIF('ARR by Customer'!$I$6:$I$107,'ARR Analysis &amp; Retention'!$B132,'ARR by Customer'!BY$6:BY$107)+SUMIF('[1]2025 Pipeline'!$N$6:$N$140,'ARR Analysis &amp; Retention'!$B132,'[1]2025 Pipeline'!CE$6:CE$140))</f>
        <v>0</v>
      </c>
      <c r="W132" s="67">
        <f>IF($B$3="NO",SUMIF('ARR by Customer'!$I$6:$I$107,'ARR Analysis &amp; Retention'!$B132,'ARR by Customer'!BZ$6:BZ$107),SUMIF('ARR by Customer'!$I$6:$I$107,'ARR Analysis &amp; Retention'!$B132,'ARR by Customer'!BZ$6:BZ$107)+SUMIF('[1]2025 Pipeline'!$N$6:$N$140,'ARR Analysis &amp; Retention'!$B132,'[1]2025 Pipeline'!CF$6:CF$140))</f>
        <v>0</v>
      </c>
      <c r="X132" s="67">
        <f>IF($B$3="NO",SUMIF('ARR by Customer'!$I$6:$I$107,'ARR Analysis &amp; Retention'!$B132,'ARR by Customer'!CA$6:CA$107),SUMIF('ARR by Customer'!$I$6:$I$107,'ARR Analysis &amp; Retention'!$B132,'ARR by Customer'!CA$6:CA$107)+SUMIF('[1]2025 Pipeline'!$N$6:$N$140,'ARR Analysis &amp; Retention'!$B132,'[1]2025 Pipeline'!CG$6:CG$140))</f>
        <v>0</v>
      </c>
    </row>
    <row r="133" spans="2:24" ht="12" customHeight="1" x14ac:dyDescent="0.2">
      <c r="B133" s="5" t="s">
        <v>76</v>
      </c>
      <c r="C133" s="67">
        <f>SUMIF('ARR by Customer'!$I$6:$I$107,'ARR Analysis &amp; Retention'!$B133,'ARR by Customer'!BF$6:BF$107)</f>
        <v>0</v>
      </c>
      <c r="D133" s="67">
        <f>SUMIF('ARR by Customer'!$I$6:$I$107,'ARR Analysis &amp; Retention'!$B133,'ARR by Customer'!BG$6:BG$107)</f>
        <v>0</v>
      </c>
      <c r="E133" s="67">
        <f>SUMIF('ARR by Customer'!$I$6:$I$107,'ARR Analysis &amp; Retention'!$B133,'ARR by Customer'!BH$6:BH$107)</f>
        <v>0</v>
      </c>
      <c r="F133" s="67">
        <f>SUMIF('ARR by Customer'!$I$6:$I$107,'ARR Analysis &amp; Retention'!$B133,'ARR by Customer'!BI$6:BI$107)</f>
        <v>0</v>
      </c>
      <c r="G133" s="67">
        <f>SUMIF('ARR by Customer'!$I$6:$I$107,'ARR Analysis &amp; Retention'!$B133,'ARR by Customer'!BJ$6:BJ$107)</f>
        <v>0</v>
      </c>
      <c r="H133" s="67">
        <f>SUMIF('ARR by Customer'!$I$6:$I$107,'ARR Analysis &amp; Retention'!$B133,'ARR by Customer'!BK$6:BK$107)</f>
        <v>0</v>
      </c>
      <c r="I133" s="67">
        <f>SUMIF('ARR by Customer'!$I$6:$I$107,'ARR Analysis &amp; Retention'!$B133,'ARR by Customer'!BL$6:BL$107)</f>
        <v>0</v>
      </c>
      <c r="J133" s="67">
        <f>SUMIF('ARR by Customer'!$I$6:$I$107,'ARR Analysis &amp; Retention'!$B133,'ARR by Customer'!BM$6:BM$107)</f>
        <v>0</v>
      </c>
      <c r="K133" s="67">
        <f>SUMIF('ARR by Customer'!$I$6:$I$107,'ARR Analysis &amp; Retention'!$B133,'ARR by Customer'!BN$6:BN$107)</f>
        <v>0</v>
      </c>
      <c r="L133" s="67">
        <f>SUMIF('ARR by Customer'!$I$6:$I$107,'ARR Analysis &amp; Retention'!$B133,'ARR by Customer'!BO$6:BO$107)</f>
        <v>0</v>
      </c>
      <c r="M133" s="67">
        <f>IF($B$3="NO",SUMIF('ARR by Customer'!$I$6:$I$107,'ARR Analysis &amp; Retention'!$B133,'ARR by Customer'!BP$6:BP$107),SUMIF('ARR by Customer'!$I$6:$I$107,'ARR Analysis &amp; Retention'!$B133,'ARR by Customer'!BP$6:BP$107)+SUMIF('[1]2025 Pipeline'!$N$6:$N$140,'ARR Analysis &amp; Retention'!$B133,'[1]2025 Pipeline'!BV$6:BV$140))</f>
        <v>0</v>
      </c>
      <c r="N133" s="67">
        <f>IF($B$3="NO",SUMIF('ARR by Customer'!$I$6:$I$107,'ARR Analysis &amp; Retention'!$B133,'ARR by Customer'!BQ$6:BQ$107),SUMIF('ARR by Customer'!$I$6:$I$107,'ARR Analysis &amp; Retention'!$B133,'ARR by Customer'!BQ$6:BQ$107)+SUMIF('[1]2025 Pipeline'!$N$6:$N$140,'ARR Analysis &amp; Retention'!$B133,'[1]2025 Pipeline'!BW$6:BW$140))</f>
        <v>0</v>
      </c>
      <c r="O133" s="67">
        <f>IF($B$3="NO",SUMIF('ARR by Customer'!$I$6:$I$107,'ARR Analysis &amp; Retention'!$B133,'ARR by Customer'!BR$6:BR$107),SUMIF('ARR by Customer'!$I$6:$I$107,'ARR Analysis &amp; Retention'!$B133,'ARR by Customer'!BR$6:BR$107)+SUMIF('[1]2025 Pipeline'!$N$6:$N$140,'ARR Analysis &amp; Retention'!$B133,'[1]2025 Pipeline'!BX$6:BX$140))</f>
        <v>0</v>
      </c>
      <c r="P133" s="67">
        <f>IF($B$3="NO",SUMIF('ARR by Customer'!$I$6:$I$107,'ARR Analysis &amp; Retention'!$B133,'ARR by Customer'!BS$6:BS$107),SUMIF('ARR by Customer'!$I$6:$I$107,'ARR Analysis &amp; Retention'!$B133,'ARR by Customer'!BS$6:BS$107)+SUMIF('[1]2025 Pipeline'!$N$6:$N$140,'ARR Analysis &amp; Retention'!$B133,'[1]2025 Pipeline'!BY$6:BY$140))</f>
        <v>0</v>
      </c>
      <c r="Q133" s="67">
        <f>IF($B$3="NO",SUMIF('ARR by Customer'!$I$6:$I$107,'ARR Analysis &amp; Retention'!$B133,'ARR by Customer'!BT$6:BT$107),SUMIF('ARR by Customer'!$I$6:$I$107,'ARR Analysis &amp; Retention'!$B133,'ARR by Customer'!BT$6:BT$107)+SUMIF('[1]2025 Pipeline'!$N$6:$N$140,'ARR Analysis &amp; Retention'!$B133,'[1]2025 Pipeline'!BZ$6:BZ$140))</f>
        <v>0</v>
      </c>
      <c r="R133" s="67">
        <f>IF($B$3="NO",SUMIF('ARR by Customer'!$I$6:$I$107,'ARR Analysis &amp; Retention'!$B133,'ARR by Customer'!BU$6:BU$107),SUMIF('ARR by Customer'!$I$6:$I$107,'ARR Analysis &amp; Retention'!$B133,'ARR by Customer'!BU$6:BU$107)+SUMIF('[1]2025 Pipeline'!$N$6:$N$140,'ARR Analysis &amp; Retention'!$B133,'[1]2025 Pipeline'!CA$6:CA$140))</f>
        <v>0</v>
      </c>
      <c r="S133" s="67">
        <f>IF($B$3="NO",SUMIF('ARR by Customer'!$I$6:$I$107,'ARR Analysis &amp; Retention'!$B133,'ARR by Customer'!BV$6:BV$107),SUMIF('ARR by Customer'!$I$6:$I$107,'ARR Analysis &amp; Retention'!$B133,'ARR by Customer'!BV$6:BV$107)+SUMIF('[1]2025 Pipeline'!$N$6:$N$140,'ARR Analysis &amp; Retention'!$B133,'[1]2025 Pipeline'!CB$6:CB$140))</f>
        <v>0</v>
      </c>
      <c r="T133" s="67">
        <f>IF($B$3="NO",SUMIF('ARR by Customer'!$I$6:$I$107,'ARR Analysis &amp; Retention'!$B133,'ARR by Customer'!BW$6:BW$107),SUMIF('ARR by Customer'!$I$6:$I$107,'ARR Analysis &amp; Retention'!$B133,'ARR by Customer'!BW$6:BW$107)+SUMIF('[1]2025 Pipeline'!$N$6:$N$140,'ARR Analysis &amp; Retention'!$B133,'[1]2025 Pipeline'!CC$6:CC$140))</f>
        <v>0</v>
      </c>
      <c r="U133" s="67">
        <f>IF($B$3="NO",SUMIF('ARR by Customer'!$I$6:$I$107,'ARR Analysis &amp; Retention'!$B133,'ARR by Customer'!BX$6:BX$107),SUMIF('ARR by Customer'!$I$6:$I$107,'ARR Analysis &amp; Retention'!$B133,'ARR by Customer'!BX$6:BX$107)+SUMIF('[1]2025 Pipeline'!$N$6:$N$140,'ARR Analysis &amp; Retention'!$B133,'[1]2025 Pipeline'!CD$6:CD$140))</f>
        <v>0</v>
      </c>
      <c r="V133" s="67">
        <f>IF($B$3="NO",SUMIF('ARR by Customer'!$I$6:$I$107,'ARR Analysis &amp; Retention'!$B133,'ARR by Customer'!BY$6:BY$107),SUMIF('ARR by Customer'!$I$6:$I$107,'ARR Analysis &amp; Retention'!$B133,'ARR by Customer'!BY$6:BY$107)+SUMIF('[1]2025 Pipeline'!$N$6:$N$140,'ARR Analysis &amp; Retention'!$B133,'[1]2025 Pipeline'!CE$6:CE$140))</f>
        <v>0</v>
      </c>
      <c r="W133" s="67">
        <f>IF($B$3="NO",SUMIF('ARR by Customer'!$I$6:$I$107,'ARR Analysis &amp; Retention'!$B133,'ARR by Customer'!BZ$6:BZ$107),SUMIF('ARR by Customer'!$I$6:$I$107,'ARR Analysis &amp; Retention'!$B133,'ARR by Customer'!BZ$6:BZ$107)+SUMIF('[1]2025 Pipeline'!$N$6:$N$140,'ARR Analysis &amp; Retention'!$B133,'[1]2025 Pipeline'!CF$6:CF$140))</f>
        <v>0</v>
      </c>
      <c r="X133" s="67">
        <f>IF($B$3="NO",SUMIF('ARR by Customer'!$I$6:$I$107,'ARR Analysis &amp; Retention'!$B133,'ARR by Customer'!CA$6:CA$107),SUMIF('ARR by Customer'!$I$6:$I$107,'ARR Analysis &amp; Retention'!$B133,'ARR by Customer'!CA$6:CA$107)+SUMIF('[1]2025 Pipeline'!$N$6:$N$140,'ARR Analysis &amp; Retention'!$B133,'[1]2025 Pipeline'!CG$6:CG$140))</f>
        <v>0</v>
      </c>
    </row>
    <row r="134" spans="2:24" s="1" customFormat="1" ht="12" customHeight="1" x14ac:dyDescent="0.2">
      <c r="B134" s="32" t="s">
        <v>87</v>
      </c>
      <c r="C134" s="32">
        <f>SUM(C125:C133)</f>
        <v>54</v>
      </c>
      <c r="D134" s="32">
        <f t="shared" ref="D134:X134" si="40">SUM(D125:D133)</f>
        <v>57</v>
      </c>
      <c r="E134" s="32">
        <f t="shared" si="40"/>
        <v>58</v>
      </c>
      <c r="F134" s="32">
        <f t="shared" si="40"/>
        <v>57</v>
      </c>
      <c r="G134" s="32">
        <f t="shared" si="40"/>
        <v>57</v>
      </c>
      <c r="H134" s="32">
        <f t="shared" si="40"/>
        <v>57</v>
      </c>
      <c r="I134" s="32">
        <f t="shared" si="40"/>
        <v>55</v>
      </c>
      <c r="J134" s="32">
        <f t="shared" si="40"/>
        <v>55</v>
      </c>
      <c r="K134" s="32">
        <f t="shared" si="40"/>
        <v>54</v>
      </c>
      <c r="L134" s="32">
        <f t="shared" si="40"/>
        <v>54</v>
      </c>
      <c r="M134" s="32">
        <f t="shared" si="40"/>
        <v>54</v>
      </c>
      <c r="N134" s="32">
        <f t="shared" si="40"/>
        <v>54</v>
      </c>
      <c r="O134" s="32">
        <f t="shared" si="40"/>
        <v>53</v>
      </c>
      <c r="P134" s="32">
        <f t="shared" si="40"/>
        <v>53</v>
      </c>
      <c r="Q134" s="32">
        <f t="shared" si="40"/>
        <v>54</v>
      </c>
      <c r="R134" s="32">
        <f t="shared" si="40"/>
        <v>59</v>
      </c>
      <c r="S134" s="32">
        <f t="shared" si="40"/>
        <v>65</v>
      </c>
      <c r="T134" s="32">
        <f t="shared" si="40"/>
        <v>74</v>
      </c>
      <c r="U134" s="32">
        <f t="shared" si="40"/>
        <v>104</v>
      </c>
      <c r="V134" s="32">
        <f t="shared" si="40"/>
        <v>127</v>
      </c>
      <c r="W134" s="32">
        <f t="shared" si="40"/>
        <v>142</v>
      </c>
      <c r="X134" s="32">
        <f t="shared" si="40"/>
        <v>142</v>
      </c>
    </row>
    <row r="136" spans="2:24" ht="12" customHeight="1" x14ac:dyDescent="0.2">
      <c r="B136" s="9" t="s">
        <v>88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2:24" ht="12" customHeight="1" x14ac:dyDescent="0.2">
      <c r="B137" s="5" t="s">
        <v>89</v>
      </c>
      <c r="C137" s="70">
        <f>SUMIF('ARR by Customer'!$J$6:$J$107,'ARR Analysis &amp; Retention'!$B137,'ARR by Customer'!L$6:L$107)</f>
        <v>13529696.33</v>
      </c>
      <c r="D137" s="70">
        <f>SUMIF('ARR by Customer'!$J$6:$J$107,'ARR Analysis &amp; Retention'!$B137,'ARR by Customer'!M$6:M$107)</f>
        <v>13547831.33</v>
      </c>
      <c r="E137" s="70">
        <f>SUMIF('ARR by Customer'!$J$6:$J$107,'ARR Analysis &amp; Retention'!$B137,'ARR by Customer'!N$6:N$107)</f>
        <v>13587556.33</v>
      </c>
      <c r="F137" s="70">
        <f>SUMIF('ARR by Customer'!$J$6:$J$107,'ARR Analysis &amp; Retention'!$B137,'ARR by Customer'!O$6:O$107)</f>
        <v>13999320.33</v>
      </c>
      <c r="G137" s="70">
        <f>SUMIF('ARR by Customer'!$J$6:$J$107,'ARR Analysis &amp; Retention'!$B137,'ARR by Customer'!P$6:P$107)</f>
        <v>16637880.663333334</v>
      </c>
      <c r="H137" s="70">
        <f>SUMIF('ARR by Customer'!$J$6:$J$107,'ARR Analysis &amp; Retention'!$B137,'ARR by Customer'!Q$6:Q$107)</f>
        <v>16312147.33</v>
      </c>
      <c r="I137" s="70">
        <f>SUMIF('ARR by Customer'!$J$6:$J$107,'ARR Analysis &amp; Retention'!$B137,'ARR by Customer'!R$6:R$107)</f>
        <v>17004687.364</v>
      </c>
      <c r="J137" s="70">
        <f>SUMIF('ARR by Customer'!$J$6:$J$107,'ARR Analysis &amp; Retention'!$B137,'ARR by Customer'!S$6:S$107)</f>
        <v>17004687.364</v>
      </c>
      <c r="K137" s="70">
        <f>SUMIF('ARR by Customer'!$J$6:$J$107,'ARR Analysis &amp; Retention'!$B137,'ARR by Customer'!T$6:T$107)</f>
        <v>17016687.364</v>
      </c>
      <c r="L137" s="70">
        <f>SUMIF('ARR by Customer'!$J$6:$J$107,'ARR Analysis &amp; Retention'!$B137,'ARR by Customer'!U$6:U$107)</f>
        <v>16706427.364</v>
      </c>
      <c r="M137" s="70">
        <f>IF($B$3="NO",SUMIF('ARR by Customer'!$J$6:$J$107,'ARR Analysis &amp; Retention'!$B137,'ARR by Customer'!V$6:V$107),SUMIF('ARR by Customer'!$J$6:$J$107,'ARR Analysis &amp; Retention'!$B137,'ARR by Customer'!V$6:V$107)+SUMIF('[1]2025 Pipeline'!$O$6:$O$140,'ARR Analysis &amp; Retention'!$B137,'[1]2025 Pipeline'!V$6:V$140))</f>
        <v>17253194.024</v>
      </c>
      <c r="N137" s="70">
        <f>IF($B$3="NO",SUMIF('ARR by Customer'!$J$6:$J$107,'ARR Analysis &amp; Retention'!$B137,'ARR by Customer'!W$6:W$107),SUMIF('ARR by Customer'!$J$6:$J$107,'ARR Analysis &amp; Retention'!$B137,'ARR by Customer'!W$6:W$107)+SUMIF('[1]2025 Pipeline'!$O$6:$O$140,'ARR Analysis &amp; Retention'!$B137,'[1]2025 Pipeline'!W$6:W$140))</f>
        <v>17253194.024</v>
      </c>
      <c r="O137" s="70">
        <f>IF($B$3="NO",SUMIF('ARR by Customer'!$J$6:$J$107,'ARR Analysis &amp; Retention'!$B137,'ARR by Customer'!X$6:X$107),SUMIF('ARR by Customer'!$J$6:$J$107,'ARR Analysis &amp; Retention'!$B137,'ARR by Customer'!X$6:X$107)+SUMIF('[1]2025 Pipeline'!$O$6:$O$140,'ARR Analysis &amp; Retention'!$B137,'[1]2025 Pipeline'!X$6:X$140))</f>
        <v>17502944.024</v>
      </c>
      <c r="P137" s="70">
        <f>IF($B$3="NO",SUMIF('ARR by Customer'!$J$6:$J$107,'ARR Analysis &amp; Retention'!$B137,'ARR by Customer'!Y$6:Y$107),SUMIF('ARR by Customer'!$J$6:$J$107,'ARR Analysis &amp; Retention'!$B137,'ARR by Customer'!Y$6:Y$107)+SUMIF('[1]2025 Pipeline'!$O$6:$O$140,'ARR Analysis &amp; Retention'!$B137,'[1]2025 Pipeline'!Y$6:Y$140))</f>
        <v>17144504.024</v>
      </c>
      <c r="Q137" s="70">
        <f>IF($B$3="NO",SUMIF('ARR by Customer'!$J$6:$J$107,'ARR Analysis &amp; Retention'!$B137,'ARR by Customer'!Z$6:Z$107),SUMIF('ARR by Customer'!$J$6:$J$107,'ARR Analysis &amp; Retention'!$B137,'ARR by Customer'!Z$6:Z$107)+SUMIF('[1]2025 Pipeline'!$O$6:$O$140,'ARR Analysis &amp; Retention'!$B137,'[1]2025 Pipeline'!Z$6:Z$140))</f>
        <v>20015575.473999999</v>
      </c>
      <c r="R137" s="70">
        <f>IF($B$3="NO",SUMIF('ARR by Customer'!$J$6:$J$107,'ARR Analysis &amp; Retention'!$B137,'ARR by Customer'!AA$6:AA$107),SUMIF('ARR by Customer'!$J$6:$J$107,'ARR Analysis &amp; Retention'!$B137,'ARR by Customer'!AA$6:AA$107)+SUMIF('[1]2025 Pipeline'!$O$6:$O$140,'ARR Analysis &amp; Retention'!$B137,'[1]2025 Pipeline'!AA$6:AA$140))</f>
        <v>20630575.473999999</v>
      </c>
      <c r="S137" s="70">
        <f>IF($B$3="NO",SUMIF('ARR by Customer'!$J$6:$J$107,'ARR Analysis &amp; Retention'!$B137,'ARR by Customer'!AB$6:AB$107),SUMIF('ARR by Customer'!$J$6:$J$107,'ARR Analysis &amp; Retention'!$B137,'ARR by Customer'!AB$6:AB$107)+SUMIF('[1]2025 Pipeline'!$O$6:$O$140,'ARR Analysis &amp; Retention'!$B137,'[1]2025 Pipeline'!AB$6:AB$140))</f>
        <v>20673075.473999999</v>
      </c>
      <c r="T137" s="70">
        <f>IF($B$3="NO",SUMIF('ARR by Customer'!$J$6:$J$107,'ARR Analysis &amp; Retention'!$B137,'ARR by Customer'!AC$6:AC$107),SUMIF('ARR by Customer'!$J$6:$J$107,'ARR Analysis &amp; Retention'!$B137,'ARR by Customer'!AC$6:AC$107)+SUMIF('[1]2025 Pipeline'!$O$6:$O$140,'ARR Analysis &amp; Retention'!$B137,'[1]2025 Pipeline'!AC$6:AC$140))</f>
        <v>20678075.473999999</v>
      </c>
      <c r="U137" s="70">
        <f>IF($B$3="NO",SUMIF('ARR by Customer'!$J$6:$J$107,'ARR Analysis &amp; Retention'!$B137,'ARR by Customer'!AD$6:AD$107),SUMIF('ARR by Customer'!$J$6:$J$107,'ARR Analysis &amp; Retention'!$B137,'ARR by Customer'!AD$6:AD$107)+SUMIF('[1]2025 Pipeline'!$O$6:$O$140,'ARR Analysis &amp; Retention'!$B137,'[1]2025 Pipeline'!AD$6:AD$140))</f>
        <v>22785829.473999999</v>
      </c>
      <c r="V137" s="70">
        <f>IF($B$3="NO",SUMIF('ARR by Customer'!$J$6:$J$107,'ARR Analysis &amp; Retention'!$B137,'ARR by Customer'!AE$6:AE$107),SUMIF('ARR by Customer'!$J$6:$J$107,'ARR Analysis &amp; Retention'!$B137,'ARR by Customer'!AE$6:AE$107)+SUMIF('[1]2025 Pipeline'!$O$6:$O$140,'ARR Analysis &amp; Retention'!$B137,'[1]2025 Pipeline'!AE$6:AE$140))</f>
        <v>24407329.473999999</v>
      </c>
      <c r="W137" s="70">
        <f>IF($B$3="NO",SUMIF('ARR by Customer'!$J$6:$J$107,'ARR Analysis &amp; Retention'!$B137,'ARR by Customer'!AF$6:AF$107),SUMIF('ARR by Customer'!$J$6:$J$107,'ARR Analysis &amp; Retention'!$B137,'ARR by Customer'!AF$6:AF$107)+SUMIF('[1]2025 Pipeline'!$O$6:$O$140,'ARR Analysis &amp; Retention'!$B137,'[1]2025 Pipeline'!AF$6:AF$140))</f>
        <v>25389577.973999999</v>
      </c>
      <c r="X137" s="70">
        <f>IF($B$3="NO",SUMIF('ARR by Customer'!$J$6:$J$107,'ARR Analysis &amp; Retention'!$B137,'ARR by Customer'!AG$6:AG$107),SUMIF('ARR by Customer'!$J$6:$J$107,'ARR Analysis &amp; Retention'!$B137,'ARR by Customer'!AG$6:AG$107)+SUMIF('[1]2025 Pipeline'!$O$6:$O$140,'ARR Analysis &amp; Retention'!$B137,'[1]2025 Pipeline'!AG$6:AG$140))</f>
        <v>25389577.973999999</v>
      </c>
    </row>
    <row r="138" spans="2:24" ht="12" customHeight="1" x14ac:dyDescent="0.2">
      <c r="B138" s="5" t="s">
        <v>90</v>
      </c>
      <c r="C138" s="70">
        <f>SUMIF('ARR by Customer'!$J$6:$J$107,'ARR Analysis &amp; Retention'!$B138,'ARR by Customer'!L$6:L$107)</f>
        <v>25000</v>
      </c>
      <c r="D138" s="70">
        <f>SUMIF('ARR by Customer'!$J$6:$J$107,'ARR Analysis &amp; Retention'!$B138,'ARR by Customer'!M$6:M$107)</f>
        <v>25000</v>
      </c>
      <c r="E138" s="70">
        <f>SUMIF('ARR by Customer'!$J$6:$J$107,'ARR Analysis &amp; Retention'!$B138,'ARR by Customer'!N$6:N$107)</f>
        <v>25000</v>
      </c>
      <c r="F138" s="70">
        <f>SUMIF('ARR by Customer'!$J$6:$J$107,'ARR Analysis &amp; Retention'!$B138,'ARR by Customer'!O$6:O$107)</f>
        <v>25000</v>
      </c>
      <c r="G138" s="70">
        <f>SUMIF('ARR by Customer'!$J$6:$J$107,'ARR Analysis &amp; Retention'!$B138,'ARR by Customer'!P$6:P$107)</f>
        <v>25000</v>
      </c>
      <c r="H138" s="70">
        <f>SUMIF('ARR by Customer'!$J$6:$J$107,'ARR Analysis &amp; Retention'!$B138,'ARR by Customer'!Q$6:Q$107)</f>
        <v>25000</v>
      </c>
      <c r="I138" s="70">
        <f>SUMIF('ARR by Customer'!$J$6:$J$107,'ARR Analysis &amp; Retention'!$B138,'ARR by Customer'!R$6:R$107)</f>
        <v>25000</v>
      </c>
      <c r="J138" s="70">
        <f>SUMIF('ARR by Customer'!$J$6:$J$107,'ARR Analysis &amp; Retention'!$B138,'ARR by Customer'!S$6:S$107)</f>
        <v>25000</v>
      </c>
      <c r="K138" s="70">
        <f>SUMIF('ARR by Customer'!$J$6:$J$107,'ARR Analysis &amp; Retention'!$B138,'ARR by Customer'!T$6:T$107)</f>
        <v>25000</v>
      </c>
      <c r="L138" s="70">
        <f>SUMIF('ARR by Customer'!$J$6:$J$107,'ARR Analysis &amp; Retention'!$B138,'ARR by Customer'!U$6:U$107)</f>
        <v>25000</v>
      </c>
      <c r="M138" s="70">
        <f>IF($B$3="NO",SUMIF('ARR by Customer'!$J$6:$J$107,'ARR Analysis &amp; Retention'!$B138,'ARR by Customer'!V$6:V$107),SUMIF('ARR by Customer'!$J$6:$J$107,'ARR Analysis &amp; Retention'!$B138,'ARR by Customer'!V$6:V$107)+SUMIF('[1]2025 Pipeline'!$O$6:$O$140,'ARR Analysis &amp; Retention'!$B138,'[1]2025 Pipeline'!V$6:V$140))</f>
        <v>25000</v>
      </c>
      <c r="N138" s="70">
        <f>IF($B$3="NO",SUMIF('ARR by Customer'!$J$6:$J$107,'ARR Analysis &amp; Retention'!$B138,'ARR by Customer'!W$6:W$107),SUMIF('ARR by Customer'!$J$6:$J$107,'ARR Analysis &amp; Retention'!$B138,'ARR by Customer'!W$6:W$107)+SUMIF('[1]2025 Pipeline'!$O$6:$O$140,'ARR Analysis &amp; Retention'!$B138,'[1]2025 Pipeline'!W$6:W$140))</f>
        <v>25000</v>
      </c>
      <c r="O138" s="70">
        <f>IF($B$3="NO",SUMIF('ARR by Customer'!$J$6:$J$107,'ARR Analysis &amp; Retention'!$B138,'ARR by Customer'!X$6:X$107),SUMIF('ARR by Customer'!$J$6:$J$107,'ARR Analysis &amp; Retention'!$B138,'ARR by Customer'!X$6:X$107)+SUMIF('[1]2025 Pipeline'!$O$6:$O$140,'ARR Analysis &amp; Retention'!$B138,'[1]2025 Pipeline'!X$6:X$140))</f>
        <v>25000</v>
      </c>
      <c r="P138" s="70">
        <f>IF($B$3="NO",SUMIF('ARR by Customer'!$J$6:$J$107,'ARR Analysis &amp; Retention'!$B138,'ARR by Customer'!Y$6:Y$107),SUMIF('ARR by Customer'!$J$6:$J$107,'ARR Analysis &amp; Retention'!$B138,'ARR by Customer'!Y$6:Y$107)+SUMIF('[1]2025 Pipeline'!$O$6:$O$140,'ARR Analysis &amp; Retention'!$B138,'[1]2025 Pipeline'!Y$6:Y$140))</f>
        <v>25000</v>
      </c>
      <c r="Q138" s="70">
        <f>IF($B$3="NO",SUMIF('ARR by Customer'!$J$6:$J$107,'ARR Analysis &amp; Retention'!$B138,'ARR by Customer'!Z$6:Z$107),SUMIF('ARR by Customer'!$J$6:$J$107,'ARR Analysis &amp; Retention'!$B138,'ARR by Customer'!Z$6:Z$107)+SUMIF('[1]2025 Pipeline'!$O$6:$O$140,'ARR Analysis &amp; Retention'!$B138,'[1]2025 Pipeline'!Z$6:Z$140))</f>
        <v>25000</v>
      </c>
      <c r="R138" s="70">
        <f>IF($B$3="NO",SUMIF('ARR by Customer'!$J$6:$J$107,'ARR Analysis &amp; Retention'!$B138,'ARR by Customer'!AA$6:AA$107),SUMIF('ARR by Customer'!$J$6:$J$107,'ARR Analysis &amp; Retention'!$B138,'ARR by Customer'!AA$6:AA$107)+SUMIF('[1]2025 Pipeline'!$O$6:$O$140,'ARR Analysis &amp; Retention'!$B138,'[1]2025 Pipeline'!AA$6:AA$140))</f>
        <v>25000</v>
      </c>
      <c r="S138" s="70">
        <f>IF($B$3="NO",SUMIF('ARR by Customer'!$J$6:$J$107,'ARR Analysis &amp; Retention'!$B138,'ARR by Customer'!AB$6:AB$107),SUMIF('ARR by Customer'!$J$6:$J$107,'ARR Analysis &amp; Retention'!$B138,'ARR by Customer'!AB$6:AB$107)+SUMIF('[1]2025 Pipeline'!$O$6:$O$140,'ARR Analysis &amp; Retention'!$B138,'[1]2025 Pipeline'!AB$6:AB$140))</f>
        <v>25000</v>
      </c>
      <c r="T138" s="70">
        <f>IF($B$3="NO",SUMIF('ARR by Customer'!$J$6:$J$107,'ARR Analysis &amp; Retention'!$B138,'ARR by Customer'!AC$6:AC$107),SUMIF('ARR by Customer'!$J$6:$J$107,'ARR Analysis &amp; Retention'!$B138,'ARR by Customer'!AC$6:AC$107)+SUMIF('[1]2025 Pipeline'!$O$6:$O$140,'ARR Analysis &amp; Retention'!$B138,'[1]2025 Pipeline'!AC$6:AC$140))</f>
        <v>25000</v>
      </c>
      <c r="U138" s="70">
        <f>IF($B$3="NO",SUMIF('ARR by Customer'!$J$6:$J$107,'ARR Analysis &amp; Retention'!$B138,'ARR by Customer'!AD$6:AD$107),SUMIF('ARR by Customer'!$J$6:$J$107,'ARR Analysis &amp; Retention'!$B138,'ARR by Customer'!AD$6:AD$107)+SUMIF('[1]2025 Pipeline'!$O$6:$O$140,'ARR Analysis &amp; Retention'!$B138,'[1]2025 Pipeline'!AD$6:AD$140))</f>
        <v>160000</v>
      </c>
      <c r="V138" s="70">
        <f>IF($B$3="NO",SUMIF('ARR by Customer'!$J$6:$J$107,'ARR Analysis &amp; Retention'!$B138,'ARR by Customer'!AE$6:AE$107),SUMIF('ARR by Customer'!$J$6:$J$107,'ARR Analysis &amp; Retention'!$B138,'ARR by Customer'!AE$6:AE$107)+SUMIF('[1]2025 Pipeline'!$O$6:$O$140,'ARR Analysis &amp; Retention'!$B138,'[1]2025 Pipeline'!AE$6:AE$140))</f>
        <v>160000</v>
      </c>
      <c r="W138" s="70">
        <f>IF($B$3="NO",SUMIF('ARR by Customer'!$J$6:$J$107,'ARR Analysis &amp; Retention'!$B138,'ARR by Customer'!AF$6:AF$107),SUMIF('ARR by Customer'!$J$6:$J$107,'ARR Analysis &amp; Retention'!$B138,'ARR by Customer'!AF$6:AF$107)+SUMIF('[1]2025 Pipeline'!$O$6:$O$140,'ARR Analysis &amp; Retention'!$B138,'[1]2025 Pipeline'!AF$6:AF$140))</f>
        <v>160000</v>
      </c>
      <c r="X138" s="70">
        <f>IF($B$3="NO",SUMIF('ARR by Customer'!$J$6:$J$107,'ARR Analysis &amp; Retention'!$B138,'ARR by Customer'!AG$6:AG$107),SUMIF('ARR by Customer'!$J$6:$J$107,'ARR Analysis &amp; Retention'!$B138,'ARR by Customer'!AG$6:AG$107)+SUMIF('[1]2025 Pipeline'!$O$6:$O$140,'ARR Analysis &amp; Retention'!$B138,'[1]2025 Pipeline'!AG$6:AG$140))</f>
        <v>160000</v>
      </c>
    </row>
    <row r="139" spans="2:24" ht="12" customHeight="1" x14ac:dyDescent="0.2">
      <c r="B139" s="5" t="s">
        <v>91</v>
      </c>
      <c r="C139" s="70">
        <f>SUMIF('ARR by Customer'!$J$6:$J$107,'ARR Analysis &amp; Retention'!$B139,'ARR by Customer'!L$6:L$107)</f>
        <v>1274979.76</v>
      </c>
      <c r="D139" s="70">
        <f>SUMIF('ARR by Customer'!$J$6:$J$107,'ARR Analysis &amp; Retention'!$B139,'ARR by Customer'!M$6:M$107)</f>
        <v>1274979.76</v>
      </c>
      <c r="E139" s="70">
        <f>SUMIF('ARR by Customer'!$J$6:$J$107,'ARR Analysis &amp; Retention'!$B139,'ARR by Customer'!N$6:N$107)</f>
        <v>1274979.76</v>
      </c>
      <c r="F139" s="70">
        <f>SUMIF('ARR by Customer'!$J$6:$J$107,'ARR Analysis &amp; Retention'!$B139,'ARR by Customer'!O$6:O$107)</f>
        <v>1274979.76</v>
      </c>
      <c r="G139" s="70">
        <f>SUMIF('ARR by Customer'!$J$6:$J$107,'ARR Analysis &amp; Retention'!$B139,'ARR by Customer'!P$6:P$107)</f>
        <v>1274979.76</v>
      </c>
      <c r="H139" s="70">
        <f>SUMIF('ARR by Customer'!$J$6:$J$107,'ARR Analysis &amp; Retention'!$B139,'ARR by Customer'!Q$6:Q$107)</f>
        <v>1274979.76</v>
      </c>
      <c r="I139" s="70">
        <f>SUMIF('ARR by Customer'!$J$6:$J$107,'ARR Analysis &amp; Retention'!$B139,'ARR by Customer'!R$6:R$107)</f>
        <v>1274979.76</v>
      </c>
      <c r="J139" s="70">
        <f>SUMIF('ARR by Customer'!$J$6:$J$107,'ARR Analysis &amp; Retention'!$B139,'ARR by Customer'!S$6:S$107)</f>
        <v>1274979.76</v>
      </c>
      <c r="K139" s="70">
        <f>SUMIF('ARR by Customer'!$J$6:$J$107,'ARR Analysis &amp; Retention'!$B139,'ARR by Customer'!T$6:T$107)</f>
        <v>1274979.76</v>
      </c>
      <c r="L139" s="70">
        <f>SUMIF('ARR by Customer'!$J$6:$J$107,'ARR Analysis &amp; Retention'!$B139,'ARR by Customer'!U$6:U$107)</f>
        <v>1274979.76</v>
      </c>
      <c r="M139" s="70">
        <f>IF($B$3="NO",SUMIF('ARR by Customer'!$J$6:$J$107,'ARR Analysis &amp; Retention'!$B139,'ARR by Customer'!V$6:V$107),SUMIF('ARR by Customer'!$J$6:$J$107,'ARR Analysis &amp; Retention'!$B139,'ARR by Customer'!V$6:V$107)+SUMIF('[1]2025 Pipeline'!$O$6:$O$140,'ARR Analysis &amp; Retention'!$B139,'[1]2025 Pipeline'!V$6:V$140))</f>
        <v>1274979.76</v>
      </c>
      <c r="N139" s="70">
        <f>IF($B$3="NO",SUMIF('ARR by Customer'!$J$6:$J$107,'ARR Analysis &amp; Retention'!$B139,'ARR by Customer'!W$6:W$107),SUMIF('ARR by Customer'!$J$6:$J$107,'ARR Analysis &amp; Retention'!$B139,'ARR by Customer'!W$6:W$107)+SUMIF('[1]2025 Pipeline'!$O$6:$O$140,'ARR Analysis &amp; Retention'!$B139,'[1]2025 Pipeline'!W$6:W$140))</f>
        <v>1299979.76</v>
      </c>
      <c r="O139" s="70">
        <f>IF($B$3="NO",SUMIF('ARR by Customer'!$J$6:$J$107,'ARR Analysis &amp; Retention'!$B139,'ARR by Customer'!X$6:X$107),SUMIF('ARR by Customer'!$J$6:$J$107,'ARR Analysis &amp; Retention'!$B139,'ARR by Customer'!X$6:X$107)+SUMIF('[1]2025 Pipeline'!$O$6:$O$140,'ARR Analysis &amp; Retention'!$B139,'[1]2025 Pipeline'!X$6:X$140))</f>
        <v>945439</v>
      </c>
      <c r="P139" s="70">
        <f>IF($B$3="NO",SUMIF('ARR by Customer'!$J$6:$J$107,'ARR Analysis &amp; Retention'!$B139,'ARR by Customer'!Y$6:Y$107),SUMIF('ARR by Customer'!$J$6:$J$107,'ARR Analysis &amp; Retention'!$B139,'ARR by Customer'!Y$6:Y$107)+SUMIF('[1]2025 Pipeline'!$O$6:$O$140,'ARR Analysis &amp; Retention'!$B139,'[1]2025 Pipeline'!Y$6:Y$140))</f>
        <v>945439</v>
      </c>
      <c r="Q139" s="70">
        <f>IF($B$3="NO",SUMIF('ARR by Customer'!$J$6:$J$107,'ARR Analysis &amp; Retention'!$B139,'ARR by Customer'!Z$6:Z$107),SUMIF('ARR by Customer'!$J$6:$J$107,'ARR Analysis &amp; Retention'!$B139,'ARR by Customer'!Z$6:Z$107)+SUMIF('[1]2025 Pipeline'!$O$6:$O$140,'ARR Analysis &amp; Retention'!$B139,'[1]2025 Pipeline'!Z$6:Z$140))</f>
        <v>945439</v>
      </c>
      <c r="R139" s="70">
        <f>IF($B$3="NO",SUMIF('ARR by Customer'!$J$6:$J$107,'ARR Analysis &amp; Retention'!$B139,'ARR by Customer'!AA$6:AA$107),SUMIF('ARR by Customer'!$J$6:$J$107,'ARR Analysis &amp; Retention'!$B139,'ARR by Customer'!AA$6:AA$107)+SUMIF('[1]2025 Pipeline'!$O$6:$O$140,'ARR Analysis &amp; Retention'!$B139,'[1]2025 Pipeline'!AA$6:AA$140))</f>
        <v>1032939</v>
      </c>
      <c r="S139" s="70">
        <f>IF($B$3="NO",SUMIF('ARR by Customer'!$J$6:$J$107,'ARR Analysis &amp; Retention'!$B139,'ARR by Customer'!AB$6:AB$107),SUMIF('ARR by Customer'!$J$6:$J$107,'ARR Analysis &amp; Retention'!$B139,'ARR by Customer'!AB$6:AB$107)+SUMIF('[1]2025 Pipeline'!$O$6:$O$140,'ARR Analysis &amp; Retention'!$B139,'[1]2025 Pipeline'!AB$6:AB$140))</f>
        <v>1032939</v>
      </c>
      <c r="T139" s="70">
        <f>IF($B$3="NO",SUMIF('ARR by Customer'!$J$6:$J$107,'ARR Analysis &amp; Retention'!$B139,'ARR by Customer'!AC$6:AC$107),SUMIF('ARR by Customer'!$J$6:$J$107,'ARR Analysis &amp; Retention'!$B139,'ARR by Customer'!AC$6:AC$107)+SUMIF('[1]2025 Pipeline'!$O$6:$O$140,'ARR Analysis &amp; Retention'!$B139,'[1]2025 Pipeline'!AC$6:AC$140))</f>
        <v>1122939</v>
      </c>
      <c r="U139" s="70">
        <f>IF($B$3="NO",SUMIF('ARR by Customer'!$J$6:$J$107,'ARR Analysis &amp; Retention'!$B139,'ARR by Customer'!AD$6:AD$107),SUMIF('ARR by Customer'!$J$6:$J$107,'ARR Analysis &amp; Retention'!$B139,'ARR by Customer'!AD$6:AD$107)+SUMIF('[1]2025 Pipeline'!$O$6:$O$140,'ARR Analysis &amp; Retention'!$B139,'[1]2025 Pipeline'!AD$6:AD$140))</f>
        <v>1132939</v>
      </c>
      <c r="V139" s="70">
        <f>IF($B$3="NO",SUMIF('ARR by Customer'!$J$6:$J$107,'ARR Analysis &amp; Retention'!$B139,'ARR by Customer'!AE$6:AE$107),SUMIF('ARR by Customer'!$J$6:$J$107,'ARR Analysis &amp; Retention'!$B139,'ARR by Customer'!AE$6:AE$107)+SUMIF('[1]2025 Pipeline'!$O$6:$O$140,'ARR Analysis &amp; Retention'!$B139,'[1]2025 Pipeline'!AE$6:AE$140))</f>
        <v>1167939</v>
      </c>
      <c r="W139" s="70">
        <f>IF($B$3="NO",SUMIF('ARR by Customer'!$J$6:$J$107,'ARR Analysis &amp; Retention'!$B139,'ARR by Customer'!AF$6:AF$107),SUMIF('ARR by Customer'!$J$6:$J$107,'ARR Analysis &amp; Retention'!$B139,'ARR by Customer'!AF$6:AF$107)+SUMIF('[1]2025 Pipeline'!$O$6:$O$140,'ARR Analysis &amp; Retention'!$B139,'[1]2025 Pipeline'!AF$6:AF$140))</f>
        <v>1177939</v>
      </c>
      <c r="X139" s="70">
        <f>IF($B$3="NO",SUMIF('ARR by Customer'!$J$6:$J$107,'ARR Analysis &amp; Retention'!$B139,'ARR by Customer'!AG$6:AG$107),SUMIF('ARR by Customer'!$J$6:$J$107,'ARR Analysis &amp; Retention'!$B139,'ARR by Customer'!AG$6:AG$107)+SUMIF('[1]2025 Pipeline'!$O$6:$O$140,'ARR Analysis &amp; Retention'!$B139,'[1]2025 Pipeline'!AG$6:AG$140))</f>
        <v>1177939</v>
      </c>
    </row>
    <row r="140" spans="2:24" ht="12" customHeight="1" x14ac:dyDescent="0.2">
      <c r="B140" s="5" t="s">
        <v>92</v>
      </c>
      <c r="C140" s="70">
        <f>SUMIF('ARR by Customer'!$J$6:$J$107,'ARR Analysis &amp; Retention'!$B140,'ARR by Customer'!L$6:L$107)</f>
        <v>0</v>
      </c>
      <c r="D140" s="70">
        <f>SUMIF('ARR by Customer'!$J$6:$J$107,'ARR Analysis &amp; Retention'!$B140,'ARR by Customer'!M$6:M$107)</f>
        <v>372400</v>
      </c>
      <c r="E140" s="70">
        <f>SUMIF('ARR by Customer'!$J$6:$J$107,'ARR Analysis &amp; Retention'!$B140,'ARR by Customer'!N$6:N$107)</f>
        <v>372400</v>
      </c>
      <c r="F140" s="70">
        <f>SUMIF('ARR by Customer'!$J$6:$J$107,'ARR Analysis &amp; Retention'!$B140,'ARR by Customer'!O$6:O$107)</f>
        <v>372400</v>
      </c>
      <c r="G140" s="70">
        <f>SUMIF('ARR by Customer'!$J$6:$J$107,'ARR Analysis &amp; Retention'!$B140,'ARR by Customer'!P$6:P$107)</f>
        <v>372400</v>
      </c>
      <c r="H140" s="70">
        <f>SUMIF('ARR by Customer'!$J$6:$J$107,'ARR Analysis &amp; Retention'!$B140,'ARR by Customer'!Q$6:Q$107)</f>
        <v>372400</v>
      </c>
      <c r="I140" s="70">
        <f>SUMIF('ARR by Customer'!$J$6:$J$107,'ARR Analysis &amp; Retention'!$B140,'ARR by Customer'!R$6:R$107)</f>
        <v>372400</v>
      </c>
      <c r="J140" s="70">
        <f>SUMIF('ARR by Customer'!$J$6:$J$107,'ARR Analysis &amp; Retention'!$B140,'ARR by Customer'!S$6:S$107)</f>
        <v>372400</v>
      </c>
      <c r="K140" s="70">
        <f>SUMIF('ARR by Customer'!$J$6:$J$107,'ARR Analysis &amp; Retention'!$B140,'ARR by Customer'!T$6:T$107)</f>
        <v>372400</v>
      </c>
      <c r="L140" s="70">
        <f>SUMIF('ARR by Customer'!$J$6:$J$107,'ARR Analysis &amp; Retention'!$B140,'ARR by Customer'!U$6:U$107)</f>
        <v>372400</v>
      </c>
      <c r="M140" s="70">
        <f>IF($B$3="NO",SUMIF('ARR by Customer'!$J$6:$J$107,'ARR Analysis &amp; Retention'!$B140,'ARR by Customer'!V$6:V$107),SUMIF('ARR by Customer'!$J$6:$J$107,'ARR Analysis &amp; Retention'!$B140,'ARR by Customer'!V$6:V$107)+SUMIF('[1]2025 Pipeline'!$O$6:$O$140,'ARR Analysis &amp; Retention'!$B140,'[1]2025 Pipeline'!V$6:V$140))</f>
        <v>372400</v>
      </c>
      <c r="N140" s="70">
        <f>IF($B$3="NO",SUMIF('ARR by Customer'!$J$6:$J$107,'ARR Analysis &amp; Retention'!$B140,'ARR by Customer'!W$6:W$107),SUMIF('ARR by Customer'!$J$6:$J$107,'ARR Analysis &amp; Retention'!$B140,'ARR by Customer'!W$6:W$107)+SUMIF('[1]2025 Pipeline'!$O$6:$O$140,'ARR Analysis &amp; Retention'!$B140,'[1]2025 Pipeline'!W$6:W$140))</f>
        <v>372400</v>
      </c>
      <c r="O140" s="70">
        <f>IF($B$3="NO",SUMIF('ARR by Customer'!$J$6:$J$107,'ARR Analysis &amp; Retention'!$B140,'ARR by Customer'!X$6:X$107),SUMIF('ARR by Customer'!$J$6:$J$107,'ARR Analysis &amp; Retention'!$B140,'ARR by Customer'!X$6:X$107)+SUMIF('[1]2025 Pipeline'!$O$6:$O$140,'ARR Analysis &amp; Retention'!$B140,'[1]2025 Pipeline'!X$6:X$140))</f>
        <v>372400</v>
      </c>
      <c r="P140" s="70">
        <f>IF($B$3="NO",SUMIF('ARR by Customer'!$J$6:$J$107,'ARR Analysis &amp; Retention'!$B140,'ARR by Customer'!Y$6:Y$107),SUMIF('ARR by Customer'!$J$6:$J$107,'ARR Analysis &amp; Retention'!$B140,'ARR by Customer'!Y$6:Y$107)+SUMIF('[1]2025 Pipeline'!$O$6:$O$140,'ARR Analysis &amp; Retention'!$B140,'[1]2025 Pipeline'!Y$6:Y$140))</f>
        <v>372400</v>
      </c>
      <c r="Q140" s="70">
        <f>IF($B$3="NO",SUMIF('ARR by Customer'!$J$6:$J$107,'ARR Analysis &amp; Retention'!$B140,'ARR by Customer'!Z$6:Z$107),SUMIF('ARR by Customer'!$J$6:$J$107,'ARR Analysis &amp; Retention'!$B140,'ARR by Customer'!Z$6:Z$107)+SUMIF('[1]2025 Pipeline'!$O$6:$O$140,'ARR Analysis &amp; Retention'!$B140,'[1]2025 Pipeline'!Z$6:Z$140))</f>
        <v>372400</v>
      </c>
      <c r="R140" s="70">
        <f>IF($B$3="NO",SUMIF('ARR by Customer'!$J$6:$J$107,'ARR Analysis &amp; Retention'!$B140,'ARR by Customer'!AA$6:AA$107),SUMIF('ARR by Customer'!$J$6:$J$107,'ARR Analysis &amp; Retention'!$B140,'ARR by Customer'!AA$6:AA$107)+SUMIF('[1]2025 Pipeline'!$O$6:$O$140,'ARR Analysis &amp; Retention'!$B140,'[1]2025 Pipeline'!AA$6:AA$140))</f>
        <v>372400</v>
      </c>
      <c r="S140" s="70">
        <f>IF($B$3="NO",SUMIF('ARR by Customer'!$J$6:$J$107,'ARR Analysis &amp; Retention'!$B140,'ARR by Customer'!AB$6:AB$107),SUMIF('ARR by Customer'!$J$6:$J$107,'ARR Analysis &amp; Retention'!$B140,'ARR by Customer'!AB$6:AB$107)+SUMIF('[1]2025 Pipeline'!$O$6:$O$140,'ARR Analysis &amp; Retention'!$B140,'[1]2025 Pipeline'!AB$6:AB$140))</f>
        <v>4507400</v>
      </c>
      <c r="T140" s="70">
        <f>IF($B$3="NO",SUMIF('ARR by Customer'!$J$6:$J$107,'ARR Analysis &amp; Retention'!$B140,'ARR by Customer'!AC$6:AC$107),SUMIF('ARR by Customer'!$J$6:$J$107,'ARR Analysis &amp; Retention'!$B140,'ARR by Customer'!AC$6:AC$107)+SUMIF('[1]2025 Pipeline'!$O$6:$O$140,'ARR Analysis &amp; Retention'!$B140,'[1]2025 Pipeline'!AC$6:AC$140))</f>
        <v>5107400</v>
      </c>
      <c r="U140" s="70">
        <f>IF($B$3="NO",SUMIF('ARR by Customer'!$J$6:$J$107,'ARR Analysis &amp; Retention'!$B140,'ARR by Customer'!AD$6:AD$107),SUMIF('ARR by Customer'!$J$6:$J$107,'ARR Analysis &amp; Retention'!$B140,'ARR by Customer'!AD$6:AD$107)+SUMIF('[1]2025 Pipeline'!$O$6:$O$140,'ARR Analysis &amp; Retention'!$B140,'[1]2025 Pipeline'!AD$6:AD$140))</f>
        <v>5119900</v>
      </c>
      <c r="V140" s="70">
        <f>IF($B$3="NO",SUMIF('ARR by Customer'!$J$6:$J$107,'ARR Analysis &amp; Retention'!$B140,'ARR by Customer'!AE$6:AE$107),SUMIF('ARR by Customer'!$J$6:$J$107,'ARR Analysis &amp; Retention'!$B140,'ARR by Customer'!AE$6:AE$107)+SUMIF('[1]2025 Pipeline'!$O$6:$O$140,'ARR Analysis &amp; Retention'!$B140,'[1]2025 Pipeline'!AE$6:AE$140))</f>
        <v>5132400</v>
      </c>
      <c r="W140" s="70">
        <f>IF($B$3="NO",SUMIF('ARR by Customer'!$J$6:$J$107,'ARR Analysis &amp; Retention'!$B140,'ARR by Customer'!AF$6:AF$107),SUMIF('ARR by Customer'!$J$6:$J$107,'ARR Analysis &amp; Retention'!$B140,'ARR by Customer'!AF$6:AF$107)+SUMIF('[1]2025 Pipeline'!$O$6:$O$140,'ARR Analysis &amp; Retention'!$B140,'[1]2025 Pipeline'!AF$6:AF$140))</f>
        <v>5132400</v>
      </c>
      <c r="X140" s="70">
        <f>IF($B$3="NO",SUMIF('ARR by Customer'!$J$6:$J$107,'ARR Analysis &amp; Retention'!$B140,'ARR by Customer'!AG$6:AG$107),SUMIF('ARR by Customer'!$J$6:$J$107,'ARR Analysis &amp; Retention'!$B140,'ARR by Customer'!AG$6:AG$107)+SUMIF('[1]2025 Pipeline'!$O$6:$O$140,'ARR Analysis &amp; Retention'!$B140,'[1]2025 Pipeline'!AG$6:AG$140))</f>
        <v>5132400</v>
      </c>
    </row>
    <row r="141" spans="2:24" ht="12" customHeight="1" x14ac:dyDescent="0.2">
      <c r="B141" s="5" t="s">
        <v>93</v>
      </c>
      <c r="C141" s="70">
        <f>SUMIF('ARR by Customer'!$J$6:$J$107,'ARR Analysis &amp; Retention'!$B141,'ARR by Customer'!L$6:L$107)</f>
        <v>1922843.69</v>
      </c>
      <c r="D141" s="70">
        <f>SUMIF('ARR by Customer'!$J$6:$J$107,'ARR Analysis &amp; Retention'!$B141,'ARR by Customer'!M$6:M$107)</f>
        <v>1983685.69</v>
      </c>
      <c r="E141" s="70">
        <f>SUMIF('ARR by Customer'!$J$6:$J$107,'ARR Analysis &amp; Retention'!$B141,'ARR by Customer'!N$6:N$107)</f>
        <v>1983685.69</v>
      </c>
      <c r="F141" s="70">
        <f>SUMIF('ARR by Customer'!$J$6:$J$107,'ARR Analysis &amp; Retention'!$B141,'ARR by Customer'!O$6:O$107)</f>
        <v>1521014.69</v>
      </c>
      <c r="G141" s="70">
        <f>SUMIF('ARR by Customer'!$J$6:$J$107,'ARR Analysis &amp; Retention'!$B141,'ARR by Customer'!P$6:P$107)</f>
        <v>2505171.69</v>
      </c>
      <c r="H141" s="70">
        <f>SUMIF('ARR by Customer'!$J$6:$J$107,'ARR Analysis &amp; Retention'!$B141,'ARR by Customer'!Q$6:Q$107)</f>
        <v>2505171.69</v>
      </c>
      <c r="I141" s="70">
        <f>SUMIF('ARR by Customer'!$J$6:$J$107,'ARR Analysis &amp; Retention'!$B141,'ARR by Customer'!R$6:R$107)</f>
        <v>2300392.7171524772</v>
      </c>
      <c r="J141" s="70">
        <f>SUMIF('ARR by Customer'!$J$6:$J$107,'ARR Analysis &amp; Retention'!$B141,'ARR by Customer'!S$6:S$107)</f>
        <v>2294331.6571524772</v>
      </c>
      <c r="K141" s="70">
        <f>SUMIF('ARR by Customer'!$J$6:$J$107,'ARR Analysis &amp; Retention'!$B141,'ARR by Customer'!T$6:T$107)</f>
        <v>2292505.6571524772</v>
      </c>
      <c r="L141" s="70">
        <f>SUMIF('ARR by Customer'!$J$6:$J$107,'ARR Analysis &amp; Retention'!$B141,'ARR by Customer'!U$6:U$107)</f>
        <v>2462505.6571524772</v>
      </c>
      <c r="M141" s="70">
        <f>IF($B$3="NO",SUMIF('ARR by Customer'!$J$6:$J$107,'ARR Analysis &amp; Retention'!$B141,'ARR by Customer'!V$6:V$107),SUMIF('ARR by Customer'!$J$6:$J$107,'ARR Analysis &amp; Retention'!$B141,'ARR by Customer'!V$6:V$107)+SUMIF('[1]2025 Pipeline'!$O$6:$O$140,'ARR Analysis &amp; Retention'!$B141,'[1]2025 Pipeline'!V$6:V$140))</f>
        <v>2405761.6138625978</v>
      </c>
      <c r="N141" s="70">
        <f>IF($B$3="NO",SUMIF('ARR by Customer'!$J$6:$J$107,'ARR Analysis &amp; Retention'!$B141,'ARR by Customer'!W$6:W$107),SUMIF('ARR by Customer'!$J$6:$J$107,'ARR Analysis &amp; Retention'!$B141,'ARR by Customer'!W$6:W$107)+SUMIF('[1]2025 Pipeline'!$O$6:$O$140,'ARR Analysis &amp; Retention'!$B141,'[1]2025 Pipeline'!W$6:W$140))</f>
        <v>2405761.6138625978</v>
      </c>
      <c r="O141" s="70">
        <f>IF($B$3="NO",SUMIF('ARR by Customer'!$J$6:$J$107,'ARR Analysis &amp; Retention'!$B141,'ARR by Customer'!X$6:X$107),SUMIF('ARR by Customer'!$J$6:$J$107,'ARR Analysis &amp; Retention'!$B141,'ARR by Customer'!X$6:X$107)+SUMIF('[1]2025 Pipeline'!$O$6:$O$140,'ARR Analysis &amp; Retention'!$B141,'[1]2025 Pipeline'!X$6:X$140))</f>
        <v>2392754.6138625978</v>
      </c>
      <c r="P141" s="70">
        <f>IF($B$3="NO",SUMIF('ARR by Customer'!$J$6:$J$107,'ARR Analysis &amp; Retention'!$B141,'ARR by Customer'!Y$6:Y$107),SUMIF('ARR by Customer'!$J$6:$J$107,'ARR Analysis &amp; Retention'!$B141,'ARR by Customer'!Y$6:Y$107)+SUMIF('[1]2025 Pipeline'!$O$6:$O$140,'ARR Analysis &amp; Retention'!$B141,'[1]2025 Pipeline'!Y$6:Y$140))</f>
        <v>2392754.6138625978</v>
      </c>
      <c r="Q141" s="70">
        <f>IF($B$3="NO",SUMIF('ARR by Customer'!$J$6:$J$107,'ARR Analysis &amp; Retention'!$B141,'ARR by Customer'!Z$6:Z$107),SUMIF('ARR by Customer'!$J$6:$J$107,'ARR Analysis &amp; Retention'!$B141,'ARR by Customer'!Z$6:Z$107)+SUMIF('[1]2025 Pipeline'!$O$6:$O$140,'ARR Analysis &amp; Retention'!$B141,'[1]2025 Pipeline'!Z$6:Z$140))</f>
        <v>2342754.6138625978</v>
      </c>
      <c r="R141" s="70">
        <f>IF($B$3="NO",SUMIF('ARR by Customer'!$J$6:$J$107,'ARR Analysis &amp; Retention'!$B141,'ARR by Customer'!AA$6:AA$107),SUMIF('ARR by Customer'!$J$6:$J$107,'ARR Analysis &amp; Retention'!$B141,'ARR by Customer'!AA$6:AA$107)+SUMIF('[1]2025 Pipeline'!$O$6:$O$140,'ARR Analysis &amp; Retention'!$B141,'[1]2025 Pipeline'!AA$6:AA$140))</f>
        <v>2634575.9238625979</v>
      </c>
      <c r="S141" s="70">
        <f>IF($B$3="NO",SUMIF('ARR by Customer'!$J$6:$J$107,'ARR Analysis &amp; Retention'!$B141,'ARR by Customer'!AB$6:AB$107),SUMIF('ARR by Customer'!$J$6:$J$107,'ARR Analysis &amp; Retention'!$B141,'ARR by Customer'!AB$6:AB$107)+SUMIF('[1]2025 Pipeline'!$O$6:$O$140,'ARR Analysis &amp; Retention'!$B141,'[1]2025 Pipeline'!AB$6:AB$140))</f>
        <v>2638075.9238625979</v>
      </c>
      <c r="T141" s="70">
        <f>IF($B$3="NO",SUMIF('ARR by Customer'!$J$6:$J$107,'ARR Analysis &amp; Retention'!$B141,'ARR by Customer'!AC$6:AC$107),SUMIF('ARR by Customer'!$J$6:$J$107,'ARR Analysis &amp; Retention'!$B141,'ARR by Customer'!AC$6:AC$107)+SUMIF('[1]2025 Pipeline'!$O$6:$O$140,'ARR Analysis &amp; Retention'!$B141,'[1]2025 Pipeline'!AC$6:AC$140))</f>
        <v>2893375.9238625979</v>
      </c>
      <c r="U141" s="70">
        <f>IF($B$3="NO",SUMIF('ARR by Customer'!$J$6:$J$107,'ARR Analysis &amp; Retention'!$B141,'ARR by Customer'!AD$6:AD$107),SUMIF('ARR by Customer'!$J$6:$J$107,'ARR Analysis &amp; Retention'!$B141,'ARR by Customer'!AD$6:AD$107)+SUMIF('[1]2025 Pipeline'!$O$6:$O$140,'ARR Analysis &amp; Retention'!$B141,'[1]2025 Pipeline'!AD$6:AD$140))</f>
        <v>3181775.9238625979</v>
      </c>
      <c r="V141" s="70">
        <f>IF($B$3="NO",SUMIF('ARR by Customer'!$J$6:$J$107,'ARR Analysis &amp; Retention'!$B141,'ARR by Customer'!AE$6:AE$107),SUMIF('ARR by Customer'!$J$6:$J$107,'ARR Analysis &amp; Retention'!$B141,'ARR by Customer'!AE$6:AE$107)+SUMIF('[1]2025 Pipeline'!$O$6:$O$140,'ARR Analysis &amp; Retention'!$B141,'[1]2025 Pipeline'!AE$6:AE$140))</f>
        <v>3196775.9238625979</v>
      </c>
      <c r="W141" s="70">
        <f>IF($B$3="NO",SUMIF('ARR by Customer'!$J$6:$J$107,'ARR Analysis &amp; Retention'!$B141,'ARR by Customer'!AF$6:AF$107),SUMIF('ARR by Customer'!$J$6:$J$107,'ARR Analysis &amp; Retention'!$B141,'ARR by Customer'!AF$6:AF$107)+SUMIF('[1]2025 Pipeline'!$O$6:$O$140,'ARR Analysis &amp; Retention'!$B141,'[1]2025 Pipeline'!AF$6:AF$140))</f>
        <v>3232575.9238625979</v>
      </c>
      <c r="X141" s="70">
        <f>IF($B$3="NO",SUMIF('ARR by Customer'!$J$6:$J$107,'ARR Analysis &amp; Retention'!$B141,'ARR by Customer'!AG$6:AG$107),SUMIF('ARR by Customer'!$J$6:$J$107,'ARR Analysis &amp; Retention'!$B141,'ARR by Customer'!AG$6:AG$107)+SUMIF('[1]2025 Pipeline'!$O$6:$O$140,'ARR Analysis &amp; Retention'!$B141,'[1]2025 Pipeline'!AG$6:AG$140))</f>
        <v>3232575.9238625979</v>
      </c>
    </row>
    <row r="142" spans="2:24" s="1" customFormat="1" ht="12" customHeight="1" x14ac:dyDescent="0.2">
      <c r="B142" s="32" t="s">
        <v>66</v>
      </c>
      <c r="C142" s="66">
        <f t="shared" ref="C142:X142" si="41">SUM(C137:C141)</f>
        <v>16752519.779999999</v>
      </c>
      <c r="D142" s="66">
        <f t="shared" si="41"/>
        <v>17203896.780000001</v>
      </c>
      <c r="E142" s="66">
        <f t="shared" si="41"/>
        <v>17243621.780000001</v>
      </c>
      <c r="F142" s="66">
        <f t="shared" si="41"/>
        <v>17192714.780000001</v>
      </c>
      <c r="G142" s="66">
        <f t="shared" si="41"/>
        <v>20815432.113333337</v>
      </c>
      <c r="H142" s="66">
        <f t="shared" si="41"/>
        <v>20489698.780000001</v>
      </c>
      <c r="I142" s="66">
        <f t="shared" si="41"/>
        <v>20977459.841152478</v>
      </c>
      <c r="J142" s="66">
        <f t="shared" si="41"/>
        <v>20971398.781152479</v>
      </c>
      <c r="K142" s="66">
        <f t="shared" si="41"/>
        <v>20981572.781152479</v>
      </c>
      <c r="L142" s="66">
        <f t="shared" si="41"/>
        <v>20841312.781152479</v>
      </c>
      <c r="M142" s="66">
        <f t="shared" si="41"/>
        <v>21331335.397862598</v>
      </c>
      <c r="N142" s="66">
        <f t="shared" si="41"/>
        <v>21356335.397862598</v>
      </c>
      <c r="O142" s="66">
        <f t="shared" si="41"/>
        <v>21238537.637862597</v>
      </c>
      <c r="P142" s="66">
        <f t="shared" si="41"/>
        <v>20880097.637862597</v>
      </c>
      <c r="Q142" s="66">
        <f t="shared" si="41"/>
        <v>23701169.087862596</v>
      </c>
      <c r="R142" s="66">
        <f t="shared" si="41"/>
        <v>24695490.397862598</v>
      </c>
      <c r="S142" s="66">
        <f t="shared" si="41"/>
        <v>28876490.397862598</v>
      </c>
      <c r="T142" s="66">
        <f t="shared" si="41"/>
        <v>29826790.397862598</v>
      </c>
      <c r="U142" s="66">
        <f t="shared" si="41"/>
        <v>32380444.397862598</v>
      </c>
      <c r="V142" s="66">
        <f t="shared" si="41"/>
        <v>34064444.397862598</v>
      </c>
      <c r="W142" s="66">
        <f t="shared" si="41"/>
        <v>35092492.897862598</v>
      </c>
      <c r="X142" s="66">
        <f t="shared" si="41"/>
        <v>35092492.897862598</v>
      </c>
    </row>
    <row r="143" spans="2:24" s="16" customFormat="1" ht="12" customHeight="1" x14ac:dyDescent="0.2">
      <c r="B143" s="16" t="s">
        <v>94</v>
      </c>
      <c r="C143" s="71">
        <f>IFERROR(C137/C$142,0)</f>
        <v>0.80762157022804604</v>
      </c>
      <c r="D143" s="71">
        <f t="shared" ref="D143:X147" si="42">IFERROR(D137/D$142,0)</f>
        <v>0.78748620171621364</v>
      </c>
      <c r="E143" s="71">
        <f t="shared" si="42"/>
        <v>0.78797578045695216</v>
      </c>
      <c r="F143" s="71">
        <f t="shared" si="42"/>
        <v>0.81425885958889843</v>
      </c>
      <c r="G143" s="71">
        <f t="shared" si="42"/>
        <v>0.79930508157339331</v>
      </c>
      <c r="H143" s="71">
        <f t="shared" si="42"/>
        <v>0.79611455029891853</v>
      </c>
      <c r="I143" s="71">
        <f t="shared" si="42"/>
        <v>0.81061708580373959</v>
      </c>
      <c r="J143" s="71">
        <f t="shared" si="42"/>
        <v>0.81085136673298774</v>
      </c>
      <c r="K143" s="71">
        <f t="shared" si="42"/>
        <v>0.8110301139715278</v>
      </c>
      <c r="L143" s="71">
        <f t="shared" si="42"/>
        <v>0.80160148928373653</v>
      </c>
      <c r="M143" s="71">
        <f t="shared" si="42"/>
        <v>0.80881921840339976</v>
      </c>
      <c r="N143" s="71">
        <f t="shared" si="42"/>
        <v>0.8078724042574621</v>
      </c>
      <c r="O143" s="71">
        <f t="shared" si="42"/>
        <v>0.82411248469371834</v>
      </c>
      <c r="P143" s="71">
        <f t="shared" si="42"/>
        <v>0.8210930964667178</v>
      </c>
      <c r="Q143" s="71">
        <f t="shared" si="42"/>
        <v>0.8444973916603129</v>
      </c>
      <c r="R143" s="71">
        <f t="shared" si="42"/>
        <v>0.83539849347496986</v>
      </c>
      <c r="S143" s="71">
        <f t="shared" si="42"/>
        <v>0.71591371351451338</v>
      </c>
      <c r="T143" s="71">
        <f t="shared" si="42"/>
        <v>0.69327189409832712</v>
      </c>
      <c r="U143" s="71">
        <f t="shared" si="42"/>
        <v>0.70369106717707897</v>
      </c>
      <c r="V143" s="71">
        <f t="shared" si="42"/>
        <v>0.71650455204639873</v>
      </c>
      <c r="W143" s="71">
        <f t="shared" si="42"/>
        <v>0.72350454121047691</v>
      </c>
      <c r="X143" s="71">
        <f t="shared" si="42"/>
        <v>0.72350454121047691</v>
      </c>
    </row>
    <row r="144" spans="2:24" s="16" customFormat="1" ht="12" customHeight="1" x14ac:dyDescent="0.2">
      <c r="B144" s="16" t="s">
        <v>95</v>
      </c>
      <c r="C144" s="71">
        <f t="shared" ref="C144:R147" si="43">IFERROR(C138/C$142,0)</f>
        <v>1.4923128179109065E-3</v>
      </c>
      <c r="D144" s="71">
        <f t="shared" si="43"/>
        <v>1.4531591487495542E-3</v>
      </c>
      <c r="E144" s="71">
        <f t="shared" si="43"/>
        <v>1.4498114328276572E-3</v>
      </c>
      <c r="F144" s="71">
        <f t="shared" si="43"/>
        <v>1.4541042714837614E-3</v>
      </c>
      <c r="G144" s="71">
        <f t="shared" si="43"/>
        <v>1.2010319970242767E-3</v>
      </c>
      <c r="H144" s="71">
        <f t="shared" si="43"/>
        <v>1.2201253063028191E-3</v>
      </c>
      <c r="I144" s="71">
        <f t="shared" si="43"/>
        <v>1.1917553502334118E-3</v>
      </c>
      <c r="J144" s="71">
        <f t="shared" si="43"/>
        <v>1.1920997860413644E-3</v>
      </c>
      <c r="K144" s="71">
        <f t="shared" si="43"/>
        <v>1.1915217348461707E-3</v>
      </c>
      <c r="L144" s="71">
        <f t="shared" si="43"/>
        <v>1.1995405597774228E-3</v>
      </c>
      <c r="M144" s="71">
        <f t="shared" si="43"/>
        <v>1.1719847601526627E-3</v>
      </c>
      <c r="N144" s="71">
        <f t="shared" si="43"/>
        <v>1.1706128197678553E-3</v>
      </c>
      <c r="O144" s="71">
        <f t="shared" si="43"/>
        <v>1.1771055251672191E-3</v>
      </c>
      <c r="P144" s="71">
        <f t="shared" si="43"/>
        <v>1.1973124088589817E-3</v>
      </c>
      <c r="Q144" s="71">
        <f t="shared" si="43"/>
        <v>1.0548002888516811E-3</v>
      </c>
      <c r="R144" s="71">
        <f t="shared" si="43"/>
        <v>1.0123305752277652E-3</v>
      </c>
      <c r="S144" s="71">
        <f t="shared" si="42"/>
        <v>8.6575617935379253E-4</v>
      </c>
      <c r="T144" s="71">
        <f t="shared" si="42"/>
        <v>8.3817265171754829E-4</v>
      </c>
      <c r="U144" s="71">
        <f t="shared" si="42"/>
        <v>4.9412539875629824E-3</v>
      </c>
      <c r="V144" s="71">
        <f t="shared" si="42"/>
        <v>4.6969795876089298E-3</v>
      </c>
      <c r="W144" s="71">
        <f t="shared" si="42"/>
        <v>4.5593797073830919E-3</v>
      </c>
      <c r="X144" s="71">
        <f t="shared" si="42"/>
        <v>4.5593797073830919E-3</v>
      </c>
    </row>
    <row r="145" spans="2:24" s="16" customFormat="1" ht="12" customHeight="1" x14ac:dyDescent="0.2">
      <c r="B145" s="16" t="s">
        <v>96</v>
      </c>
      <c r="C145" s="71">
        <f t="shared" si="43"/>
        <v>7.6106745536998852E-2</v>
      </c>
      <c r="D145" s="71">
        <f t="shared" si="42"/>
        <v>7.4109940108580435E-2</v>
      </c>
      <c r="E145" s="71">
        <f t="shared" si="42"/>
        <v>7.3939209306874504E-2</v>
      </c>
      <c r="F145" s="71">
        <f t="shared" si="42"/>
        <v>7.4158140602853639E-2</v>
      </c>
      <c r="G145" s="71">
        <f t="shared" si="42"/>
        <v>6.1251659492733326E-2</v>
      </c>
      <c r="H145" s="71">
        <f t="shared" si="42"/>
        <v>6.2225402807995794E-2</v>
      </c>
      <c r="I145" s="71">
        <f t="shared" si="42"/>
        <v>6.0778558016772448E-2</v>
      </c>
      <c r="J145" s="71">
        <f t="shared" si="42"/>
        <v>6.0796123964122803E-2</v>
      </c>
      <c r="K145" s="71">
        <f t="shared" si="42"/>
        <v>6.0766643821158185E-2</v>
      </c>
      <c r="L145" s="71">
        <f t="shared" si="42"/>
        <v>6.1175597400611362E-2</v>
      </c>
      <c r="M145" s="71">
        <f t="shared" si="42"/>
        <v>5.9770273928923978E-2</v>
      </c>
      <c r="N145" s="71">
        <f t="shared" si="42"/>
        <v>6.08709188997896E-2</v>
      </c>
      <c r="O145" s="71">
        <f t="shared" si="42"/>
        <v>4.4515258824342818E-2</v>
      </c>
      <c r="P145" s="71">
        <f t="shared" si="42"/>
        <v>4.5279433860769075E-2</v>
      </c>
      <c r="Q145" s="71">
        <f t="shared" si="42"/>
        <v>3.9889973211665777E-2</v>
      </c>
      <c r="R145" s="71">
        <f t="shared" si="42"/>
        <v>4.1827029281807711E-2</v>
      </c>
      <c r="S145" s="71">
        <f t="shared" si="42"/>
        <v>3.5770932885821081E-2</v>
      </c>
      <c r="T145" s="71">
        <f t="shared" si="42"/>
        <v>3.7648670373882073E-2</v>
      </c>
      <c r="U145" s="71">
        <f t="shared" si="42"/>
        <v>3.4988370946347609E-2</v>
      </c>
      <c r="V145" s="71">
        <f t="shared" si="42"/>
        <v>3.4286160266077413E-2</v>
      </c>
      <c r="W145" s="71">
        <f t="shared" si="42"/>
        <v>3.3566694832094575E-2</v>
      </c>
      <c r="X145" s="71">
        <f t="shared" si="42"/>
        <v>3.3566694832094575E-2</v>
      </c>
    </row>
    <row r="146" spans="2:24" ht="12" customHeight="1" x14ac:dyDescent="0.2">
      <c r="B146" s="16" t="s">
        <v>97</v>
      </c>
      <c r="C146" s="71">
        <f t="shared" si="43"/>
        <v>0</v>
      </c>
      <c r="D146" s="71">
        <f t="shared" si="42"/>
        <v>2.1646258679773361E-2</v>
      </c>
      <c r="E146" s="71">
        <f t="shared" si="42"/>
        <v>2.1596391103400784E-2</v>
      </c>
      <c r="F146" s="71">
        <f t="shared" si="42"/>
        <v>2.166033722802211E-2</v>
      </c>
      <c r="G146" s="71">
        <f t="shared" si="42"/>
        <v>1.7890572627673629E-2</v>
      </c>
      <c r="H146" s="71">
        <f t="shared" si="42"/>
        <v>1.8174986562686794E-2</v>
      </c>
      <c r="I146" s="71">
        <f t="shared" si="42"/>
        <v>1.7752387697076901E-2</v>
      </c>
      <c r="J146" s="71">
        <f t="shared" si="42"/>
        <v>1.7757518412872163E-2</v>
      </c>
      <c r="K146" s="71">
        <f t="shared" si="42"/>
        <v>1.7748907762268562E-2</v>
      </c>
      <c r="L146" s="71">
        <f t="shared" si="42"/>
        <v>1.786835617844449E-2</v>
      </c>
      <c r="M146" s="71">
        <f t="shared" si="42"/>
        <v>1.7457884987234062E-2</v>
      </c>
      <c r="N146" s="71">
        <f t="shared" si="42"/>
        <v>1.7437448563261973E-2</v>
      </c>
      <c r="O146" s="71">
        <f t="shared" si="42"/>
        <v>1.7534163902890896E-2</v>
      </c>
      <c r="P146" s="71">
        <f t="shared" si="42"/>
        <v>1.7835165642363392E-2</v>
      </c>
      <c r="Q146" s="71">
        <f t="shared" si="42"/>
        <v>1.571230510273464E-2</v>
      </c>
      <c r="R146" s="71">
        <f t="shared" si="42"/>
        <v>1.5079676248592792E-2</v>
      </c>
      <c r="S146" s="71">
        <f t="shared" si="42"/>
        <v>0.15609237611277138</v>
      </c>
      <c r="T146" s="71">
        <f t="shared" si="42"/>
        <v>0.17123532005528824</v>
      </c>
      <c r="U146" s="71">
        <f t="shared" si="42"/>
        <v>0.1581170393182732</v>
      </c>
      <c r="V146" s="71">
        <f t="shared" si="42"/>
        <v>0.15066736272152545</v>
      </c>
      <c r="W146" s="71">
        <f t="shared" si="42"/>
        <v>0.14625350256358113</v>
      </c>
      <c r="X146" s="71">
        <f t="shared" si="42"/>
        <v>0.14625350256358113</v>
      </c>
    </row>
    <row r="147" spans="2:24" ht="12" customHeight="1" x14ac:dyDescent="0.2">
      <c r="B147" s="16" t="s">
        <v>98</v>
      </c>
      <c r="C147" s="71">
        <f t="shared" si="43"/>
        <v>0.11477937141704422</v>
      </c>
      <c r="D147" s="71">
        <f t="shared" si="42"/>
        <v>0.11530444034668288</v>
      </c>
      <c r="E147" s="71">
        <f t="shared" si="42"/>
        <v>0.1150388076999448</v>
      </c>
      <c r="F147" s="71">
        <f t="shared" si="42"/>
        <v>8.8468558308741965E-2</v>
      </c>
      <c r="G147" s="71">
        <f t="shared" si="42"/>
        <v>0.1203516543091753</v>
      </c>
      <c r="H147" s="71">
        <f t="shared" si="42"/>
        <v>0.12226493502409604</v>
      </c>
      <c r="I147" s="71">
        <f t="shared" si="42"/>
        <v>0.10966021313217761</v>
      </c>
      <c r="J147" s="71">
        <f t="shared" si="42"/>
        <v>0.10940289110397589</v>
      </c>
      <c r="K147" s="71">
        <f t="shared" si="42"/>
        <v>0.10926281271019922</v>
      </c>
      <c r="L147" s="71">
        <f t="shared" si="42"/>
        <v>0.11815501657743011</v>
      </c>
      <c r="M147" s="71">
        <f t="shared" si="42"/>
        <v>0.11278063792028957</v>
      </c>
      <c r="N147" s="71">
        <f t="shared" si="42"/>
        <v>0.11264861545971849</v>
      </c>
      <c r="O147" s="71">
        <f t="shared" si="42"/>
        <v>0.11266098705388079</v>
      </c>
      <c r="P147" s="71">
        <f t="shared" si="42"/>
        <v>0.11459499162129079</v>
      </c>
      <c r="Q147" s="71">
        <f t="shared" si="42"/>
        <v>9.8845529736435067E-2</v>
      </c>
      <c r="R147" s="71">
        <f t="shared" si="42"/>
        <v>0.10668247041940181</v>
      </c>
      <c r="S147" s="71">
        <f t="shared" si="42"/>
        <v>9.1357221307540371E-2</v>
      </c>
      <c r="T147" s="71">
        <f t="shared" si="42"/>
        <v>9.7005942820784993E-2</v>
      </c>
      <c r="U147" s="71">
        <f t="shared" si="42"/>
        <v>9.8262268570737221E-2</v>
      </c>
      <c r="V147" s="71">
        <f t="shared" si="42"/>
        <v>9.3844945378389388E-2</v>
      </c>
      <c r="W147" s="71">
        <f t="shared" si="42"/>
        <v>9.2115881686464243E-2</v>
      </c>
      <c r="X147" s="71">
        <f t="shared" si="42"/>
        <v>9.2115881686464243E-2</v>
      </c>
    </row>
  </sheetData>
  <conditionalFormatting sqref="B3">
    <cfRule type="containsText" dxfId="20" priority="1" operator="containsText" text="No">
      <formula>NOT(ISERROR(SEARCH("No",B3)))</formula>
    </cfRule>
    <cfRule type="containsText" dxfId="19" priority="2" operator="containsText" text="Yes">
      <formula>NOT(ISERROR(SEARCH("Yes",B3)))</formula>
    </cfRule>
  </conditionalFormatting>
  <conditionalFormatting sqref="C2:X2">
    <cfRule type="containsText" dxfId="18" priority="3" operator="containsText" text="Fcst">
      <formula>NOT(ISERROR(SEARCH("Fcst",C2)))</formula>
    </cfRule>
    <cfRule type="containsText" dxfId="17" priority="4" operator="containsText" text="Actual">
      <formula>NOT(ISERROR(SEARCH("Actual",C2)))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0140-B105-40E7-8F9F-DE31159C0ADD}">
  <sheetPr>
    <tabColor rgb="FF002060"/>
  </sheetPr>
  <dimension ref="A2:IF115"/>
  <sheetViews>
    <sheetView showGridLines="0" zoomScaleNormal="100" workbookViewId="0">
      <pane xSplit="3" ySplit="5" topLeftCell="AG6" activePane="bottomRight" state="frozen"/>
      <selection activeCell="P31" sqref="P31"/>
      <selection pane="topRight" activeCell="P31" sqref="P31"/>
      <selection pane="bottomLeft" activeCell="P31" sqref="P31"/>
      <selection pane="bottomRight" activeCell="P31" sqref="P31"/>
    </sheetView>
  </sheetViews>
  <sheetFormatPr baseColWidth="10" defaultColWidth="10.1640625" defaultRowHeight="12" customHeight="1" outlineLevelCol="1" x14ac:dyDescent="0.2"/>
  <cols>
    <col min="1" max="1" width="8.83203125" style="72" customWidth="1"/>
    <col min="2" max="2" width="13.5" style="72" customWidth="1"/>
    <col min="3" max="3" width="11.5" style="72" customWidth="1"/>
    <col min="4" max="4" width="31.5" style="5" customWidth="1"/>
    <col min="5" max="5" width="30.83203125" style="5" customWidth="1"/>
    <col min="6" max="6" width="18.1640625" style="5" bestFit="1" customWidth="1"/>
    <col min="7" max="7" width="17.5" style="5" bestFit="1" customWidth="1"/>
    <col min="8" max="8" width="23.83203125" style="5" bestFit="1" customWidth="1"/>
    <col min="9" max="10" width="12.1640625" style="5" customWidth="1"/>
    <col min="11" max="11" width="4" style="5" customWidth="1"/>
    <col min="12" max="16" width="10.83203125" style="5" customWidth="1" outlineLevel="1"/>
    <col min="17" max="21" width="11.83203125" style="5" customWidth="1" outlineLevel="1"/>
    <col min="22" max="28" width="10.83203125" style="5" bestFit="1" customWidth="1"/>
    <col min="29" max="33" width="11.83203125" style="5" bestFit="1" customWidth="1"/>
    <col min="34" max="34" width="10.1640625" style="5"/>
    <col min="35" max="39" width="10.83203125" style="5" customWidth="1" outlineLevel="1"/>
    <col min="40" max="44" width="11.83203125" style="5" customWidth="1" outlineLevel="1"/>
    <col min="45" max="51" width="10.83203125" style="5" bestFit="1" customWidth="1"/>
    <col min="52" max="56" width="11.83203125" style="5" bestFit="1" customWidth="1"/>
    <col min="57" max="57" width="10.1640625" style="5"/>
    <col min="58" max="67" width="7.5" style="5" bestFit="1" customWidth="1"/>
    <col min="68" max="68" width="6" style="5" bestFit="1" customWidth="1"/>
    <col min="69" max="79" width="7.5" style="5" bestFit="1" customWidth="1"/>
    <col min="80" max="80" width="10.1640625" style="5"/>
    <col min="81" max="90" width="7.5" style="5" bestFit="1" customWidth="1"/>
    <col min="91" max="91" width="6" style="5" bestFit="1" customWidth="1"/>
    <col min="92" max="102" width="7.5" style="5" bestFit="1" customWidth="1"/>
    <col min="103" max="103" width="10.1640625" style="5"/>
    <col min="104" max="113" width="7.5" style="5" bestFit="1" customWidth="1"/>
    <col min="114" max="114" width="6" style="5" bestFit="1" customWidth="1"/>
    <col min="115" max="125" width="7.5" style="5" bestFit="1" customWidth="1"/>
    <col min="126" max="126" width="10.5" style="5" customWidth="1"/>
    <col min="127" max="136" width="7.5" style="5" bestFit="1" customWidth="1"/>
    <col min="137" max="137" width="6" style="5" bestFit="1" customWidth="1"/>
    <col min="138" max="148" width="7.5" style="5" bestFit="1" customWidth="1"/>
    <col min="149" max="149" width="10.1640625" style="5"/>
    <col min="150" max="150" width="9.83203125" style="5" bestFit="1" customWidth="1"/>
    <col min="151" max="151" width="8.5" style="5" bestFit="1" customWidth="1"/>
    <col min="152" max="152" width="7.5" style="5" bestFit="1" customWidth="1"/>
    <col min="153" max="153" width="8.5" style="5" bestFit="1" customWidth="1"/>
    <col min="154" max="154" width="9.83203125" style="5" bestFit="1" customWidth="1"/>
    <col min="155" max="155" width="7.5" style="5" bestFit="1" customWidth="1"/>
    <col min="156" max="156" width="8.5" style="5" bestFit="1" customWidth="1"/>
    <col min="157" max="159" width="7.5" style="5" customWidth="1"/>
    <col min="160" max="160" width="10.5" style="5" bestFit="1" customWidth="1"/>
    <col min="161" max="161" width="7.5" style="5" customWidth="1"/>
    <col min="162" max="162" width="9.5" style="5" bestFit="1" customWidth="1"/>
    <col min="163" max="163" width="7.5" style="5" bestFit="1" customWidth="1"/>
    <col min="164" max="166" width="9.5" style="5" bestFit="1" customWidth="1"/>
    <col min="167" max="167" width="10.83203125" style="5" bestFit="1" customWidth="1"/>
    <col min="168" max="168" width="9.5" style="5" bestFit="1" customWidth="1"/>
    <col min="169" max="169" width="8.5" style="5" bestFit="1" customWidth="1"/>
    <col min="170" max="171" width="9.5" style="5" bestFit="1" customWidth="1"/>
    <col min="172" max="172" width="6.5" style="5" customWidth="1"/>
    <col min="173" max="179" width="9.5" style="5" bestFit="1" customWidth="1"/>
    <col min="180" max="180" width="8.5" style="5" bestFit="1" customWidth="1"/>
    <col min="181" max="182" width="9.5" style="5" bestFit="1" customWidth="1"/>
    <col min="183" max="183" width="8.5" style="5" customWidth="1"/>
    <col min="184" max="191" width="9.5" style="5" bestFit="1" customWidth="1"/>
    <col min="192" max="192" width="8.5" style="5" bestFit="1" customWidth="1"/>
    <col min="193" max="194" width="9.5" style="5" bestFit="1" customWidth="1"/>
    <col min="195" max="195" width="10.1640625" style="5"/>
    <col min="196" max="196" width="8.5" style="5" bestFit="1" customWidth="1"/>
    <col min="197" max="199" width="10.1640625" style="5"/>
    <col min="200" max="200" width="9.1640625" style="5" bestFit="1" customWidth="1"/>
    <col min="201" max="205" width="10.1640625" style="5"/>
    <col min="206" max="206" width="9.5" style="5" customWidth="1"/>
    <col min="207" max="207" width="10.1640625" style="5" bestFit="1" customWidth="1"/>
    <col min="208" max="208" width="8.5" style="5" bestFit="1" customWidth="1"/>
    <col min="209" max="211" width="10.1640625" style="5" bestFit="1" customWidth="1"/>
    <col min="212" max="212" width="9.1640625" style="5" bestFit="1" customWidth="1"/>
    <col min="213" max="217" width="10.1640625" style="5" bestFit="1" customWidth="1"/>
    <col min="218" max="220" width="10.1640625" style="5"/>
    <col min="221" max="221" width="9.1640625" style="5" bestFit="1" customWidth="1"/>
    <col min="222" max="224" width="10.1640625" style="5"/>
    <col min="225" max="225" width="9.1640625" style="5" bestFit="1" customWidth="1"/>
    <col min="226" max="227" width="10.1640625" style="5"/>
    <col min="228" max="228" width="11.5" style="5" bestFit="1" customWidth="1"/>
    <col min="229" max="229" width="10.5" style="5" customWidth="1"/>
    <col min="230" max="230" width="11.5" style="5" bestFit="1" customWidth="1"/>
    <col min="231" max="232" width="10.1640625" style="5" bestFit="1" customWidth="1"/>
    <col min="233" max="233" width="9.1640625" style="5" bestFit="1" customWidth="1"/>
    <col min="234" max="236" width="10.1640625" style="5" bestFit="1" customWidth="1"/>
    <col min="237" max="237" width="9.1640625" style="5" bestFit="1" customWidth="1"/>
    <col min="238" max="239" width="10.1640625" style="5" bestFit="1" customWidth="1"/>
    <col min="240" max="240" width="11.5" style="5" bestFit="1" customWidth="1"/>
    <col min="241" max="16384" width="10.1640625" style="5"/>
  </cols>
  <sheetData>
    <row r="2" spans="1:240" ht="12" customHeight="1" x14ac:dyDescent="0.2">
      <c r="L2" s="1" t="s">
        <v>99</v>
      </c>
      <c r="W2" s="1"/>
      <c r="AI2" s="1" t="s">
        <v>100</v>
      </c>
      <c r="AT2" s="1"/>
      <c r="BF2" s="1" t="s">
        <v>101</v>
      </c>
      <c r="BP2" s="1"/>
      <c r="BQ2" s="1"/>
      <c r="CC2" s="1" t="s">
        <v>102</v>
      </c>
      <c r="CZ2" s="1" t="s">
        <v>103</v>
      </c>
      <c r="DW2" s="1" t="s">
        <v>104</v>
      </c>
      <c r="EG2" s="1"/>
      <c r="ET2" s="1" t="s">
        <v>105</v>
      </c>
      <c r="FQ2" s="1" t="s">
        <v>106</v>
      </c>
      <c r="GN2" s="1" t="s">
        <v>107</v>
      </c>
      <c r="HK2" s="1" t="s">
        <v>108</v>
      </c>
      <c r="HU2" s="1"/>
    </row>
    <row r="3" spans="1:240" ht="12" customHeight="1" x14ac:dyDescent="0.2">
      <c r="H3" s="73"/>
    </row>
    <row r="4" spans="1:240" ht="12" customHeight="1" x14ac:dyDescent="0.2">
      <c r="D4" s="73"/>
      <c r="E4" s="73"/>
      <c r="F4" s="73"/>
      <c r="G4" s="73"/>
      <c r="H4" s="130" t="s">
        <v>109</v>
      </c>
      <c r="I4" s="130"/>
      <c r="J4" s="130"/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2</v>
      </c>
      <c r="AB4" s="4" t="s">
        <v>2</v>
      </c>
      <c r="AC4" s="4" t="s">
        <v>2</v>
      </c>
      <c r="AD4" s="4" t="s">
        <v>2</v>
      </c>
      <c r="AE4" s="4" t="s">
        <v>2</v>
      </c>
      <c r="AF4" s="4" t="s">
        <v>2</v>
      </c>
      <c r="AG4" s="4" t="s">
        <v>2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F4" s="4" t="str">
        <f>$L$4</f>
        <v>Actual</v>
      </c>
      <c r="BG4" s="4" t="str">
        <f>$M$4</f>
        <v>Actual</v>
      </c>
      <c r="BH4" s="4" t="str">
        <f>$N$4</f>
        <v>Actual</v>
      </c>
      <c r="BI4" s="4" t="str">
        <f>$O$4</f>
        <v>Actual</v>
      </c>
      <c r="BJ4" s="4" t="str">
        <f>$P$4</f>
        <v>Actual</v>
      </c>
      <c r="BK4" s="4" t="str">
        <f>$Q$4</f>
        <v>Actual</v>
      </c>
      <c r="BL4" s="4" t="str">
        <f>$R$4</f>
        <v>Actual</v>
      </c>
      <c r="BM4" s="4" t="str">
        <f>$S$4</f>
        <v>Actual</v>
      </c>
      <c r="BN4" s="4" t="str">
        <f>$T$4</f>
        <v>Actual</v>
      </c>
      <c r="BO4" s="4" t="str">
        <f>$U$4</f>
        <v>Actual</v>
      </c>
      <c r="BP4" s="4" t="str">
        <f>$V$4</f>
        <v>Actual</v>
      </c>
      <c r="BQ4" s="4" t="str">
        <f>$W$4</f>
        <v>Actual</v>
      </c>
      <c r="BR4" s="4" t="str">
        <f>$X$4</f>
        <v>Actual</v>
      </c>
      <c r="BS4" s="4" t="str">
        <f>$Y$4</f>
        <v>Actual</v>
      </c>
      <c r="BT4" s="4" t="str">
        <f>$Z$4</f>
        <v>Actual</v>
      </c>
      <c r="BU4" s="4" t="str">
        <f>$AA$4</f>
        <v>Fcst</v>
      </c>
      <c r="BV4" s="4" t="str">
        <f>$AB$4</f>
        <v>Fcst</v>
      </c>
      <c r="BW4" s="4" t="str">
        <f>$AC$4</f>
        <v>Fcst</v>
      </c>
      <c r="BX4" s="4" t="str">
        <f>$AD$4</f>
        <v>Fcst</v>
      </c>
      <c r="BY4" s="4" t="str">
        <f>$AE$4</f>
        <v>Fcst</v>
      </c>
      <c r="BZ4" s="4" t="str">
        <f>$AF$4</f>
        <v>Fcst</v>
      </c>
      <c r="CA4" s="4" t="str">
        <f>$AG$4</f>
        <v>Fcst</v>
      </c>
      <c r="CC4" s="4" t="str">
        <f>$L$4</f>
        <v>Actual</v>
      </c>
      <c r="CD4" s="4" t="str">
        <f>$M$4</f>
        <v>Actual</v>
      </c>
      <c r="CE4" s="4" t="str">
        <f>$N$4</f>
        <v>Actual</v>
      </c>
      <c r="CF4" s="4" t="str">
        <f>$O$4</f>
        <v>Actual</v>
      </c>
      <c r="CG4" s="4" t="str">
        <f>$P$4</f>
        <v>Actual</v>
      </c>
      <c r="CH4" s="4" t="str">
        <f>$Q$4</f>
        <v>Actual</v>
      </c>
      <c r="CI4" s="4" t="str">
        <f>$R$4</f>
        <v>Actual</v>
      </c>
      <c r="CJ4" s="4" t="str">
        <f>$S$4</f>
        <v>Actual</v>
      </c>
      <c r="CK4" s="4" t="str">
        <f>$T$4</f>
        <v>Actual</v>
      </c>
      <c r="CL4" s="4" t="str">
        <f>$U$4</f>
        <v>Actual</v>
      </c>
      <c r="CM4" s="4" t="str">
        <f>$V$4</f>
        <v>Actual</v>
      </c>
      <c r="CN4" s="4" t="str">
        <f>$W$4</f>
        <v>Actual</v>
      </c>
      <c r="CO4" s="4" t="str">
        <f>$X$4</f>
        <v>Actual</v>
      </c>
      <c r="CP4" s="4" t="str">
        <f>$Y$4</f>
        <v>Actual</v>
      </c>
      <c r="CQ4" s="4" t="str">
        <f>$Z$4</f>
        <v>Actual</v>
      </c>
      <c r="CR4" s="4" t="str">
        <f>$AA$4</f>
        <v>Fcst</v>
      </c>
      <c r="CS4" s="4" t="str">
        <f>$AB$4</f>
        <v>Fcst</v>
      </c>
      <c r="CT4" s="4" t="str">
        <f>$AC$4</f>
        <v>Fcst</v>
      </c>
      <c r="CU4" s="4" t="str">
        <f>$AD$4</f>
        <v>Fcst</v>
      </c>
      <c r="CV4" s="4" t="str">
        <f>$AE$4</f>
        <v>Fcst</v>
      </c>
      <c r="CW4" s="4" t="str">
        <f>$AF$4</f>
        <v>Fcst</v>
      </c>
      <c r="CX4" s="4" t="str">
        <f>$AG$4</f>
        <v>Fcst</v>
      </c>
      <c r="CZ4" s="4" t="str">
        <f>$L$4</f>
        <v>Actual</v>
      </c>
      <c r="DA4" s="4" t="str">
        <f>$M$4</f>
        <v>Actual</v>
      </c>
      <c r="DB4" s="4" t="str">
        <f>$N$4</f>
        <v>Actual</v>
      </c>
      <c r="DC4" s="4" t="str">
        <f>$O$4</f>
        <v>Actual</v>
      </c>
      <c r="DD4" s="4" t="str">
        <f>$P$4</f>
        <v>Actual</v>
      </c>
      <c r="DE4" s="4" t="str">
        <f>$Q$4</f>
        <v>Actual</v>
      </c>
      <c r="DF4" s="4" t="str">
        <f>$R$4</f>
        <v>Actual</v>
      </c>
      <c r="DG4" s="4" t="str">
        <f>$S$4</f>
        <v>Actual</v>
      </c>
      <c r="DH4" s="4" t="str">
        <f>$T$4</f>
        <v>Actual</v>
      </c>
      <c r="DI4" s="4" t="str">
        <f>$U$4</f>
        <v>Actual</v>
      </c>
      <c r="DJ4" s="4" t="str">
        <f>$V$4</f>
        <v>Actual</v>
      </c>
      <c r="DK4" s="4" t="str">
        <f>$W$4</f>
        <v>Actual</v>
      </c>
      <c r="DL4" s="4" t="str">
        <f>$X$4</f>
        <v>Actual</v>
      </c>
      <c r="DM4" s="4" t="str">
        <f>$Y$4</f>
        <v>Actual</v>
      </c>
      <c r="DN4" s="4" t="str">
        <f>$Z$4</f>
        <v>Actual</v>
      </c>
      <c r="DO4" s="4" t="str">
        <f>$AA$4</f>
        <v>Fcst</v>
      </c>
      <c r="DP4" s="4" t="str">
        <f>$AB$4</f>
        <v>Fcst</v>
      </c>
      <c r="DQ4" s="4" t="str">
        <f>$AC$4</f>
        <v>Fcst</v>
      </c>
      <c r="DR4" s="4" t="str">
        <f>$AD$4</f>
        <v>Fcst</v>
      </c>
      <c r="DS4" s="4" t="str">
        <f>$AE$4</f>
        <v>Fcst</v>
      </c>
      <c r="DT4" s="4" t="str">
        <f>$AF$4</f>
        <v>Fcst</v>
      </c>
      <c r="DU4" s="4" t="str">
        <f>$AG$4</f>
        <v>Fcst</v>
      </c>
      <c r="DW4" s="4" t="str">
        <f>$L$4</f>
        <v>Actual</v>
      </c>
      <c r="DX4" s="4" t="str">
        <f>$M$4</f>
        <v>Actual</v>
      </c>
      <c r="DY4" s="4" t="str">
        <f>$N$4</f>
        <v>Actual</v>
      </c>
      <c r="DZ4" s="4" t="str">
        <f>$O$4</f>
        <v>Actual</v>
      </c>
      <c r="EA4" s="4" t="str">
        <f>$P$4</f>
        <v>Actual</v>
      </c>
      <c r="EB4" s="4" t="str">
        <f>$Q$4</f>
        <v>Actual</v>
      </c>
      <c r="EC4" s="4" t="str">
        <f>$R$4</f>
        <v>Actual</v>
      </c>
      <c r="ED4" s="4" t="str">
        <f>$S$4</f>
        <v>Actual</v>
      </c>
      <c r="EE4" s="4" t="str">
        <f>$T$4</f>
        <v>Actual</v>
      </c>
      <c r="EF4" s="4" t="str">
        <f>$U$4</f>
        <v>Actual</v>
      </c>
      <c r="EG4" s="4" t="str">
        <f>$V$4</f>
        <v>Actual</v>
      </c>
      <c r="EH4" s="4" t="str">
        <f>$W$4</f>
        <v>Actual</v>
      </c>
      <c r="EI4" s="4" t="str">
        <f>$X$4</f>
        <v>Actual</v>
      </c>
      <c r="EJ4" s="4" t="str">
        <f>$Y$4</f>
        <v>Actual</v>
      </c>
      <c r="EK4" s="4" t="str">
        <f>$Z$4</f>
        <v>Actual</v>
      </c>
      <c r="EL4" s="4" t="str">
        <f>$AA$4</f>
        <v>Fcst</v>
      </c>
      <c r="EM4" s="4" t="str">
        <f>$AB$4</f>
        <v>Fcst</v>
      </c>
      <c r="EN4" s="4" t="str">
        <f>$AC$4</f>
        <v>Fcst</v>
      </c>
      <c r="EO4" s="4" t="str">
        <f>$AD$4</f>
        <v>Fcst</v>
      </c>
      <c r="EP4" s="4" t="str">
        <f>$AE$4</f>
        <v>Fcst</v>
      </c>
      <c r="EQ4" s="4" t="str">
        <f>$AF$4</f>
        <v>Fcst</v>
      </c>
      <c r="ER4" s="4" t="str">
        <f>$AG$4</f>
        <v>Fcst</v>
      </c>
      <c r="ET4" s="4" t="str">
        <f>$L$4</f>
        <v>Actual</v>
      </c>
      <c r="EU4" s="4" t="str">
        <f>$M$4</f>
        <v>Actual</v>
      </c>
      <c r="EV4" s="4" t="str">
        <f>$N$4</f>
        <v>Actual</v>
      </c>
      <c r="EW4" s="4" t="str">
        <f>$O$4</f>
        <v>Actual</v>
      </c>
      <c r="EX4" s="4" t="str">
        <f>$P$4</f>
        <v>Actual</v>
      </c>
      <c r="EY4" s="4" t="str">
        <f>$Q$4</f>
        <v>Actual</v>
      </c>
      <c r="EZ4" s="4" t="str">
        <f>$R$4</f>
        <v>Actual</v>
      </c>
      <c r="FA4" s="4" t="str">
        <f>$S$4</f>
        <v>Actual</v>
      </c>
      <c r="FB4" s="4" t="str">
        <f>$T$4</f>
        <v>Actual</v>
      </c>
      <c r="FC4" s="4" t="str">
        <f>$U$4</f>
        <v>Actual</v>
      </c>
      <c r="FD4" s="4" t="str">
        <f>$V$4</f>
        <v>Actual</v>
      </c>
      <c r="FE4" s="4" t="str">
        <f>$W$4</f>
        <v>Actual</v>
      </c>
      <c r="FF4" s="4" t="str">
        <f>$X$4</f>
        <v>Actual</v>
      </c>
      <c r="FG4" s="4" t="str">
        <f>$Y$4</f>
        <v>Actual</v>
      </c>
      <c r="FH4" s="4" t="str">
        <f>$Z$4</f>
        <v>Actual</v>
      </c>
      <c r="FI4" s="4" t="str">
        <f>$AA$4</f>
        <v>Fcst</v>
      </c>
      <c r="FJ4" s="4" t="str">
        <f>$AB$4</f>
        <v>Fcst</v>
      </c>
      <c r="FK4" s="4" t="str">
        <f>$AC$4</f>
        <v>Fcst</v>
      </c>
      <c r="FL4" s="4" t="str">
        <f>$AD$4</f>
        <v>Fcst</v>
      </c>
      <c r="FM4" s="4" t="str">
        <f>$AE$4</f>
        <v>Fcst</v>
      </c>
      <c r="FN4" s="4" t="str">
        <f>$AF$4</f>
        <v>Fcst</v>
      </c>
      <c r="FO4" s="4" t="str">
        <f>$AG$4</f>
        <v>Fcst</v>
      </c>
      <c r="FQ4" s="4" t="str">
        <f>$L$4</f>
        <v>Actual</v>
      </c>
      <c r="FR4" s="4" t="str">
        <f>$M$4</f>
        <v>Actual</v>
      </c>
      <c r="FS4" s="4" t="str">
        <f>$N$4</f>
        <v>Actual</v>
      </c>
      <c r="FT4" s="4" t="str">
        <f>$O$4</f>
        <v>Actual</v>
      </c>
      <c r="FU4" s="4" t="str">
        <f>$P$4</f>
        <v>Actual</v>
      </c>
      <c r="FV4" s="4" t="str">
        <f>$Q$4</f>
        <v>Actual</v>
      </c>
      <c r="FW4" s="4" t="str">
        <f>$R$4</f>
        <v>Actual</v>
      </c>
      <c r="FX4" s="4" t="str">
        <f>$S$4</f>
        <v>Actual</v>
      </c>
      <c r="FY4" s="4" t="str">
        <f>$T$4</f>
        <v>Actual</v>
      </c>
      <c r="FZ4" s="4" t="str">
        <f>$U$4</f>
        <v>Actual</v>
      </c>
      <c r="GA4" s="4" t="str">
        <f>$V$4</f>
        <v>Actual</v>
      </c>
      <c r="GB4" s="4" t="str">
        <f>$W$4</f>
        <v>Actual</v>
      </c>
      <c r="GC4" s="4" t="str">
        <f>$X$4</f>
        <v>Actual</v>
      </c>
      <c r="GD4" s="4" t="str">
        <f>$Y$4</f>
        <v>Actual</v>
      </c>
      <c r="GE4" s="4" t="str">
        <f>$Z$4</f>
        <v>Actual</v>
      </c>
      <c r="GF4" s="4" t="str">
        <f>$AA$4</f>
        <v>Fcst</v>
      </c>
      <c r="GG4" s="4" t="str">
        <f>$AB$4</f>
        <v>Fcst</v>
      </c>
      <c r="GH4" s="4" t="str">
        <f>$AC$4</f>
        <v>Fcst</v>
      </c>
      <c r="GI4" s="4" t="str">
        <f>$AD$4</f>
        <v>Fcst</v>
      </c>
      <c r="GJ4" s="4" t="str">
        <f>$AE$4</f>
        <v>Fcst</v>
      </c>
      <c r="GK4" s="4" t="str">
        <f>$AF$4</f>
        <v>Fcst</v>
      </c>
      <c r="GL4" s="4" t="str">
        <f>$AG$4</f>
        <v>Fcst</v>
      </c>
      <c r="GN4" s="4" t="str">
        <f>$L$4</f>
        <v>Actual</v>
      </c>
      <c r="GO4" s="4" t="str">
        <f>$M$4</f>
        <v>Actual</v>
      </c>
      <c r="GP4" s="4" t="str">
        <f>$N$4</f>
        <v>Actual</v>
      </c>
      <c r="GQ4" s="4" t="str">
        <f>$O$4</f>
        <v>Actual</v>
      </c>
      <c r="GR4" s="4" t="str">
        <f>$P$4</f>
        <v>Actual</v>
      </c>
      <c r="GS4" s="4" t="str">
        <f>$Q$4</f>
        <v>Actual</v>
      </c>
      <c r="GT4" s="4" t="str">
        <f>$R$4</f>
        <v>Actual</v>
      </c>
      <c r="GU4" s="4" t="str">
        <f>$S$4</f>
        <v>Actual</v>
      </c>
      <c r="GV4" s="4" t="str">
        <f>$T$4</f>
        <v>Actual</v>
      </c>
      <c r="GW4" s="4" t="str">
        <f>$U$4</f>
        <v>Actual</v>
      </c>
      <c r="GX4" s="4" t="str">
        <f>$V$4</f>
        <v>Actual</v>
      </c>
      <c r="GY4" s="4" t="str">
        <f>$W$4</f>
        <v>Actual</v>
      </c>
      <c r="GZ4" s="4" t="str">
        <f>$X$4</f>
        <v>Actual</v>
      </c>
      <c r="HA4" s="4" t="str">
        <f>$Y$4</f>
        <v>Actual</v>
      </c>
      <c r="HB4" s="4" t="str">
        <f>$Z$4</f>
        <v>Actual</v>
      </c>
      <c r="HC4" s="4" t="str">
        <f>$AA$4</f>
        <v>Fcst</v>
      </c>
      <c r="HD4" s="4" t="str">
        <f>$AB$4</f>
        <v>Fcst</v>
      </c>
      <c r="HE4" s="4" t="str">
        <f>$AC$4</f>
        <v>Fcst</v>
      </c>
      <c r="HF4" s="4" t="str">
        <f>$AD$4</f>
        <v>Fcst</v>
      </c>
      <c r="HG4" s="4" t="str">
        <f>$AE$4</f>
        <v>Fcst</v>
      </c>
      <c r="HH4" s="4" t="str">
        <f>$AF$4</f>
        <v>Fcst</v>
      </c>
      <c r="HI4" s="4" t="str">
        <f>$AG$4</f>
        <v>Fcst</v>
      </c>
      <c r="HK4" s="4" t="str">
        <f>$L$4</f>
        <v>Actual</v>
      </c>
      <c r="HL4" s="4" t="str">
        <f>$M$4</f>
        <v>Actual</v>
      </c>
      <c r="HM4" s="4" t="str">
        <f>$N$4</f>
        <v>Actual</v>
      </c>
      <c r="HN4" s="4" t="str">
        <f>$O$4</f>
        <v>Actual</v>
      </c>
      <c r="HO4" s="4" t="str">
        <f>$P$4</f>
        <v>Actual</v>
      </c>
      <c r="HP4" s="4" t="str">
        <f>$Q$4</f>
        <v>Actual</v>
      </c>
      <c r="HQ4" s="4" t="str">
        <f>$R$4</f>
        <v>Actual</v>
      </c>
      <c r="HR4" s="4" t="str">
        <f>$S$4</f>
        <v>Actual</v>
      </c>
      <c r="HS4" s="4" t="str">
        <f>$T$4</f>
        <v>Actual</v>
      </c>
      <c r="HT4" s="4" t="str">
        <f>$U$4</f>
        <v>Actual</v>
      </c>
      <c r="HU4" s="4" t="str">
        <f>$V$4</f>
        <v>Actual</v>
      </c>
      <c r="HV4" s="4" t="str">
        <f>$W$4</f>
        <v>Actual</v>
      </c>
      <c r="HW4" s="4" t="str">
        <f>$X$4</f>
        <v>Actual</v>
      </c>
      <c r="HX4" s="4" t="str">
        <f>$Y$4</f>
        <v>Actual</v>
      </c>
      <c r="HY4" s="4" t="str">
        <f>$Z$4</f>
        <v>Actual</v>
      </c>
      <c r="HZ4" s="4" t="str">
        <f>$AA$4</f>
        <v>Fcst</v>
      </c>
      <c r="IA4" s="4" t="str">
        <f>$AB$4</f>
        <v>Fcst</v>
      </c>
      <c r="IB4" s="4" t="str">
        <f>$AC$4</f>
        <v>Fcst</v>
      </c>
      <c r="IC4" s="4" t="str">
        <f>$AD$4</f>
        <v>Fcst</v>
      </c>
      <c r="ID4" s="4" t="str">
        <f>$AE$4</f>
        <v>Fcst</v>
      </c>
      <c r="IE4" s="4" t="str">
        <f>$AF$4</f>
        <v>Fcst</v>
      </c>
      <c r="IF4" s="4" t="str">
        <f>$AG$4</f>
        <v>Fcst</v>
      </c>
    </row>
    <row r="5" spans="1:240" s="1" customFormat="1" ht="12" customHeight="1" x14ac:dyDescent="0.2">
      <c r="A5" s="74"/>
      <c r="B5" s="1" t="s">
        <v>110</v>
      </c>
      <c r="C5" s="1" t="s">
        <v>111</v>
      </c>
      <c r="D5" s="1" t="s">
        <v>112</v>
      </c>
      <c r="E5" s="1" t="s">
        <v>113</v>
      </c>
      <c r="F5" s="1" t="s">
        <v>114</v>
      </c>
      <c r="G5" s="1" t="s">
        <v>115</v>
      </c>
      <c r="H5" s="1" t="s">
        <v>116</v>
      </c>
      <c r="I5" s="1" t="s">
        <v>117</v>
      </c>
      <c r="J5" s="1" t="s">
        <v>118</v>
      </c>
      <c r="L5" s="75">
        <v>45352</v>
      </c>
      <c r="M5" s="75">
        <v>45383</v>
      </c>
      <c r="N5" s="75">
        <v>45413</v>
      </c>
      <c r="O5" s="75">
        <v>45444</v>
      </c>
      <c r="P5" s="75">
        <v>45474</v>
      </c>
      <c r="Q5" s="75">
        <v>45505</v>
      </c>
      <c r="R5" s="75">
        <v>45536</v>
      </c>
      <c r="S5" s="75">
        <v>45566</v>
      </c>
      <c r="T5" s="75">
        <v>45597</v>
      </c>
      <c r="U5" s="75">
        <v>45627</v>
      </c>
      <c r="V5" s="75">
        <v>45658</v>
      </c>
      <c r="W5" s="75">
        <v>45689</v>
      </c>
      <c r="X5" s="75">
        <v>45717</v>
      </c>
      <c r="Y5" s="75">
        <v>45748</v>
      </c>
      <c r="Z5" s="75">
        <v>45778</v>
      </c>
      <c r="AA5" s="75">
        <v>45809</v>
      </c>
      <c r="AB5" s="75">
        <v>45839</v>
      </c>
      <c r="AC5" s="75">
        <v>45870</v>
      </c>
      <c r="AD5" s="75">
        <v>45901</v>
      </c>
      <c r="AE5" s="75">
        <v>45931</v>
      </c>
      <c r="AF5" s="75">
        <v>45962</v>
      </c>
      <c r="AG5" s="75">
        <v>45992</v>
      </c>
      <c r="AH5" s="76"/>
      <c r="AI5" s="75">
        <v>45352</v>
      </c>
      <c r="AJ5" s="75">
        <v>45383</v>
      </c>
      <c r="AK5" s="75">
        <v>45413</v>
      </c>
      <c r="AL5" s="75">
        <v>45444</v>
      </c>
      <c r="AM5" s="75">
        <v>45474</v>
      </c>
      <c r="AN5" s="75">
        <v>45505</v>
      </c>
      <c r="AO5" s="75">
        <v>45536</v>
      </c>
      <c r="AP5" s="75">
        <v>45566</v>
      </c>
      <c r="AQ5" s="75">
        <v>45597</v>
      </c>
      <c r="AR5" s="75">
        <v>45627</v>
      </c>
      <c r="AS5" s="75">
        <v>45658</v>
      </c>
      <c r="AT5" s="75">
        <v>45689</v>
      </c>
      <c r="AU5" s="75">
        <v>45717</v>
      </c>
      <c r="AV5" s="75">
        <v>45748</v>
      </c>
      <c r="AW5" s="75">
        <v>45778</v>
      </c>
      <c r="AX5" s="75">
        <v>45809</v>
      </c>
      <c r="AY5" s="75">
        <v>45839</v>
      </c>
      <c r="AZ5" s="75">
        <v>45870</v>
      </c>
      <c r="BA5" s="75">
        <v>45901</v>
      </c>
      <c r="BB5" s="75">
        <v>45931</v>
      </c>
      <c r="BC5" s="75">
        <v>45962</v>
      </c>
      <c r="BD5" s="75">
        <v>45992</v>
      </c>
      <c r="BE5" s="76"/>
      <c r="BF5" s="75">
        <v>45352</v>
      </c>
      <c r="BG5" s="75">
        <v>45383</v>
      </c>
      <c r="BH5" s="75">
        <v>45413</v>
      </c>
      <c r="BI5" s="75">
        <v>45444</v>
      </c>
      <c r="BJ5" s="75">
        <v>45474</v>
      </c>
      <c r="BK5" s="75">
        <v>45505</v>
      </c>
      <c r="BL5" s="75">
        <v>45536</v>
      </c>
      <c r="BM5" s="75">
        <v>45566</v>
      </c>
      <c r="BN5" s="75">
        <v>45597</v>
      </c>
      <c r="BO5" s="75">
        <v>45627</v>
      </c>
      <c r="BP5" s="75">
        <v>45658</v>
      </c>
      <c r="BQ5" s="75">
        <v>45689</v>
      </c>
      <c r="BR5" s="75">
        <v>45717</v>
      </c>
      <c r="BS5" s="75">
        <v>45748</v>
      </c>
      <c r="BT5" s="75">
        <v>45778</v>
      </c>
      <c r="BU5" s="75">
        <v>45809</v>
      </c>
      <c r="BV5" s="75">
        <v>45839</v>
      </c>
      <c r="BW5" s="75">
        <v>45870</v>
      </c>
      <c r="BX5" s="75">
        <v>45901</v>
      </c>
      <c r="BY5" s="75">
        <v>45931</v>
      </c>
      <c r="BZ5" s="75">
        <v>45962</v>
      </c>
      <c r="CA5" s="75">
        <v>45992</v>
      </c>
      <c r="CB5" s="76"/>
      <c r="CC5" s="75">
        <v>45352</v>
      </c>
      <c r="CD5" s="75">
        <v>45383</v>
      </c>
      <c r="CE5" s="75">
        <v>45413</v>
      </c>
      <c r="CF5" s="75">
        <v>45444</v>
      </c>
      <c r="CG5" s="75">
        <v>45474</v>
      </c>
      <c r="CH5" s="75">
        <v>45505</v>
      </c>
      <c r="CI5" s="75">
        <v>45536</v>
      </c>
      <c r="CJ5" s="75">
        <v>45566</v>
      </c>
      <c r="CK5" s="75">
        <v>45597</v>
      </c>
      <c r="CL5" s="75">
        <v>45627</v>
      </c>
      <c r="CM5" s="75">
        <v>45658</v>
      </c>
      <c r="CN5" s="75">
        <v>45689</v>
      </c>
      <c r="CO5" s="75">
        <v>45717</v>
      </c>
      <c r="CP5" s="75">
        <v>45748</v>
      </c>
      <c r="CQ5" s="75">
        <v>45778</v>
      </c>
      <c r="CR5" s="75">
        <v>45809</v>
      </c>
      <c r="CS5" s="75">
        <v>45839</v>
      </c>
      <c r="CT5" s="75">
        <v>45870</v>
      </c>
      <c r="CU5" s="75">
        <v>45901</v>
      </c>
      <c r="CV5" s="75">
        <v>45931</v>
      </c>
      <c r="CW5" s="75">
        <v>45962</v>
      </c>
      <c r="CX5" s="75">
        <v>45992</v>
      </c>
      <c r="CY5" s="76"/>
      <c r="CZ5" s="75">
        <v>45352</v>
      </c>
      <c r="DA5" s="75">
        <v>45383</v>
      </c>
      <c r="DB5" s="75">
        <v>45413</v>
      </c>
      <c r="DC5" s="75">
        <v>45444</v>
      </c>
      <c r="DD5" s="75">
        <v>45474</v>
      </c>
      <c r="DE5" s="75">
        <v>45505</v>
      </c>
      <c r="DF5" s="75">
        <v>45536</v>
      </c>
      <c r="DG5" s="75">
        <v>45566</v>
      </c>
      <c r="DH5" s="75">
        <v>45597</v>
      </c>
      <c r="DI5" s="75">
        <v>45627</v>
      </c>
      <c r="DJ5" s="75">
        <v>45658</v>
      </c>
      <c r="DK5" s="75">
        <v>45689</v>
      </c>
      <c r="DL5" s="75">
        <v>45717</v>
      </c>
      <c r="DM5" s="75">
        <v>45748</v>
      </c>
      <c r="DN5" s="75">
        <v>45778</v>
      </c>
      <c r="DO5" s="75">
        <v>45809</v>
      </c>
      <c r="DP5" s="75">
        <v>45839</v>
      </c>
      <c r="DQ5" s="75">
        <v>45870</v>
      </c>
      <c r="DR5" s="75">
        <v>45901</v>
      </c>
      <c r="DS5" s="75">
        <v>45931</v>
      </c>
      <c r="DT5" s="75">
        <v>45962</v>
      </c>
      <c r="DU5" s="75">
        <v>45992</v>
      </c>
      <c r="DV5" s="76"/>
      <c r="DW5" s="75">
        <v>45352</v>
      </c>
      <c r="DX5" s="75">
        <v>45383</v>
      </c>
      <c r="DY5" s="75">
        <v>45413</v>
      </c>
      <c r="DZ5" s="75">
        <v>45444</v>
      </c>
      <c r="EA5" s="75">
        <v>45474</v>
      </c>
      <c r="EB5" s="75">
        <v>45505</v>
      </c>
      <c r="EC5" s="75">
        <v>45536</v>
      </c>
      <c r="ED5" s="75">
        <v>45566</v>
      </c>
      <c r="EE5" s="75">
        <v>45597</v>
      </c>
      <c r="EF5" s="75">
        <v>45627</v>
      </c>
      <c r="EG5" s="75">
        <v>45658</v>
      </c>
      <c r="EH5" s="75">
        <v>45689</v>
      </c>
      <c r="EI5" s="75">
        <v>45717</v>
      </c>
      <c r="EJ5" s="75">
        <v>45748</v>
      </c>
      <c r="EK5" s="75">
        <v>45778</v>
      </c>
      <c r="EL5" s="75">
        <v>45809</v>
      </c>
      <c r="EM5" s="75">
        <v>45839</v>
      </c>
      <c r="EN5" s="75">
        <v>45870</v>
      </c>
      <c r="EO5" s="75">
        <v>45901</v>
      </c>
      <c r="EP5" s="75">
        <v>45931</v>
      </c>
      <c r="EQ5" s="75">
        <v>45962</v>
      </c>
      <c r="ER5" s="75">
        <v>45992</v>
      </c>
      <c r="ES5" s="76"/>
      <c r="ET5" s="75">
        <v>45352</v>
      </c>
      <c r="EU5" s="75">
        <v>45383</v>
      </c>
      <c r="EV5" s="75">
        <v>45413</v>
      </c>
      <c r="EW5" s="75">
        <v>45444</v>
      </c>
      <c r="EX5" s="75">
        <v>45474</v>
      </c>
      <c r="EY5" s="75">
        <v>45505</v>
      </c>
      <c r="EZ5" s="75">
        <v>45536</v>
      </c>
      <c r="FA5" s="75">
        <v>45566</v>
      </c>
      <c r="FB5" s="75">
        <v>45597</v>
      </c>
      <c r="FC5" s="75">
        <v>45627</v>
      </c>
      <c r="FD5" s="75">
        <v>45658</v>
      </c>
      <c r="FE5" s="75">
        <v>45689</v>
      </c>
      <c r="FF5" s="75">
        <v>45717</v>
      </c>
      <c r="FG5" s="75">
        <v>45748</v>
      </c>
      <c r="FH5" s="75">
        <v>45778</v>
      </c>
      <c r="FI5" s="75">
        <v>45809</v>
      </c>
      <c r="FJ5" s="75">
        <v>45839</v>
      </c>
      <c r="FK5" s="75">
        <v>45870</v>
      </c>
      <c r="FL5" s="75">
        <v>45901</v>
      </c>
      <c r="FM5" s="75">
        <v>45931</v>
      </c>
      <c r="FN5" s="75">
        <v>45962</v>
      </c>
      <c r="FO5" s="75">
        <v>45992</v>
      </c>
      <c r="FP5" s="76"/>
      <c r="FQ5" s="75">
        <v>45352</v>
      </c>
      <c r="FR5" s="75">
        <v>45383</v>
      </c>
      <c r="FS5" s="75">
        <v>45413</v>
      </c>
      <c r="FT5" s="75">
        <v>45444</v>
      </c>
      <c r="FU5" s="75">
        <v>45474</v>
      </c>
      <c r="FV5" s="75">
        <v>45505</v>
      </c>
      <c r="FW5" s="75">
        <v>45536</v>
      </c>
      <c r="FX5" s="75">
        <v>45566</v>
      </c>
      <c r="FY5" s="75">
        <v>45597</v>
      </c>
      <c r="FZ5" s="75">
        <v>45627</v>
      </c>
      <c r="GA5" s="75">
        <v>45658</v>
      </c>
      <c r="GB5" s="75">
        <v>45689</v>
      </c>
      <c r="GC5" s="75">
        <v>45717</v>
      </c>
      <c r="GD5" s="75">
        <v>45748</v>
      </c>
      <c r="GE5" s="75">
        <v>45778</v>
      </c>
      <c r="GF5" s="75">
        <v>45809</v>
      </c>
      <c r="GG5" s="75">
        <v>45839</v>
      </c>
      <c r="GH5" s="75">
        <v>45870</v>
      </c>
      <c r="GI5" s="75">
        <v>45901</v>
      </c>
      <c r="GJ5" s="75">
        <v>45931</v>
      </c>
      <c r="GK5" s="75">
        <v>45962</v>
      </c>
      <c r="GL5" s="75">
        <v>45992</v>
      </c>
      <c r="GM5" s="76"/>
      <c r="GN5" s="75">
        <v>45352</v>
      </c>
      <c r="GO5" s="75">
        <v>45383</v>
      </c>
      <c r="GP5" s="75">
        <v>45413</v>
      </c>
      <c r="GQ5" s="75">
        <v>45444</v>
      </c>
      <c r="GR5" s="75">
        <v>45474</v>
      </c>
      <c r="GS5" s="75">
        <v>45505</v>
      </c>
      <c r="GT5" s="75">
        <v>45536</v>
      </c>
      <c r="GU5" s="75">
        <v>45566</v>
      </c>
      <c r="GV5" s="75">
        <v>45597</v>
      </c>
      <c r="GW5" s="75">
        <v>45627</v>
      </c>
      <c r="GX5" s="75">
        <v>45658</v>
      </c>
      <c r="GY5" s="75">
        <v>45689</v>
      </c>
      <c r="GZ5" s="75">
        <v>45717</v>
      </c>
      <c r="HA5" s="75">
        <v>45748</v>
      </c>
      <c r="HB5" s="75">
        <v>45778</v>
      </c>
      <c r="HC5" s="75">
        <v>45809</v>
      </c>
      <c r="HD5" s="75">
        <v>45839</v>
      </c>
      <c r="HE5" s="75">
        <v>45870</v>
      </c>
      <c r="HF5" s="75">
        <v>45901</v>
      </c>
      <c r="HG5" s="75">
        <v>45931</v>
      </c>
      <c r="HH5" s="75">
        <v>45962</v>
      </c>
      <c r="HI5" s="75">
        <v>45992</v>
      </c>
      <c r="HJ5" s="76"/>
      <c r="HK5" s="75">
        <v>45352</v>
      </c>
      <c r="HL5" s="75">
        <v>45383</v>
      </c>
      <c r="HM5" s="75">
        <v>45413</v>
      </c>
      <c r="HN5" s="75">
        <v>45444</v>
      </c>
      <c r="HO5" s="75">
        <v>45474</v>
      </c>
      <c r="HP5" s="75">
        <v>45505</v>
      </c>
      <c r="HQ5" s="75">
        <v>45536</v>
      </c>
      <c r="HR5" s="75">
        <v>45566</v>
      </c>
      <c r="HS5" s="75">
        <v>45597</v>
      </c>
      <c r="HT5" s="75">
        <v>45627</v>
      </c>
      <c r="HU5" s="75">
        <v>45658</v>
      </c>
      <c r="HV5" s="75">
        <v>45689</v>
      </c>
      <c r="HW5" s="75">
        <v>45717</v>
      </c>
      <c r="HX5" s="75">
        <v>45748</v>
      </c>
      <c r="HY5" s="75">
        <v>45778</v>
      </c>
      <c r="HZ5" s="75">
        <v>45809</v>
      </c>
      <c r="IA5" s="75">
        <v>45839</v>
      </c>
      <c r="IB5" s="75">
        <v>45870</v>
      </c>
      <c r="IC5" s="75">
        <v>45901</v>
      </c>
      <c r="ID5" s="75">
        <v>45931</v>
      </c>
      <c r="IE5" s="75">
        <v>45962</v>
      </c>
      <c r="IF5" s="75">
        <v>45992</v>
      </c>
    </row>
    <row r="6" spans="1:240" s="34" customFormat="1" ht="11" x14ac:dyDescent="0.15">
      <c r="A6" s="77"/>
      <c r="B6" s="78" t="s">
        <v>119</v>
      </c>
      <c r="C6" s="78" t="s">
        <v>120</v>
      </c>
      <c r="D6" s="79" t="s">
        <v>121</v>
      </c>
      <c r="E6" s="79" t="s">
        <v>121</v>
      </c>
      <c r="F6" s="80">
        <v>45498</v>
      </c>
      <c r="G6" s="80">
        <v>47323</v>
      </c>
      <c r="H6" s="65" t="s">
        <v>47</v>
      </c>
      <c r="I6" s="65" t="s">
        <v>69</v>
      </c>
      <c r="J6" s="65" t="s">
        <v>89</v>
      </c>
      <c r="K6" s="67"/>
      <c r="L6" s="81"/>
      <c r="M6" s="81"/>
      <c r="N6" s="81"/>
      <c r="O6" s="81"/>
      <c r="P6" s="81">
        <v>2650000</v>
      </c>
      <c r="Q6" s="81">
        <v>2650000</v>
      </c>
      <c r="R6" s="81">
        <v>2650000</v>
      </c>
      <c r="S6" s="81">
        <v>2650000</v>
      </c>
      <c r="T6" s="81">
        <v>2650000</v>
      </c>
      <c r="U6" s="81">
        <v>2650000</v>
      </c>
      <c r="V6" s="81">
        <v>2650000</v>
      </c>
      <c r="W6" s="81">
        <v>2650000</v>
      </c>
      <c r="X6" s="81">
        <v>2650000</v>
      </c>
      <c r="Y6" s="81">
        <v>2650000</v>
      </c>
      <c r="Z6" s="81">
        <v>2650000</v>
      </c>
      <c r="AA6" s="81">
        <v>2650000</v>
      </c>
      <c r="AB6" s="81">
        <v>2650000</v>
      </c>
      <c r="AC6" s="81">
        <v>2650000</v>
      </c>
      <c r="AD6" s="81">
        <v>2650000</v>
      </c>
      <c r="AE6" s="81">
        <v>2650000</v>
      </c>
      <c r="AF6" s="81">
        <v>2650000</v>
      </c>
      <c r="AG6" s="81">
        <v>2650000</v>
      </c>
      <c r="AH6" s="44"/>
      <c r="AI6" s="81"/>
      <c r="AJ6" s="81"/>
      <c r="AK6" s="81"/>
      <c r="AL6" s="81"/>
      <c r="AM6" s="81">
        <v>1000000</v>
      </c>
      <c r="AN6" s="81">
        <v>1000000</v>
      </c>
      <c r="AO6" s="81">
        <v>1000000</v>
      </c>
      <c r="AP6" s="81">
        <v>1000000</v>
      </c>
      <c r="AQ6" s="81">
        <v>1000000</v>
      </c>
      <c r="AR6" s="81">
        <v>1000000</v>
      </c>
      <c r="AS6" s="81">
        <v>1000000</v>
      </c>
      <c r="AT6" s="81">
        <v>1000000</v>
      </c>
      <c r="AU6" s="81">
        <v>1000000</v>
      </c>
      <c r="AV6" s="81">
        <v>1000000</v>
      </c>
      <c r="AW6" s="81">
        <v>1000000</v>
      </c>
      <c r="AX6" s="81">
        <v>1000000</v>
      </c>
      <c r="AY6" s="81">
        <v>1900000</v>
      </c>
      <c r="AZ6" s="81">
        <v>1900000</v>
      </c>
      <c r="BA6" s="81">
        <v>1900000</v>
      </c>
      <c r="BB6" s="81">
        <v>1900000</v>
      </c>
      <c r="BC6" s="81">
        <v>1900000</v>
      </c>
      <c r="BD6" s="81">
        <v>1900000</v>
      </c>
      <c r="BE6" s="5"/>
      <c r="BF6" s="34">
        <f t="shared" ref="BF6:BU22" si="0">+IF(L6&lt;&gt;0,1,0)</f>
        <v>0</v>
      </c>
      <c r="BG6" s="34">
        <f t="shared" si="0"/>
        <v>0</v>
      </c>
      <c r="BH6" s="34">
        <f t="shared" si="0"/>
        <v>0</v>
      </c>
      <c r="BI6" s="34">
        <f t="shared" si="0"/>
        <v>0</v>
      </c>
      <c r="BJ6" s="34">
        <f t="shared" si="0"/>
        <v>1</v>
      </c>
      <c r="BK6" s="34">
        <f t="shared" si="0"/>
        <v>1</v>
      </c>
      <c r="BL6" s="34">
        <f t="shared" si="0"/>
        <v>1</v>
      </c>
      <c r="BM6" s="34">
        <f t="shared" si="0"/>
        <v>1</v>
      </c>
      <c r="BN6" s="34">
        <f t="shared" si="0"/>
        <v>1</v>
      </c>
      <c r="BO6" s="34">
        <f t="shared" si="0"/>
        <v>1</v>
      </c>
      <c r="BP6" s="34">
        <f t="shared" si="0"/>
        <v>1</v>
      </c>
      <c r="BQ6" s="34">
        <f t="shared" si="0"/>
        <v>1</v>
      </c>
      <c r="BR6" s="34">
        <f t="shared" si="0"/>
        <v>1</v>
      </c>
      <c r="BS6" s="34">
        <f t="shared" si="0"/>
        <v>1</v>
      </c>
      <c r="BT6" s="34">
        <f t="shared" si="0"/>
        <v>1</v>
      </c>
      <c r="BU6" s="34">
        <f t="shared" si="0"/>
        <v>1</v>
      </c>
      <c r="BV6" s="34">
        <f t="shared" ref="BV6:CA38" si="1">+IF(AB6&lt;&gt;0,1,0)</f>
        <v>1</v>
      </c>
      <c r="BW6" s="34">
        <f t="shared" si="1"/>
        <v>1</v>
      </c>
      <c r="BX6" s="34">
        <f t="shared" si="1"/>
        <v>1</v>
      </c>
      <c r="BY6" s="34">
        <f t="shared" si="1"/>
        <v>1</v>
      </c>
      <c r="BZ6" s="34">
        <f t="shared" si="1"/>
        <v>1</v>
      </c>
      <c r="CA6" s="34">
        <f t="shared" si="1"/>
        <v>1</v>
      </c>
      <c r="CC6" s="34">
        <f t="shared" ref="CC6:CC69" si="2">+IF(AND(AH6=1,BF6=1),1,0)</f>
        <v>0</v>
      </c>
      <c r="CD6" s="34">
        <f t="shared" ref="CD6:CS22" si="3">+IF(AND(BF6=1,BG6=1),1,0)</f>
        <v>0</v>
      </c>
      <c r="CE6" s="34">
        <f t="shared" si="3"/>
        <v>0</v>
      </c>
      <c r="CF6" s="34">
        <f t="shared" si="3"/>
        <v>0</v>
      </c>
      <c r="CG6" s="34">
        <f t="shared" si="3"/>
        <v>0</v>
      </c>
      <c r="CH6" s="34">
        <f t="shared" si="3"/>
        <v>1</v>
      </c>
      <c r="CI6" s="34">
        <f t="shared" si="3"/>
        <v>1</v>
      </c>
      <c r="CJ6" s="34">
        <f t="shared" si="3"/>
        <v>1</v>
      </c>
      <c r="CK6" s="34">
        <f t="shared" si="3"/>
        <v>1</v>
      </c>
      <c r="CL6" s="34">
        <f t="shared" si="3"/>
        <v>1</v>
      </c>
      <c r="CM6" s="34">
        <f t="shared" si="3"/>
        <v>1</v>
      </c>
      <c r="CN6" s="34">
        <f t="shared" si="3"/>
        <v>1</v>
      </c>
      <c r="CO6" s="34">
        <f t="shared" si="3"/>
        <v>1</v>
      </c>
      <c r="CP6" s="34">
        <f t="shared" si="3"/>
        <v>1</v>
      </c>
      <c r="CQ6" s="34">
        <f t="shared" si="3"/>
        <v>1</v>
      </c>
      <c r="CR6" s="34">
        <f t="shared" si="3"/>
        <v>1</v>
      </c>
      <c r="CS6" s="34">
        <f t="shared" si="3"/>
        <v>1</v>
      </c>
      <c r="CT6" s="34">
        <f t="shared" ref="CT6:CX38" si="4">+IF(AND(BV6=1,BW6=1),1,0)</f>
        <v>1</v>
      </c>
      <c r="CU6" s="34">
        <f t="shared" si="4"/>
        <v>1</v>
      </c>
      <c r="CV6" s="34">
        <f t="shared" si="4"/>
        <v>1</v>
      </c>
      <c r="CW6" s="34">
        <f t="shared" si="4"/>
        <v>1</v>
      </c>
      <c r="CX6" s="34">
        <f t="shared" si="4"/>
        <v>1</v>
      </c>
      <c r="DA6" s="34">
        <f t="shared" ref="DA6:DP22" si="5">+IF(AND(BG6=1,BF6=0),1,0)</f>
        <v>0</v>
      </c>
      <c r="DB6" s="34">
        <f t="shared" si="5"/>
        <v>0</v>
      </c>
      <c r="DC6" s="34">
        <f t="shared" si="5"/>
        <v>0</v>
      </c>
      <c r="DD6" s="34">
        <f t="shared" si="5"/>
        <v>1</v>
      </c>
      <c r="DE6" s="34">
        <f t="shared" si="5"/>
        <v>0</v>
      </c>
      <c r="DF6" s="34">
        <f t="shared" si="5"/>
        <v>0</v>
      </c>
      <c r="DG6" s="34">
        <f t="shared" si="5"/>
        <v>0</v>
      </c>
      <c r="DH6" s="34">
        <f t="shared" si="5"/>
        <v>0</v>
      </c>
      <c r="DI6" s="34">
        <f t="shared" si="5"/>
        <v>0</v>
      </c>
      <c r="DJ6" s="34">
        <f t="shared" si="5"/>
        <v>0</v>
      </c>
      <c r="DK6" s="34">
        <f t="shared" si="5"/>
        <v>0</v>
      </c>
      <c r="DL6" s="34">
        <f t="shared" si="5"/>
        <v>0</v>
      </c>
      <c r="DM6" s="34">
        <f t="shared" si="5"/>
        <v>0</v>
      </c>
      <c r="DN6" s="34">
        <f t="shared" si="5"/>
        <v>0</v>
      </c>
      <c r="DO6" s="34">
        <f t="shared" si="5"/>
        <v>0</v>
      </c>
      <c r="DP6" s="34">
        <f t="shared" si="5"/>
        <v>0</v>
      </c>
      <c r="DQ6" s="34">
        <f t="shared" ref="DQ6:DU38" si="6">+IF(AND(BW6=1,BV6=0),1,0)</f>
        <v>0</v>
      </c>
      <c r="DR6" s="34">
        <f t="shared" si="6"/>
        <v>0</v>
      </c>
      <c r="DS6" s="34">
        <f t="shared" si="6"/>
        <v>0</v>
      </c>
      <c r="DT6" s="34">
        <f t="shared" si="6"/>
        <v>0</v>
      </c>
      <c r="DU6" s="34">
        <f t="shared" si="6"/>
        <v>0</v>
      </c>
      <c r="DW6" s="34">
        <f t="shared" ref="DW6:DW69" si="7">+IF(AND(BF6=0,AH6=1),1,0)</f>
        <v>0</v>
      </c>
      <c r="DX6" s="34">
        <f t="shared" ref="DX6:EM22" si="8">+IF(AND(BG6=0,BF6=1),1,0)</f>
        <v>0</v>
      </c>
      <c r="DY6" s="34">
        <f t="shared" si="8"/>
        <v>0</v>
      </c>
      <c r="DZ6" s="34">
        <f t="shared" si="8"/>
        <v>0</v>
      </c>
      <c r="EA6" s="34">
        <f t="shared" si="8"/>
        <v>0</v>
      </c>
      <c r="EB6" s="34">
        <f t="shared" si="8"/>
        <v>0</v>
      </c>
      <c r="EC6" s="34">
        <f t="shared" si="8"/>
        <v>0</v>
      </c>
      <c r="ED6" s="34">
        <f t="shared" si="8"/>
        <v>0</v>
      </c>
      <c r="EE6" s="34">
        <f t="shared" si="8"/>
        <v>0</v>
      </c>
      <c r="EF6" s="34">
        <f t="shared" si="8"/>
        <v>0</v>
      </c>
      <c r="EG6" s="34">
        <f t="shared" si="8"/>
        <v>0</v>
      </c>
      <c r="EH6" s="34">
        <f t="shared" si="8"/>
        <v>0</v>
      </c>
      <c r="EI6" s="34">
        <f t="shared" si="8"/>
        <v>0</v>
      </c>
      <c r="EJ6" s="34">
        <f t="shared" si="8"/>
        <v>0</v>
      </c>
      <c r="EK6" s="34">
        <f t="shared" si="8"/>
        <v>0</v>
      </c>
      <c r="EL6" s="34">
        <f t="shared" si="8"/>
        <v>0</v>
      </c>
      <c r="EM6" s="34">
        <f t="shared" si="8"/>
        <v>0</v>
      </c>
      <c r="EN6" s="34">
        <f t="shared" ref="EN6:ER38" si="9">+IF(AND(BW6=0,BV6=1),1,0)</f>
        <v>0</v>
      </c>
      <c r="EO6" s="34">
        <f t="shared" si="9"/>
        <v>0</v>
      </c>
      <c r="EP6" s="34">
        <f t="shared" si="9"/>
        <v>0</v>
      </c>
      <c r="EQ6" s="34">
        <f t="shared" si="9"/>
        <v>0</v>
      </c>
      <c r="ER6" s="34">
        <f t="shared" si="9"/>
        <v>0</v>
      </c>
      <c r="ES6" s="5"/>
      <c r="ET6" s="44">
        <f t="shared" ref="ET6:FI22" si="10">+CZ6*L6</f>
        <v>0</v>
      </c>
      <c r="EU6" s="44">
        <f t="shared" si="10"/>
        <v>0</v>
      </c>
      <c r="EV6" s="44">
        <f t="shared" si="10"/>
        <v>0</v>
      </c>
      <c r="EW6" s="44">
        <f t="shared" si="10"/>
        <v>0</v>
      </c>
      <c r="EX6" s="44">
        <f t="shared" si="10"/>
        <v>2650000</v>
      </c>
      <c r="EY6" s="44">
        <f t="shared" si="10"/>
        <v>0</v>
      </c>
      <c r="EZ6" s="44">
        <f t="shared" si="10"/>
        <v>0</v>
      </c>
      <c r="FA6" s="44">
        <f t="shared" si="10"/>
        <v>0</v>
      </c>
      <c r="FB6" s="44">
        <f t="shared" si="10"/>
        <v>0</v>
      </c>
      <c r="FC6" s="44">
        <f t="shared" si="10"/>
        <v>0</v>
      </c>
      <c r="FD6" s="44">
        <f t="shared" si="10"/>
        <v>0</v>
      </c>
      <c r="FE6" s="44">
        <f t="shared" si="10"/>
        <v>0</v>
      </c>
      <c r="FF6" s="44">
        <f t="shared" si="10"/>
        <v>0</v>
      </c>
      <c r="FG6" s="44">
        <f t="shared" si="10"/>
        <v>0</v>
      </c>
      <c r="FH6" s="44">
        <f t="shared" si="10"/>
        <v>0</v>
      </c>
      <c r="FI6" s="44">
        <f t="shared" si="10"/>
        <v>0</v>
      </c>
      <c r="FJ6" s="44">
        <f t="shared" ref="FJ6:FO38" si="11">+DP6*AB6</f>
        <v>0</v>
      </c>
      <c r="FK6" s="44">
        <f t="shared" si="11"/>
        <v>0</v>
      </c>
      <c r="FL6" s="44">
        <f t="shared" si="11"/>
        <v>0</v>
      </c>
      <c r="FM6" s="44">
        <f t="shared" si="11"/>
        <v>0</v>
      </c>
      <c r="FN6" s="44">
        <f t="shared" si="11"/>
        <v>0</v>
      </c>
      <c r="FO6" s="44">
        <f t="shared" si="11"/>
        <v>0</v>
      </c>
      <c r="FP6" s="44"/>
      <c r="FQ6" s="44">
        <f t="shared" ref="FQ6:GF22" si="12">+CC6*IF(L6&gt;K6,L6-K6,0)</f>
        <v>0</v>
      </c>
      <c r="FR6" s="44">
        <f t="shared" si="12"/>
        <v>0</v>
      </c>
      <c r="FS6" s="44">
        <f t="shared" si="12"/>
        <v>0</v>
      </c>
      <c r="FT6" s="44">
        <f t="shared" si="12"/>
        <v>0</v>
      </c>
      <c r="FU6" s="44">
        <f t="shared" si="12"/>
        <v>0</v>
      </c>
      <c r="FV6" s="44">
        <f t="shared" si="12"/>
        <v>0</v>
      </c>
      <c r="FW6" s="44">
        <f t="shared" si="12"/>
        <v>0</v>
      </c>
      <c r="FX6" s="44">
        <f t="shared" si="12"/>
        <v>0</v>
      </c>
      <c r="FY6" s="44">
        <f t="shared" si="12"/>
        <v>0</v>
      </c>
      <c r="FZ6" s="44">
        <f t="shared" si="12"/>
        <v>0</v>
      </c>
      <c r="GA6" s="44">
        <f t="shared" si="12"/>
        <v>0</v>
      </c>
      <c r="GB6" s="44">
        <f t="shared" si="12"/>
        <v>0</v>
      </c>
      <c r="GC6" s="44">
        <f t="shared" si="12"/>
        <v>0</v>
      </c>
      <c r="GD6" s="44">
        <f t="shared" si="12"/>
        <v>0</v>
      </c>
      <c r="GE6" s="44">
        <f t="shared" si="12"/>
        <v>0</v>
      </c>
      <c r="GF6" s="44">
        <f t="shared" si="12"/>
        <v>0</v>
      </c>
      <c r="GG6" s="44">
        <f t="shared" ref="GG6:GL38" si="13">+CS6*IF(AB6&gt;AA6,AB6-AA6,0)</f>
        <v>0</v>
      </c>
      <c r="GH6" s="44">
        <f t="shared" si="13"/>
        <v>0</v>
      </c>
      <c r="GI6" s="44">
        <f t="shared" si="13"/>
        <v>0</v>
      </c>
      <c r="GJ6" s="44">
        <f t="shared" si="13"/>
        <v>0</v>
      </c>
      <c r="GK6" s="44">
        <f t="shared" si="13"/>
        <v>0</v>
      </c>
      <c r="GL6" s="44">
        <f t="shared" si="13"/>
        <v>0</v>
      </c>
      <c r="GM6" s="44"/>
      <c r="GN6" s="44">
        <f t="shared" ref="GN6:HC22" si="14">+CC6*IF(L6&lt;K6,L6-K6,0)</f>
        <v>0</v>
      </c>
      <c r="GO6" s="44">
        <f t="shared" si="14"/>
        <v>0</v>
      </c>
      <c r="GP6" s="44">
        <f t="shared" si="14"/>
        <v>0</v>
      </c>
      <c r="GQ6" s="44">
        <f t="shared" si="14"/>
        <v>0</v>
      </c>
      <c r="GR6" s="44">
        <f t="shared" si="14"/>
        <v>0</v>
      </c>
      <c r="GS6" s="44">
        <f t="shared" si="14"/>
        <v>0</v>
      </c>
      <c r="GT6" s="44">
        <f t="shared" si="14"/>
        <v>0</v>
      </c>
      <c r="GU6" s="44">
        <f t="shared" si="14"/>
        <v>0</v>
      </c>
      <c r="GV6" s="44">
        <f t="shared" si="14"/>
        <v>0</v>
      </c>
      <c r="GW6" s="44">
        <f t="shared" si="14"/>
        <v>0</v>
      </c>
      <c r="GX6" s="44">
        <f t="shared" si="14"/>
        <v>0</v>
      </c>
      <c r="GY6" s="44">
        <f t="shared" si="14"/>
        <v>0</v>
      </c>
      <c r="GZ6" s="44">
        <f t="shared" si="14"/>
        <v>0</v>
      </c>
      <c r="HA6" s="44">
        <f t="shared" si="14"/>
        <v>0</v>
      </c>
      <c r="HB6" s="44">
        <f t="shared" si="14"/>
        <v>0</v>
      </c>
      <c r="HC6" s="44">
        <f t="shared" si="14"/>
        <v>0</v>
      </c>
      <c r="HD6" s="44">
        <f t="shared" ref="HD6:HI38" si="15">+CS6*IF(AB6&lt;AA6,AB6-AA6,0)</f>
        <v>0</v>
      </c>
      <c r="HE6" s="44">
        <f t="shared" si="15"/>
        <v>0</v>
      </c>
      <c r="HF6" s="44">
        <f t="shared" si="15"/>
        <v>0</v>
      </c>
      <c r="HG6" s="44">
        <f t="shared" si="15"/>
        <v>0</v>
      </c>
      <c r="HH6" s="44">
        <f t="shared" si="15"/>
        <v>0</v>
      </c>
      <c r="HI6" s="44">
        <f t="shared" si="15"/>
        <v>0</v>
      </c>
      <c r="HJ6" s="44"/>
      <c r="HK6" s="44">
        <f t="shared" ref="HK6:HZ22" si="16">-DW6*K6</f>
        <v>0</v>
      </c>
      <c r="HL6" s="44">
        <f t="shared" si="16"/>
        <v>0</v>
      </c>
      <c r="HM6" s="44">
        <f t="shared" si="16"/>
        <v>0</v>
      </c>
      <c r="HN6" s="44">
        <f t="shared" si="16"/>
        <v>0</v>
      </c>
      <c r="HO6" s="44">
        <f t="shared" si="16"/>
        <v>0</v>
      </c>
      <c r="HP6" s="44">
        <f t="shared" si="16"/>
        <v>0</v>
      </c>
      <c r="HQ6" s="44">
        <f t="shared" si="16"/>
        <v>0</v>
      </c>
      <c r="HR6" s="44">
        <f t="shared" si="16"/>
        <v>0</v>
      </c>
      <c r="HS6" s="44">
        <f t="shared" si="16"/>
        <v>0</v>
      </c>
      <c r="HT6" s="44">
        <f t="shared" si="16"/>
        <v>0</v>
      </c>
      <c r="HU6" s="44">
        <f t="shared" si="16"/>
        <v>0</v>
      </c>
      <c r="HV6" s="44">
        <f t="shared" si="16"/>
        <v>0</v>
      </c>
      <c r="HW6" s="44">
        <f t="shared" si="16"/>
        <v>0</v>
      </c>
      <c r="HX6" s="44">
        <f t="shared" si="16"/>
        <v>0</v>
      </c>
      <c r="HY6" s="44">
        <f t="shared" si="16"/>
        <v>0</v>
      </c>
      <c r="HZ6" s="44">
        <f t="shared" si="16"/>
        <v>0</v>
      </c>
      <c r="IA6" s="44">
        <f t="shared" ref="IA6:IF38" si="17">-EM6*AA6</f>
        <v>0</v>
      </c>
      <c r="IB6" s="44">
        <f t="shared" si="17"/>
        <v>0</v>
      </c>
      <c r="IC6" s="44">
        <f t="shared" si="17"/>
        <v>0</v>
      </c>
      <c r="ID6" s="44">
        <f t="shared" si="17"/>
        <v>0</v>
      </c>
      <c r="IE6" s="44">
        <f t="shared" si="17"/>
        <v>0</v>
      </c>
      <c r="IF6" s="44">
        <f t="shared" si="17"/>
        <v>0</v>
      </c>
    </row>
    <row r="7" spans="1:240" s="34" customFormat="1" ht="12" customHeight="1" x14ac:dyDescent="0.15">
      <c r="A7" s="77"/>
      <c r="B7" s="78" t="s">
        <v>122</v>
      </c>
      <c r="C7" s="78" t="s">
        <v>123</v>
      </c>
      <c r="D7" s="79" t="s">
        <v>124</v>
      </c>
      <c r="E7" s="79" t="s">
        <v>124</v>
      </c>
      <c r="F7" s="80">
        <v>45492</v>
      </c>
      <c r="G7" s="80">
        <v>46952</v>
      </c>
      <c r="H7" s="65" t="s">
        <v>63</v>
      </c>
      <c r="I7" s="65" t="s">
        <v>70</v>
      </c>
      <c r="J7" s="65" t="s">
        <v>93</v>
      </c>
      <c r="K7" s="67"/>
      <c r="L7" s="81"/>
      <c r="M7" s="81"/>
      <c r="N7" s="81"/>
      <c r="O7" s="81"/>
      <c r="P7" s="81">
        <v>1000000</v>
      </c>
      <c r="Q7" s="81">
        <v>1000000</v>
      </c>
      <c r="R7" s="81">
        <v>1000000</v>
      </c>
      <c r="S7" s="81">
        <v>1000000</v>
      </c>
      <c r="T7" s="81">
        <v>1000000</v>
      </c>
      <c r="U7" s="81">
        <v>1000000</v>
      </c>
      <c r="V7" s="81">
        <v>1000000</v>
      </c>
      <c r="W7" s="81">
        <v>1000000</v>
      </c>
      <c r="X7" s="81">
        <v>1000000</v>
      </c>
      <c r="Y7" s="81">
        <v>1000000</v>
      </c>
      <c r="Z7" s="81">
        <v>1000000</v>
      </c>
      <c r="AA7" s="81">
        <v>1000000</v>
      </c>
      <c r="AB7" s="81">
        <v>1000000</v>
      </c>
      <c r="AC7" s="81">
        <v>1000000</v>
      </c>
      <c r="AD7" s="81">
        <v>1000000</v>
      </c>
      <c r="AE7" s="81">
        <v>1000000</v>
      </c>
      <c r="AF7" s="81">
        <v>1000000</v>
      </c>
      <c r="AG7" s="81">
        <v>1000000</v>
      </c>
      <c r="AH7" s="44"/>
      <c r="AI7" s="81"/>
      <c r="AJ7" s="81"/>
      <c r="AK7" s="81"/>
      <c r="AL7" s="81"/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81">
        <v>0</v>
      </c>
      <c r="AT7" s="81">
        <v>0</v>
      </c>
      <c r="AU7" s="81">
        <v>0</v>
      </c>
      <c r="AV7" s="81">
        <v>0</v>
      </c>
      <c r="AW7" s="81">
        <v>0</v>
      </c>
      <c r="AX7" s="81">
        <v>0</v>
      </c>
      <c r="AY7" s="81">
        <v>1000000</v>
      </c>
      <c r="AZ7" s="81">
        <v>1000000</v>
      </c>
      <c r="BA7" s="81">
        <v>1000000</v>
      </c>
      <c r="BB7" s="81">
        <v>1000000</v>
      </c>
      <c r="BC7" s="81">
        <v>1000000</v>
      </c>
      <c r="BD7" s="81">
        <v>1000000</v>
      </c>
      <c r="BE7" s="5"/>
      <c r="BF7" s="34">
        <f t="shared" si="0"/>
        <v>0</v>
      </c>
      <c r="BG7" s="34">
        <f t="shared" si="0"/>
        <v>0</v>
      </c>
      <c r="BH7" s="34">
        <f t="shared" si="0"/>
        <v>0</v>
      </c>
      <c r="BI7" s="34">
        <f t="shared" si="0"/>
        <v>0</v>
      </c>
      <c r="BJ7" s="34">
        <f t="shared" si="0"/>
        <v>1</v>
      </c>
      <c r="BK7" s="34">
        <f t="shared" si="0"/>
        <v>1</v>
      </c>
      <c r="BL7" s="34">
        <f t="shared" si="0"/>
        <v>1</v>
      </c>
      <c r="BM7" s="34">
        <f t="shared" si="0"/>
        <v>1</v>
      </c>
      <c r="BN7" s="34">
        <f t="shared" si="0"/>
        <v>1</v>
      </c>
      <c r="BO7" s="34">
        <f t="shared" si="0"/>
        <v>1</v>
      </c>
      <c r="BP7" s="34">
        <f t="shared" si="0"/>
        <v>1</v>
      </c>
      <c r="BQ7" s="34">
        <f t="shared" si="0"/>
        <v>1</v>
      </c>
      <c r="BR7" s="34">
        <f t="shared" si="0"/>
        <v>1</v>
      </c>
      <c r="BS7" s="34">
        <f t="shared" si="0"/>
        <v>1</v>
      </c>
      <c r="BT7" s="34">
        <f t="shared" si="0"/>
        <v>1</v>
      </c>
      <c r="BU7" s="34">
        <f t="shared" si="0"/>
        <v>1</v>
      </c>
      <c r="BV7" s="34">
        <f t="shared" si="1"/>
        <v>1</v>
      </c>
      <c r="BW7" s="34">
        <f t="shared" si="1"/>
        <v>1</v>
      </c>
      <c r="BX7" s="34">
        <f t="shared" si="1"/>
        <v>1</v>
      </c>
      <c r="BY7" s="34">
        <f t="shared" si="1"/>
        <v>1</v>
      </c>
      <c r="BZ7" s="34">
        <f t="shared" si="1"/>
        <v>1</v>
      </c>
      <c r="CA7" s="34">
        <f t="shared" si="1"/>
        <v>1</v>
      </c>
      <c r="CC7" s="34">
        <f t="shared" si="2"/>
        <v>0</v>
      </c>
      <c r="CD7" s="34">
        <f t="shared" si="3"/>
        <v>0</v>
      </c>
      <c r="CE7" s="34">
        <f t="shared" si="3"/>
        <v>0</v>
      </c>
      <c r="CF7" s="34">
        <f t="shared" si="3"/>
        <v>0</v>
      </c>
      <c r="CG7" s="34">
        <f t="shared" si="3"/>
        <v>0</v>
      </c>
      <c r="CH7" s="34">
        <f t="shared" si="3"/>
        <v>1</v>
      </c>
      <c r="CI7" s="34">
        <f t="shared" si="3"/>
        <v>1</v>
      </c>
      <c r="CJ7" s="34">
        <f t="shared" si="3"/>
        <v>1</v>
      </c>
      <c r="CK7" s="34">
        <f t="shared" si="3"/>
        <v>1</v>
      </c>
      <c r="CL7" s="34">
        <f t="shared" si="3"/>
        <v>1</v>
      </c>
      <c r="CM7" s="34">
        <f t="shared" si="3"/>
        <v>1</v>
      </c>
      <c r="CN7" s="34">
        <f t="shared" si="3"/>
        <v>1</v>
      </c>
      <c r="CO7" s="34">
        <f t="shared" si="3"/>
        <v>1</v>
      </c>
      <c r="CP7" s="34">
        <f t="shared" si="3"/>
        <v>1</v>
      </c>
      <c r="CQ7" s="34">
        <f t="shared" si="3"/>
        <v>1</v>
      </c>
      <c r="CR7" s="34">
        <f t="shared" si="3"/>
        <v>1</v>
      </c>
      <c r="CS7" s="34">
        <f t="shared" si="3"/>
        <v>1</v>
      </c>
      <c r="CT7" s="34">
        <f t="shared" si="4"/>
        <v>1</v>
      </c>
      <c r="CU7" s="34">
        <f t="shared" si="4"/>
        <v>1</v>
      </c>
      <c r="CV7" s="34">
        <f t="shared" si="4"/>
        <v>1</v>
      </c>
      <c r="CW7" s="34">
        <f t="shared" si="4"/>
        <v>1</v>
      </c>
      <c r="CX7" s="34">
        <f t="shared" si="4"/>
        <v>1</v>
      </c>
      <c r="DA7" s="34">
        <f t="shared" si="5"/>
        <v>0</v>
      </c>
      <c r="DB7" s="34">
        <f t="shared" si="5"/>
        <v>0</v>
      </c>
      <c r="DC7" s="34">
        <f t="shared" si="5"/>
        <v>0</v>
      </c>
      <c r="DD7" s="34">
        <f t="shared" si="5"/>
        <v>1</v>
      </c>
      <c r="DE7" s="34">
        <f t="shared" si="5"/>
        <v>0</v>
      </c>
      <c r="DF7" s="34">
        <f t="shared" si="5"/>
        <v>0</v>
      </c>
      <c r="DG7" s="34">
        <f t="shared" si="5"/>
        <v>0</v>
      </c>
      <c r="DH7" s="34">
        <f t="shared" si="5"/>
        <v>0</v>
      </c>
      <c r="DI7" s="34">
        <f t="shared" si="5"/>
        <v>0</v>
      </c>
      <c r="DJ7" s="34">
        <f t="shared" si="5"/>
        <v>0</v>
      </c>
      <c r="DK7" s="34">
        <f t="shared" si="5"/>
        <v>0</v>
      </c>
      <c r="DL7" s="34">
        <f t="shared" si="5"/>
        <v>0</v>
      </c>
      <c r="DM7" s="34">
        <f t="shared" si="5"/>
        <v>0</v>
      </c>
      <c r="DN7" s="34">
        <f t="shared" si="5"/>
        <v>0</v>
      </c>
      <c r="DO7" s="34">
        <f t="shared" si="5"/>
        <v>0</v>
      </c>
      <c r="DP7" s="34">
        <f t="shared" si="5"/>
        <v>0</v>
      </c>
      <c r="DQ7" s="34">
        <f t="shared" si="6"/>
        <v>0</v>
      </c>
      <c r="DR7" s="34">
        <f t="shared" si="6"/>
        <v>0</v>
      </c>
      <c r="DS7" s="34">
        <f t="shared" si="6"/>
        <v>0</v>
      </c>
      <c r="DT7" s="34">
        <f t="shared" si="6"/>
        <v>0</v>
      </c>
      <c r="DU7" s="34">
        <f t="shared" si="6"/>
        <v>0</v>
      </c>
      <c r="DW7" s="34">
        <f t="shared" si="7"/>
        <v>0</v>
      </c>
      <c r="DX7" s="34">
        <f t="shared" si="8"/>
        <v>0</v>
      </c>
      <c r="DY7" s="34">
        <f t="shared" si="8"/>
        <v>0</v>
      </c>
      <c r="DZ7" s="34">
        <f t="shared" si="8"/>
        <v>0</v>
      </c>
      <c r="EA7" s="34">
        <f t="shared" si="8"/>
        <v>0</v>
      </c>
      <c r="EB7" s="34">
        <f t="shared" si="8"/>
        <v>0</v>
      </c>
      <c r="EC7" s="34">
        <f t="shared" si="8"/>
        <v>0</v>
      </c>
      <c r="ED7" s="34">
        <f t="shared" si="8"/>
        <v>0</v>
      </c>
      <c r="EE7" s="34">
        <f t="shared" si="8"/>
        <v>0</v>
      </c>
      <c r="EF7" s="34">
        <f t="shared" si="8"/>
        <v>0</v>
      </c>
      <c r="EG7" s="34">
        <f t="shared" si="8"/>
        <v>0</v>
      </c>
      <c r="EH7" s="34">
        <f t="shared" si="8"/>
        <v>0</v>
      </c>
      <c r="EI7" s="34">
        <f t="shared" si="8"/>
        <v>0</v>
      </c>
      <c r="EJ7" s="34">
        <f t="shared" si="8"/>
        <v>0</v>
      </c>
      <c r="EK7" s="34">
        <f t="shared" si="8"/>
        <v>0</v>
      </c>
      <c r="EL7" s="34">
        <f t="shared" si="8"/>
        <v>0</v>
      </c>
      <c r="EM7" s="34">
        <f t="shared" si="8"/>
        <v>0</v>
      </c>
      <c r="EN7" s="34">
        <f t="shared" si="9"/>
        <v>0</v>
      </c>
      <c r="EO7" s="34">
        <f t="shared" si="9"/>
        <v>0</v>
      </c>
      <c r="EP7" s="34">
        <f t="shared" si="9"/>
        <v>0</v>
      </c>
      <c r="EQ7" s="34">
        <f t="shared" si="9"/>
        <v>0</v>
      </c>
      <c r="ER7" s="34">
        <f t="shared" si="9"/>
        <v>0</v>
      </c>
      <c r="ES7" s="5"/>
      <c r="ET7" s="44">
        <f t="shared" si="10"/>
        <v>0</v>
      </c>
      <c r="EU7" s="44">
        <f t="shared" si="10"/>
        <v>0</v>
      </c>
      <c r="EV7" s="44">
        <f t="shared" si="10"/>
        <v>0</v>
      </c>
      <c r="EW7" s="44">
        <f t="shared" si="10"/>
        <v>0</v>
      </c>
      <c r="EX7" s="44">
        <f t="shared" si="10"/>
        <v>1000000</v>
      </c>
      <c r="EY7" s="44">
        <f t="shared" si="10"/>
        <v>0</v>
      </c>
      <c r="EZ7" s="44">
        <f t="shared" si="10"/>
        <v>0</v>
      </c>
      <c r="FA7" s="44">
        <f t="shared" si="10"/>
        <v>0</v>
      </c>
      <c r="FB7" s="44">
        <f t="shared" si="10"/>
        <v>0</v>
      </c>
      <c r="FC7" s="44">
        <f t="shared" si="10"/>
        <v>0</v>
      </c>
      <c r="FD7" s="44">
        <f t="shared" si="10"/>
        <v>0</v>
      </c>
      <c r="FE7" s="44">
        <f t="shared" si="10"/>
        <v>0</v>
      </c>
      <c r="FF7" s="44">
        <f t="shared" si="10"/>
        <v>0</v>
      </c>
      <c r="FG7" s="44">
        <f t="shared" si="10"/>
        <v>0</v>
      </c>
      <c r="FH7" s="44">
        <f t="shared" si="10"/>
        <v>0</v>
      </c>
      <c r="FI7" s="44">
        <f t="shared" si="10"/>
        <v>0</v>
      </c>
      <c r="FJ7" s="44">
        <f t="shared" si="11"/>
        <v>0</v>
      </c>
      <c r="FK7" s="44">
        <f t="shared" si="11"/>
        <v>0</v>
      </c>
      <c r="FL7" s="44">
        <f t="shared" si="11"/>
        <v>0</v>
      </c>
      <c r="FM7" s="44">
        <f t="shared" si="11"/>
        <v>0</v>
      </c>
      <c r="FN7" s="44">
        <f t="shared" si="11"/>
        <v>0</v>
      </c>
      <c r="FO7" s="44">
        <f t="shared" si="11"/>
        <v>0</v>
      </c>
      <c r="FP7" s="44"/>
      <c r="FQ7" s="44">
        <f t="shared" si="12"/>
        <v>0</v>
      </c>
      <c r="FR7" s="44">
        <f t="shared" si="12"/>
        <v>0</v>
      </c>
      <c r="FS7" s="44">
        <f t="shared" si="12"/>
        <v>0</v>
      </c>
      <c r="FT7" s="44">
        <f t="shared" si="12"/>
        <v>0</v>
      </c>
      <c r="FU7" s="44">
        <f t="shared" si="12"/>
        <v>0</v>
      </c>
      <c r="FV7" s="44">
        <f t="shared" si="12"/>
        <v>0</v>
      </c>
      <c r="FW7" s="44">
        <f t="shared" si="12"/>
        <v>0</v>
      </c>
      <c r="FX7" s="44">
        <f t="shared" si="12"/>
        <v>0</v>
      </c>
      <c r="FY7" s="44">
        <f t="shared" si="12"/>
        <v>0</v>
      </c>
      <c r="FZ7" s="44">
        <f t="shared" si="12"/>
        <v>0</v>
      </c>
      <c r="GA7" s="44">
        <f t="shared" si="12"/>
        <v>0</v>
      </c>
      <c r="GB7" s="44">
        <f t="shared" si="12"/>
        <v>0</v>
      </c>
      <c r="GC7" s="44">
        <f t="shared" si="12"/>
        <v>0</v>
      </c>
      <c r="GD7" s="44">
        <f t="shared" si="12"/>
        <v>0</v>
      </c>
      <c r="GE7" s="44">
        <f t="shared" si="12"/>
        <v>0</v>
      </c>
      <c r="GF7" s="44">
        <f t="shared" si="12"/>
        <v>0</v>
      </c>
      <c r="GG7" s="44">
        <f t="shared" si="13"/>
        <v>0</v>
      </c>
      <c r="GH7" s="44">
        <f t="shared" si="13"/>
        <v>0</v>
      </c>
      <c r="GI7" s="44">
        <f t="shared" si="13"/>
        <v>0</v>
      </c>
      <c r="GJ7" s="44">
        <f t="shared" si="13"/>
        <v>0</v>
      </c>
      <c r="GK7" s="44">
        <f t="shared" si="13"/>
        <v>0</v>
      </c>
      <c r="GL7" s="44">
        <f t="shared" si="13"/>
        <v>0</v>
      </c>
      <c r="GM7" s="44"/>
      <c r="GN7" s="44">
        <f t="shared" si="14"/>
        <v>0</v>
      </c>
      <c r="GO7" s="44">
        <f t="shared" si="14"/>
        <v>0</v>
      </c>
      <c r="GP7" s="44">
        <f t="shared" si="14"/>
        <v>0</v>
      </c>
      <c r="GQ7" s="44">
        <f t="shared" si="14"/>
        <v>0</v>
      </c>
      <c r="GR7" s="44">
        <f t="shared" si="14"/>
        <v>0</v>
      </c>
      <c r="GS7" s="44">
        <f t="shared" si="14"/>
        <v>0</v>
      </c>
      <c r="GT7" s="44">
        <f t="shared" si="14"/>
        <v>0</v>
      </c>
      <c r="GU7" s="44">
        <f t="shared" si="14"/>
        <v>0</v>
      </c>
      <c r="GV7" s="44">
        <f t="shared" si="14"/>
        <v>0</v>
      </c>
      <c r="GW7" s="44">
        <f t="shared" si="14"/>
        <v>0</v>
      </c>
      <c r="GX7" s="44">
        <f t="shared" si="14"/>
        <v>0</v>
      </c>
      <c r="GY7" s="44">
        <f t="shared" si="14"/>
        <v>0</v>
      </c>
      <c r="GZ7" s="44">
        <f t="shared" si="14"/>
        <v>0</v>
      </c>
      <c r="HA7" s="44">
        <f t="shared" si="14"/>
        <v>0</v>
      </c>
      <c r="HB7" s="44">
        <f t="shared" si="14"/>
        <v>0</v>
      </c>
      <c r="HC7" s="44">
        <f t="shared" si="14"/>
        <v>0</v>
      </c>
      <c r="HD7" s="44">
        <f t="shared" si="15"/>
        <v>0</v>
      </c>
      <c r="HE7" s="44">
        <f t="shared" si="15"/>
        <v>0</v>
      </c>
      <c r="HF7" s="44">
        <f t="shared" si="15"/>
        <v>0</v>
      </c>
      <c r="HG7" s="44">
        <f t="shared" si="15"/>
        <v>0</v>
      </c>
      <c r="HH7" s="44">
        <f t="shared" si="15"/>
        <v>0</v>
      </c>
      <c r="HI7" s="44">
        <f t="shared" si="15"/>
        <v>0</v>
      </c>
      <c r="HJ7" s="44"/>
      <c r="HK7" s="44">
        <f t="shared" si="16"/>
        <v>0</v>
      </c>
      <c r="HL7" s="44">
        <f t="shared" si="16"/>
        <v>0</v>
      </c>
      <c r="HM7" s="44">
        <f t="shared" si="16"/>
        <v>0</v>
      </c>
      <c r="HN7" s="44">
        <f t="shared" si="16"/>
        <v>0</v>
      </c>
      <c r="HO7" s="44">
        <f t="shared" si="16"/>
        <v>0</v>
      </c>
      <c r="HP7" s="44">
        <f t="shared" si="16"/>
        <v>0</v>
      </c>
      <c r="HQ7" s="44">
        <f t="shared" si="16"/>
        <v>0</v>
      </c>
      <c r="HR7" s="44">
        <f t="shared" si="16"/>
        <v>0</v>
      </c>
      <c r="HS7" s="44">
        <f t="shared" si="16"/>
        <v>0</v>
      </c>
      <c r="HT7" s="44">
        <f t="shared" si="16"/>
        <v>0</v>
      </c>
      <c r="HU7" s="44">
        <f t="shared" si="16"/>
        <v>0</v>
      </c>
      <c r="HV7" s="44">
        <f t="shared" si="16"/>
        <v>0</v>
      </c>
      <c r="HW7" s="44">
        <f t="shared" si="16"/>
        <v>0</v>
      </c>
      <c r="HX7" s="44">
        <f t="shared" si="16"/>
        <v>0</v>
      </c>
      <c r="HY7" s="44">
        <f t="shared" si="16"/>
        <v>0</v>
      </c>
      <c r="HZ7" s="44">
        <f t="shared" si="16"/>
        <v>0</v>
      </c>
      <c r="IA7" s="44">
        <f t="shared" si="17"/>
        <v>0</v>
      </c>
      <c r="IB7" s="44">
        <f t="shared" si="17"/>
        <v>0</v>
      </c>
      <c r="IC7" s="44">
        <f t="shared" si="17"/>
        <v>0</v>
      </c>
      <c r="ID7" s="44">
        <f t="shared" si="17"/>
        <v>0</v>
      </c>
      <c r="IE7" s="44">
        <f t="shared" si="17"/>
        <v>0</v>
      </c>
      <c r="IF7" s="44">
        <f t="shared" si="17"/>
        <v>0</v>
      </c>
    </row>
    <row r="8" spans="1:240" s="34" customFormat="1" ht="12" customHeight="1" x14ac:dyDescent="0.15">
      <c r="A8" s="77"/>
      <c r="B8" s="78" t="s">
        <v>125</v>
      </c>
      <c r="C8" s="78" t="s">
        <v>126</v>
      </c>
      <c r="D8" s="79" t="s">
        <v>127</v>
      </c>
      <c r="E8" s="79" t="s">
        <v>128</v>
      </c>
      <c r="F8" s="80">
        <v>44460</v>
      </c>
      <c r="G8" s="80">
        <v>45803</v>
      </c>
      <c r="H8" s="65" t="s">
        <v>48</v>
      </c>
      <c r="I8" s="65" t="s">
        <v>69</v>
      </c>
      <c r="J8" s="65" t="s">
        <v>89</v>
      </c>
      <c r="K8" s="67"/>
      <c r="L8" s="81">
        <v>1020000</v>
      </c>
      <c r="M8" s="81">
        <v>1020000</v>
      </c>
      <c r="N8" s="81">
        <v>1020000</v>
      </c>
      <c r="O8" s="81">
        <v>1020000</v>
      </c>
      <c r="P8" s="81">
        <v>1020000</v>
      </c>
      <c r="Q8" s="81">
        <v>1020000</v>
      </c>
      <c r="R8" s="81">
        <v>1020000</v>
      </c>
      <c r="S8" s="81">
        <v>1020000</v>
      </c>
      <c r="T8" s="81">
        <v>1020000</v>
      </c>
      <c r="U8" s="81">
        <v>1020000</v>
      </c>
      <c r="V8" s="81">
        <v>1020000</v>
      </c>
      <c r="W8" s="81">
        <v>1020000</v>
      </c>
      <c r="X8" s="81">
        <v>1020000</v>
      </c>
      <c r="Y8" s="81">
        <v>1020000</v>
      </c>
      <c r="Z8" s="81">
        <v>1020000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44"/>
      <c r="AI8" s="81">
        <v>1020000</v>
      </c>
      <c r="AJ8" s="81">
        <v>1020000</v>
      </c>
      <c r="AK8" s="81">
        <v>1020000</v>
      </c>
      <c r="AL8" s="81">
        <v>1020000</v>
      </c>
      <c r="AM8" s="81">
        <v>1020000</v>
      </c>
      <c r="AN8" s="81">
        <v>1020000</v>
      </c>
      <c r="AO8" s="81">
        <v>1020000</v>
      </c>
      <c r="AP8" s="81">
        <v>1020000</v>
      </c>
      <c r="AQ8" s="81">
        <v>1020000</v>
      </c>
      <c r="AR8" s="81">
        <v>1020000</v>
      </c>
      <c r="AS8" s="81">
        <v>1020000</v>
      </c>
      <c r="AT8" s="81">
        <v>1020000</v>
      </c>
      <c r="AU8" s="81">
        <v>1020000</v>
      </c>
      <c r="AV8" s="81">
        <v>1020000</v>
      </c>
      <c r="AW8" s="81">
        <v>1020000</v>
      </c>
      <c r="AX8" s="81">
        <v>1020000</v>
      </c>
      <c r="AY8" s="81">
        <v>1020000</v>
      </c>
      <c r="AZ8" s="81">
        <v>1020000</v>
      </c>
      <c r="BA8" s="81">
        <v>1020000</v>
      </c>
      <c r="BB8" s="81">
        <v>1020000</v>
      </c>
      <c r="BC8" s="81">
        <v>1020000</v>
      </c>
      <c r="BD8" s="81">
        <v>1020000</v>
      </c>
      <c r="BE8" s="5"/>
      <c r="BF8" s="34">
        <f t="shared" si="0"/>
        <v>1</v>
      </c>
      <c r="BG8" s="34">
        <f t="shared" si="0"/>
        <v>1</v>
      </c>
      <c r="BH8" s="34">
        <f t="shared" si="0"/>
        <v>1</v>
      </c>
      <c r="BI8" s="34">
        <f t="shared" si="0"/>
        <v>1</v>
      </c>
      <c r="BJ8" s="34">
        <f t="shared" si="0"/>
        <v>1</v>
      </c>
      <c r="BK8" s="34">
        <f t="shared" si="0"/>
        <v>1</v>
      </c>
      <c r="BL8" s="34">
        <f t="shared" si="0"/>
        <v>1</v>
      </c>
      <c r="BM8" s="34">
        <f t="shared" si="0"/>
        <v>1</v>
      </c>
      <c r="BN8" s="34">
        <f t="shared" si="0"/>
        <v>1</v>
      </c>
      <c r="BO8" s="34">
        <f t="shared" si="0"/>
        <v>1</v>
      </c>
      <c r="BP8" s="34">
        <f t="shared" si="0"/>
        <v>1</v>
      </c>
      <c r="BQ8" s="34">
        <f t="shared" si="0"/>
        <v>1</v>
      </c>
      <c r="BR8" s="34">
        <f t="shared" si="0"/>
        <v>1</v>
      </c>
      <c r="BS8" s="34">
        <f t="shared" si="0"/>
        <v>1</v>
      </c>
      <c r="BT8" s="34">
        <f t="shared" si="0"/>
        <v>1</v>
      </c>
      <c r="BU8" s="34">
        <f t="shared" si="0"/>
        <v>0</v>
      </c>
      <c r="BV8" s="34">
        <f t="shared" si="1"/>
        <v>0</v>
      </c>
      <c r="BW8" s="34">
        <f t="shared" si="1"/>
        <v>0</v>
      </c>
      <c r="BX8" s="34">
        <f t="shared" si="1"/>
        <v>0</v>
      </c>
      <c r="BY8" s="34">
        <f t="shared" si="1"/>
        <v>0</v>
      </c>
      <c r="BZ8" s="34">
        <f t="shared" si="1"/>
        <v>0</v>
      </c>
      <c r="CA8" s="34">
        <f t="shared" si="1"/>
        <v>0</v>
      </c>
      <c r="CC8" s="34">
        <f t="shared" si="2"/>
        <v>0</v>
      </c>
      <c r="CD8" s="34">
        <f t="shared" si="3"/>
        <v>1</v>
      </c>
      <c r="CE8" s="34">
        <f t="shared" si="3"/>
        <v>1</v>
      </c>
      <c r="CF8" s="34">
        <f t="shared" si="3"/>
        <v>1</v>
      </c>
      <c r="CG8" s="34">
        <f t="shared" si="3"/>
        <v>1</v>
      </c>
      <c r="CH8" s="34">
        <f t="shared" si="3"/>
        <v>1</v>
      </c>
      <c r="CI8" s="34">
        <f t="shared" si="3"/>
        <v>1</v>
      </c>
      <c r="CJ8" s="34">
        <f t="shared" si="3"/>
        <v>1</v>
      </c>
      <c r="CK8" s="34">
        <f t="shared" si="3"/>
        <v>1</v>
      </c>
      <c r="CL8" s="34">
        <f t="shared" si="3"/>
        <v>1</v>
      </c>
      <c r="CM8" s="34">
        <f t="shared" si="3"/>
        <v>1</v>
      </c>
      <c r="CN8" s="34">
        <f t="shared" si="3"/>
        <v>1</v>
      </c>
      <c r="CO8" s="34">
        <f t="shared" si="3"/>
        <v>1</v>
      </c>
      <c r="CP8" s="34">
        <f t="shared" si="3"/>
        <v>1</v>
      </c>
      <c r="CQ8" s="34">
        <f t="shared" si="3"/>
        <v>1</v>
      </c>
      <c r="CR8" s="34">
        <f t="shared" si="3"/>
        <v>0</v>
      </c>
      <c r="CS8" s="34">
        <f t="shared" si="3"/>
        <v>0</v>
      </c>
      <c r="CT8" s="34">
        <f t="shared" si="4"/>
        <v>0</v>
      </c>
      <c r="CU8" s="34">
        <f t="shared" si="4"/>
        <v>0</v>
      </c>
      <c r="CV8" s="34">
        <f t="shared" si="4"/>
        <v>0</v>
      </c>
      <c r="CW8" s="34">
        <f t="shared" si="4"/>
        <v>0</v>
      </c>
      <c r="CX8" s="34">
        <f t="shared" si="4"/>
        <v>0</v>
      </c>
      <c r="DA8" s="34">
        <f t="shared" si="5"/>
        <v>0</v>
      </c>
      <c r="DB8" s="34">
        <f t="shared" si="5"/>
        <v>0</v>
      </c>
      <c r="DC8" s="34">
        <f t="shared" si="5"/>
        <v>0</v>
      </c>
      <c r="DD8" s="34">
        <f t="shared" si="5"/>
        <v>0</v>
      </c>
      <c r="DE8" s="34">
        <f t="shared" si="5"/>
        <v>0</v>
      </c>
      <c r="DF8" s="34">
        <f t="shared" si="5"/>
        <v>0</v>
      </c>
      <c r="DG8" s="34">
        <f t="shared" si="5"/>
        <v>0</v>
      </c>
      <c r="DH8" s="34">
        <f t="shared" si="5"/>
        <v>0</v>
      </c>
      <c r="DI8" s="34">
        <f t="shared" si="5"/>
        <v>0</v>
      </c>
      <c r="DJ8" s="34">
        <f t="shared" si="5"/>
        <v>0</v>
      </c>
      <c r="DK8" s="34">
        <f t="shared" si="5"/>
        <v>0</v>
      </c>
      <c r="DL8" s="34">
        <f t="shared" si="5"/>
        <v>0</v>
      </c>
      <c r="DM8" s="34">
        <f t="shared" si="5"/>
        <v>0</v>
      </c>
      <c r="DN8" s="34">
        <f t="shared" si="5"/>
        <v>0</v>
      </c>
      <c r="DO8" s="34">
        <f t="shared" si="5"/>
        <v>0</v>
      </c>
      <c r="DP8" s="34">
        <f t="shared" si="5"/>
        <v>0</v>
      </c>
      <c r="DQ8" s="34">
        <f t="shared" si="6"/>
        <v>0</v>
      </c>
      <c r="DR8" s="34">
        <f t="shared" si="6"/>
        <v>0</v>
      </c>
      <c r="DS8" s="34">
        <f t="shared" si="6"/>
        <v>0</v>
      </c>
      <c r="DT8" s="34">
        <f t="shared" si="6"/>
        <v>0</v>
      </c>
      <c r="DU8" s="34">
        <f t="shared" si="6"/>
        <v>0</v>
      </c>
      <c r="DW8" s="34">
        <f t="shared" si="7"/>
        <v>0</v>
      </c>
      <c r="DX8" s="34">
        <f t="shared" si="8"/>
        <v>0</v>
      </c>
      <c r="DY8" s="34">
        <f t="shared" si="8"/>
        <v>0</v>
      </c>
      <c r="DZ8" s="34">
        <f t="shared" si="8"/>
        <v>0</v>
      </c>
      <c r="EA8" s="34">
        <f t="shared" si="8"/>
        <v>0</v>
      </c>
      <c r="EB8" s="34">
        <f t="shared" si="8"/>
        <v>0</v>
      </c>
      <c r="EC8" s="34">
        <f t="shared" si="8"/>
        <v>0</v>
      </c>
      <c r="ED8" s="34">
        <f t="shared" si="8"/>
        <v>0</v>
      </c>
      <c r="EE8" s="34">
        <f t="shared" si="8"/>
        <v>0</v>
      </c>
      <c r="EF8" s="34">
        <f t="shared" si="8"/>
        <v>0</v>
      </c>
      <c r="EG8" s="34">
        <f t="shared" si="8"/>
        <v>0</v>
      </c>
      <c r="EH8" s="34">
        <f t="shared" si="8"/>
        <v>0</v>
      </c>
      <c r="EI8" s="34">
        <f t="shared" si="8"/>
        <v>0</v>
      </c>
      <c r="EJ8" s="34">
        <f t="shared" si="8"/>
        <v>0</v>
      </c>
      <c r="EK8" s="34">
        <f t="shared" si="8"/>
        <v>0</v>
      </c>
      <c r="EL8" s="34">
        <f t="shared" si="8"/>
        <v>1</v>
      </c>
      <c r="EM8" s="34">
        <f t="shared" si="8"/>
        <v>0</v>
      </c>
      <c r="EN8" s="34">
        <f t="shared" si="9"/>
        <v>0</v>
      </c>
      <c r="EO8" s="34">
        <f t="shared" si="9"/>
        <v>0</v>
      </c>
      <c r="EP8" s="34">
        <f t="shared" si="9"/>
        <v>0</v>
      </c>
      <c r="EQ8" s="34">
        <f t="shared" si="9"/>
        <v>0</v>
      </c>
      <c r="ER8" s="34">
        <f t="shared" si="9"/>
        <v>0</v>
      </c>
      <c r="ES8" s="5"/>
      <c r="ET8" s="44">
        <f t="shared" si="10"/>
        <v>0</v>
      </c>
      <c r="EU8" s="44">
        <f t="shared" si="10"/>
        <v>0</v>
      </c>
      <c r="EV8" s="44">
        <f t="shared" si="10"/>
        <v>0</v>
      </c>
      <c r="EW8" s="44">
        <f t="shared" si="10"/>
        <v>0</v>
      </c>
      <c r="EX8" s="44">
        <f t="shared" si="10"/>
        <v>0</v>
      </c>
      <c r="EY8" s="44">
        <f t="shared" si="10"/>
        <v>0</v>
      </c>
      <c r="EZ8" s="44">
        <f t="shared" si="10"/>
        <v>0</v>
      </c>
      <c r="FA8" s="44">
        <f t="shared" si="10"/>
        <v>0</v>
      </c>
      <c r="FB8" s="44">
        <f t="shared" si="10"/>
        <v>0</v>
      </c>
      <c r="FC8" s="44">
        <f t="shared" si="10"/>
        <v>0</v>
      </c>
      <c r="FD8" s="44">
        <f t="shared" si="10"/>
        <v>0</v>
      </c>
      <c r="FE8" s="44">
        <f t="shared" si="10"/>
        <v>0</v>
      </c>
      <c r="FF8" s="44">
        <f t="shared" si="10"/>
        <v>0</v>
      </c>
      <c r="FG8" s="44">
        <f t="shared" si="10"/>
        <v>0</v>
      </c>
      <c r="FH8" s="44">
        <f t="shared" si="10"/>
        <v>0</v>
      </c>
      <c r="FI8" s="44">
        <f t="shared" si="10"/>
        <v>0</v>
      </c>
      <c r="FJ8" s="44">
        <f t="shared" si="11"/>
        <v>0</v>
      </c>
      <c r="FK8" s="44">
        <f t="shared" si="11"/>
        <v>0</v>
      </c>
      <c r="FL8" s="44">
        <f t="shared" si="11"/>
        <v>0</v>
      </c>
      <c r="FM8" s="44">
        <f t="shared" si="11"/>
        <v>0</v>
      </c>
      <c r="FN8" s="44">
        <f t="shared" si="11"/>
        <v>0</v>
      </c>
      <c r="FO8" s="44">
        <f t="shared" si="11"/>
        <v>0</v>
      </c>
      <c r="FP8" s="44"/>
      <c r="FQ8" s="44">
        <f t="shared" si="12"/>
        <v>0</v>
      </c>
      <c r="FR8" s="44">
        <f t="shared" si="12"/>
        <v>0</v>
      </c>
      <c r="FS8" s="44">
        <f t="shared" si="12"/>
        <v>0</v>
      </c>
      <c r="FT8" s="44">
        <f t="shared" si="12"/>
        <v>0</v>
      </c>
      <c r="FU8" s="44">
        <f t="shared" si="12"/>
        <v>0</v>
      </c>
      <c r="FV8" s="44">
        <f t="shared" si="12"/>
        <v>0</v>
      </c>
      <c r="FW8" s="44">
        <f t="shared" si="12"/>
        <v>0</v>
      </c>
      <c r="FX8" s="44">
        <f t="shared" si="12"/>
        <v>0</v>
      </c>
      <c r="FY8" s="44">
        <f t="shared" si="12"/>
        <v>0</v>
      </c>
      <c r="FZ8" s="44">
        <f t="shared" si="12"/>
        <v>0</v>
      </c>
      <c r="GA8" s="44">
        <f t="shared" si="12"/>
        <v>0</v>
      </c>
      <c r="GB8" s="44">
        <f t="shared" si="12"/>
        <v>0</v>
      </c>
      <c r="GC8" s="44">
        <f t="shared" si="12"/>
        <v>0</v>
      </c>
      <c r="GD8" s="44">
        <f t="shared" si="12"/>
        <v>0</v>
      </c>
      <c r="GE8" s="44">
        <f t="shared" si="12"/>
        <v>0</v>
      </c>
      <c r="GF8" s="44">
        <f t="shared" si="12"/>
        <v>0</v>
      </c>
      <c r="GG8" s="44">
        <f t="shared" si="13"/>
        <v>0</v>
      </c>
      <c r="GH8" s="44">
        <f t="shared" si="13"/>
        <v>0</v>
      </c>
      <c r="GI8" s="44">
        <f t="shared" si="13"/>
        <v>0</v>
      </c>
      <c r="GJ8" s="44">
        <f t="shared" si="13"/>
        <v>0</v>
      </c>
      <c r="GK8" s="44">
        <f t="shared" si="13"/>
        <v>0</v>
      </c>
      <c r="GL8" s="44">
        <f t="shared" si="13"/>
        <v>0</v>
      </c>
      <c r="GM8" s="44"/>
      <c r="GN8" s="44">
        <f t="shared" si="14"/>
        <v>0</v>
      </c>
      <c r="GO8" s="44">
        <f t="shared" si="14"/>
        <v>0</v>
      </c>
      <c r="GP8" s="44">
        <f t="shared" si="14"/>
        <v>0</v>
      </c>
      <c r="GQ8" s="44">
        <f t="shared" si="14"/>
        <v>0</v>
      </c>
      <c r="GR8" s="44">
        <f t="shared" si="14"/>
        <v>0</v>
      </c>
      <c r="GS8" s="44">
        <f t="shared" si="14"/>
        <v>0</v>
      </c>
      <c r="GT8" s="44">
        <f t="shared" si="14"/>
        <v>0</v>
      </c>
      <c r="GU8" s="44">
        <f t="shared" si="14"/>
        <v>0</v>
      </c>
      <c r="GV8" s="44">
        <f t="shared" si="14"/>
        <v>0</v>
      </c>
      <c r="GW8" s="44">
        <f t="shared" si="14"/>
        <v>0</v>
      </c>
      <c r="GX8" s="44">
        <f t="shared" si="14"/>
        <v>0</v>
      </c>
      <c r="GY8" s="44">
        <f t="shared" si="14"/>
        <v>0</v>
      </c>
      <c r="GZ8" s="44">
        <f t="shared" si="14"/>
        <v>0</v>
      </c>
      <c r="HA8" s="44">
        <f t="shared" si="14"/>
        <v>0</v>
      </c>
      <c r="HB8" s="44">
        <f t="shared" si="14"/>
        <v>0</v>
      </c>
      <c r="HC8" s="44">
        <f t="shared" si="14"/>
        <v>0</v>
      </c>
      <c r="HD8" s="44">
        <f t="shared" si="15"/>
        <v>0</v>
      </c>
      <c r="HE8" s="44">
        <f t="shared" si="15"/>
        <v>0</v>
      </c>
      <c r="HF8" s="44">
        <f t="shared" si="15"/>
        <v>0</v>
      </c>
      <c r="HG8" s="44">
        <f t="shared" si="15"/>
        <v>0</v>
      </c>
      <c r="HH8" s="44">
        <f t="shared" si="15"/>
        <v>0</v>
      </c>
      <c r="HI8" s="44">
        <f t="shared" si="15"/>
        <v>0</v>
      </c>
      <c r="HJ8" s="44"/>
      <c r="HK8" s="44">
        <f t="shared" si="16"/>
        <v>0</v>
      </c>
      <c r="HL8" s="44">
        <f t="shared" si="16"/>
        <v>0</v>
      </c>
      <c r="HM8" s="44">
        <f t="shared" si="16"/>
        <v>0</v>
      </c>
      <c r="HN8" s="44">
        <f t="shared" si="16"/>
        <v>0</v>
      </c>
      <c r="HO8" s="44">
        <f t="shared" si="16"/>
        <v>0</v>
      </c>
      <c r="HP8" s="44">
        <f t="shared" si="16"/>
        <v>0</v>
      </c>
      <c r="HQ8" s="44">
        <f t="shared" si="16"/>
        <v>0</v>
      </c>
      <c r="HR8" s="44">
        <f t="shared" si="16"/>
        <v>0</v>
      </c>
      <c r="HS8" s="44">
        <f t="shared" si="16"/>
        <v>0</v>
      </c>
      <c r="HT8" s="44">
        <f t="shared" si="16"/>
        <v>0</v>
      </c>
      <c r="HU8" s="44">
        <f t="shared" si="16"/>
        <v>0</v>
      </c>
      <c r="HV8" s="44">
        <f t="shared" si="16"/>
        <v>0</v>
      </c>
      <c r="HW8" s="44">
        <f t="shared" si="16"/>
        <v>0</v>
      </c>
      <c r="HX8" s="44">
        <f t="shared" si="16"/>
        <v>0</v>
      </c>
      <c r="HY8" s="44">
        <f t="shared" si="16"/>
        <v>0</v>
      </c>
      <c r="HZ8" s="44">
        <f t="shared" si="16"/>
        <v>-1020000</v>
      </c>
      <c r="IA8" s="44">
        <f t="shared" si="17"/>
        <v>0</v>
      </c>
      <c r="IB8" s="44">
        <f t="shared" si="17"/>
        <v>0</v>
      </c>
      <c r="IC8" s="44">
        <f t="shared" si="17"/>
        <v>0</v>
      </c>
      <c r="ID8" s="44">
        <f t="shared" si="17"/>
        <v>0</v>
      </c>
      <c r="IE8" s="44">
        <f t="shared" si="17"/>
        <v>0</v>
      </c>
      <c r="IF8" s="44">
        <f t="shared" si="17"/>
        <v>0</v>
      </c>
    </row>
    <row r="9" spans="1:240" s="34" customFormat="1" ht="12" customHeight="1" x14ac:dyDescent="0.15">
      <c r="A9" s="77"/>
      <c r="B9" s="78" t="s">
        <v>129</v>
      </c>
      <c r="C9" s="78" t="s">
        <v>130</v>
      </c>
      <c r="D9" s="79" t="s">
        <v>131</v>
      </c>
      <c r="E9" s="79" t="s">
        <v>131</v>
      </c>
      <c r="F9" s="80">
        <v>45153</v>
      </c>
      <c r="G9" s="80">
        <v>46249</v>
      </c>
      <c r="H9" s="65" t="s">
        <v>45</v>
      </c>
      <c r="I9" s="65" t="s">
        <v>69</v>
      </c>
      <c r="J9" s="65" t="s">
        <v>89</v>
      </c>
      <c r="K9" s="67"/>
      <c r="L9" s="81">
        <v>807744</v>
      </c>
      <c r="M9" s="81">
        <v>807744</v>
      </c>
      <c r="N9" s="81">
        <v>807744</v>
      </c>
      <c r="O9" s="81">
        <v>827169</v>
      </c>
      <c r="P9" s="81">
        <v>827169</v>
      </c>
      <c r="Q9" s="81">
        <v>827169</v>
      </c>
      <c r="R9" s="81">
        <v>873524.03399999999</v>
      </c>
      <c r="S9" s="81">
        <v>873524.03399999999</v>
      </c>
      <c r="T9" s="81">
        <v>873524.03399999999</v>
      </c>
      <c r="U9" s="81">
        <v>873524.03399999999</v>
      </c>
      <c r="V9" s="81">
        <v>873524.03399999999</v>
      </c>
      <c r="W9" s="81">
        <v>873524.03399999999</v>
      </c>
      <c r="X9" s="81">
        <v>873524.03399999999</v>
      </c>
      <c r="Y9" s="81">
        <v>873524.03399999999</v>
      </c>
      <c r="Z9" s="81">
        <v>873524.03399999999</v>
      </c>
      <c r="AA9" s="81">
        <v>873524.03399999999</v>
      </c>
      <c r="AB9" s="81">
        <v>873524.03399999999</v>
      </c>
      <c r="AC9" s="81">
        <v>873524.03399999999</v>
      </c>
      <c r="AD9" s="81">
        <v>873524.03399999999</v>
      </c>
      <c r="AE9" s="81">
        <v>873524.03399999999</v>
      </c>
      <c r="AF9" s="81">
        <v>873524.03399999999</v>
      </c>
      <c r="AG9" s="81">
        <v>873524.03399999999</v>
      </c>
      <c r="AH9" s="44"/>
      <c r="AI9" s="81">
        <v>807744</v>
      </c>
      <c r="AJ9" s="81">
        <v>807744</v>
      </c>
      <c r="AK9" s="81">
        <v>807744</v>
      </c>
      <c r="AL9" s="81">
        <v>827169</v>
      </c>
      <c r="AM9" s="81">
        <v>827169</v>
      </c>
      <c r="AN9" s="81">
        <v>827169</v>
      </c>
      <c r="AO9" s="81">
        <v>873524.03399999999</v>
      </c>
      <c r="AP9" s="81">
        <v>873524.03399999999</v>
      </c>
      <c r="AQ9" s="81">
        <v>873524.03399999999</v>
      </c>
      <c r="AR9" s="81">
        <v>873524.03399999999</v>
      </c>
      <c r="AS9" s="81">
        <v>873524.03399999999</v>
      </c>
      <c r="AT9" s="81">
        <v>873524.03399999999</v>
      </c>
      <c r="AU9" s="81">
        <v>873524.03399999999</v>
      </c>
      <c r="AV9" s="81">
        <v>873524.03399999999</v>
      </c>
      <c r="AW9" s="81">
        <v>873524.03399999999</v>
      </c>
      <c r="AX9" s="81">
        <v>873524.03399999999</v>
      </c>
      <c r="AY9" s="81">
        <v>873524.03399999999</v>
      </c>
      <c r="AZ9" s="81">
        <v>873524.03399999999</v>
      </c>
      <c r="BA9" s="81">
        <v>873524.03399999999</v>
      </c>
      <c r="BB9" s="81">
        <v>873524.03399999999</v>
      </c>
      <c r="BC9" s="81">
        <v>873524.03399999999</v>
      </c>
      <c r="BD9" s="81">
        <v>873524.03399999999</v>
      </c>
      <c r="BE9" s="5"/>
      <c r="BF9" s="34">
        <f t="shared" si="0"/>
        <v>1</v>
      </c>
      <c r="BG9" s="34">
        <f t="shared" si="0"/>
        <v>1</v>
      </c>
      <c r="BH9" s="34">
        <f t="shared" si="0"/>
        <v>1</v>
      </c>
      <c r="BI9" s="34">
        <f t="shared" si="0"/>
        <v>1</v>
      </c>
      <c r="BJ9" s="34">
        <f t="shared" si="0"/>
        <v>1</v>
      </c>
      <c r="BK9" s="34">
        <f t="shared" si="0"/>
        <v>1</v>
      </c>
      <c r="BL9" s="34">
        <f t="shared" si="0"/>
        <v>1</v>
      </c>
      <c r="BM9" s="34">
        <f t="shared" si="0"/>
        <v>1</v>
      </c>
      <c r="BN9" s="34">
        <f t="shared" si="0"/>
        <v>1</v>
      </c>
      <c r="BO9" s="34">
        <f t="shared" si="0"/>
        <v>1</v>
      </c>
      <c r="BP9" s="34">
        <f t="shared" si="0"/>
        <v>1</v>
      </c>
      <c r="BQ9" s="34">
        <f t="shared" si="0"/>
        <v>1</v>
      </c>
      <c r="BR9" s="34">
        <f t="shared" si="0"/>
        <v>1</v>
      </c>
      <c r="BS9" s="34">
        <f t="shared" si="0"/>
        <v>1</v>
      </c>
      <c r="BT9" s="34">
        <f t="shared" si="0"/>
        <v>1</v>
      </c>
      <c r="BU9" s="34">
        <f t="shared" si="0"/>
        <v>1</v>
      </c>
      <c r="BV9" s="34">
        <f t="shared" si="1"/>
        <v>1</v>
      </c>
      <c r="BW9" s="34">
        <f t="shared" si="1"/>
        <v>1</v>
      </c>
      <c r="BX9" s="34">
        <f t="shared" si="1"/>
        <v>1</v>
      </c>
      <c r="BY9" s="34">
        <f t="shared" si="1"/>
        <v>1</v>
      </c>
      <c r="BZ9" s="34">
        <f t="shared" si="1"/>
        <v>1</v>
      </c>
      <c r="CA9" s="34">
        <f t="shared" si="1"/>
        <v>1</v>
      </c>
      <c r="CC9" s="34">
        <f t="shared" si="2"/>
        <v>0</v>
      </c>
      <c r="CD9" s="34">
        <f t="shared" si="3"/>
        <v>1</v>
      </c>
      <c r="CE9" s="34">
        <f t="shared" si="3"/>
        <v>1</v>
      </c>
      <c r="CF9" s="34">
        <f t="shared" si="3"/>
        <v>1</v>
      </c>
      <c r="CG9" s="34">
        <f t="shared" si="3"/>
        <v>1</v>
      </c>
      <c r="CH9" s="34">
        <f t="shared" si="3"/>
        <v>1</v>
      </c>
      <c r="CI9" s="34">
        <f t="shared" si="3"/>
        <v>1</v>
      </c>
      <c r="CJ9" s="34">
        <f t="shared" si="3"/>
        <v>1</v>
      </c>
      <c r="CK9" s="34">
        <f t="shared" si="3"/>
        <v>1</v>
      </c>
      <c r="CL9" s="34">
        <f t="shared" si="3"/>
        <v>1</v>
      </c>
      <c r="CM9" s="34">
        <f t="shared" si="3"/>
        <v>1</v>
      </c>
      <c r="CN9" s="34">
        <f t="shared" si="3"/>
        <v>1</v>
      </c>
      <c r="CO9" s="34">
        <f t="shared" si="3"/>
        <v>1</v>
      </c>
      <c r="CP9" s="34">
        <f t="shared" si="3"/>
        <v>1</v>
      </c>
      <c r="CQ9" s="34">
        <f t="shared" si="3"/>
        <v>1</v>
      </c>
      <c r="CR9" s="34">
        <f t="shared" si="3"/>
        <v>1</v>
      </c>
      <c r="CS9" s="34">
        <f t="shared" si="3"/>
        <v>1</v>
      </c>
      <c r="CT9" s="34">
        <f t="shared" si="4"/>
        <v>1</v>
      </c>
      <c r="CU9" s="34">
        <f t="shared" si="4"/>
        <v>1</v>
      </c>
      <c r="CV9" s="34">
        <f t="shared" si="4"/>
        <v>1</v>
      </c>
      <c r="CW9" s="34">
        <f t="shared" si="4"/>
        <v>1</v>
      </c>
      <c r="CX9" s="34">
        <f t="shared" si="4"/>
        <v>1</v>
      </c>
      <c r="DA9" s="34">
        <f t="shared" si="5"/>
        <v>0</v>
      </c>
      <c r="DB9" s="34">
        <f t="shared" si="5"/>
        <v>0</v>
      </c>
      <c r="DC9" s="34">
        <f t="shared" si="5"/>
        <v>0</v>
      </c>
      <c r="DD9" s="34">
        <f t="shared" si="5"/>
        <v>0</v>
      </c>
      <c r="DE9" s="34">
        <f t="shared" si="5"/>
        <v>0</v>
      </c>
      <c r="DF9" s="34">
        <f t="shared" si="5"/>
        <v>0</v>
      </c>
      <c r="DG9" s="34">
        <f t="shared" si="5"/>
        <v>0</v>
      </c>
      <c r="DH9" s="34">
        <f t="shared" si="5"/>
        <v>0</v>
      </c>
      <c r="DI9" s="34">
        <f t="shared" si="5"/>
        <v>0</v>
      </c>
      <c r="DJ9" s="34">
        <f t="shared" si="5"/>
        <v>0</v>
      </c>
      <c r="DK9" s="34">
        <f t="shared" si="5"/>
        <v>0</v>
      </c>
      <c r="DL9" s="34">
        <f t="shared" si="5"/>
        <v>0</v>
      </c>
      <c r="DM9" s="34">
        <f t="shared" si="5"/>
        <v>0</v>
      </c>
      <c r="DN9" s="34">
        <f t="shared" si="5"/>
        <v>0</v>
      </c>
      <c r="DO9" s="34">
        <f t="shared" si="5"/>
        <v>0</v>
      </c>
      <c r="DP9" s="34">
        <f t="shared" si="5"/>
        <v>0</v>
      </c>
      <c r="DQ9" s="34">
        <f t="shared" si="6"/>
        <v>0</v>
      </c>
      <c r="DR9" s="34">
        <f t="shared" si="6"/>
        <v>0</v>
      </c>
      <c r="DS9" s="34">
        <f t="shared" si="6"/>
        <v>0</v>
      </c>
      <c r="DT9" s="34">
        <f t="shared" si="6"/>
        <v>0</v>
      </c>
      <c r="DU9" s="34">
        <f t="shared" si="6"/>
        <v>0</v>
      </c>
      <c r="DW9" s="34">
        <f t="shared" si="7"/>
        <v>0</v>
      </c>
      <c r="DX9" s="34">
        <f t="shared" si="8"/>
        <v>0</v>
      </c>
      <c r="DY9" s="34">
        <f t="shared" si="8"/>
        <v>0</v>
      </c>
      <c r="DZ9" s="34">
        <f t="shared" si="8"/>
        <v>0</v>
      </c>
      <c r="EA9" s="34">
        <f t="shared" si="8"/>
        <v>0</v>
      </c>
      <c r="EB9" s="34">
        <f t="shared" si="8"/>
        <v>0</v>
      </c>
      <c r="EC9" s="34">
        <f t="shared" si="8"/>
        <v>0</v>
      </c>
      <c r="ED9" s="34">
        <f t="shared" si="8"/>
        <v>0</v>
      </c>
      <c r="EE9" s="34">
        <f t="shared" si="8"/>
        <v>0</v>
      </c>
      <c r="EF9" s="34">
        <f t="shared" si="8"/>
        <v>0</v>
      </c>
      <c r="EG9" s="34">
        <f t="shared" si="8"/>
        <v>0</v>
      </c>
      <c r="EH9" s="34">
        <f t="shared" si="8"/>
        <v>0</v>
      </c>
      <c r="EI9" s="34">
        <f t="shared" si="8"/>
        <v>0</v>
      </c>
      <c r="EJ9" s="34">
        <f t="shared" si="8"/>
        <v>0</v>
      </c>
      <c r="EK9" s="34">
        <f t="shared" si="8"/>
        <v>0</v>
      </c>
      <c r="EL9" s="34">
        <f t="shared" si="8"/>
        <v>0</v>
      </c>
      <c r="EM9" s="34">
        <f t="shared" si="8"/>
        <v>0</v>
      </c>
      <c r="EN9" s="34">
        <f t="shared" si="9"/>
        <v>0</v>
      </c>
      <c r="EO9" s="34">
        <f t="shared" si="9"/>
        <v>0</v>
      </c>
      <c r="EP9" s="34">
        <f t="shared" si="9"/>
        <v>0</v>
      </c>
      <c r="EQ9" s="34">
        <f t="shared" si="9"/>
        <v>0</v>
      </c>
      <c r="ER9" s="34">
        <f t="shared" si="9"/>
        <v>0</v>
      </c>
      <c r="ES9" s="5"/>
      <c r="ET9" s="44">
        <f t="shared" si="10"/>
        <v>0</v>
      </c>
      <c r="EU9" s="44">
        <f t="shared" si="10"/>
        <v>0</v>
      </c>
      <c r="EV9" s="44">
        <f t="shared" si="10"/>
        <v>0</v>
      </c>
      <c r="EW9" s="44">
        <f t="shared" si="10"/>
        <v>0</v>
      </c>
      <c r="EX9" s="44">
        <f t="shared" si="10"/>
        <v>0</v>
      </c>
      <c r="EY9" s="44">
        <f t="shared" si="10"/>
        <v>0</v>
      </c>
      <c r="EZ9" s="44">
        <f t="shared" si="10"/>
        <v>0</v>
      </c>
      <c r="FA9" s="44">
        <f t="shared" si="10"/>
        <v>0</v>
      </c>
      <c r="FB9" s="44">
        <f t="shared" si="10"/>
        <v>0</v>
      </c>
      <c r="FC9" s="44">
        <f t="shared" si="10"/>
        <v>0</v>
      </c>
      <c r="FD9" s="44">
        <f t="shared" si="10"/>
        <v>0</v>
      </c>
      <c r="FE9" s="44">
        <f t="shared" si="10"/>
        <v>0</v>
      </c>
      <c r="FF9" s="44">
        <f t="shared" si="10"/>
        <v>0</v>
      </c>
      <c r="FG9" s="44">
        <f t="shared" si="10"/>
        <v>0</v>
      </c>
      <c r="FH9" s="44">
        <f t="shared" si="10"/>
        <v>0</v>
      </c>
      <c r="FI9" s="44">
        <f t="shared" si="10"/>
        <v>0</v>
      </c>
      <c r="FJ9" s="44">
        <f t="shared" si="11"/>
        <v>0</v>
      </c>
      <c r="FK9" s="44">
        <f t="shared" si="11"/>
        <v>0</v>
      </c>
      <c r="FL9" s="44">
        <f t="shared" si="11"/>
        <v>0</v>
      </c>
      <c r="FM9" s="44">
        <f t="shared" si="11"/>
        <v>0</v>
      </c>
      <c r="FN9" s="44">
        <f t="shared" si="11"/>
        <v>0</v>
      </c>
      <c r="FO9" s="44">
        <f t="shared" si="11"/>
        <v>0</v>
      </c>
      <c r="FP9" s="44"/>
      <c r="FQ9" s="44">
        <f t="shared" si="12"/>
        <v>0</v>
      </c>
      <c r="FR9" s="44">
        <f t="shared" si="12"/>
        <v>0</v>
      </c>
      <c r="FS9" s="44">
        <f t="shared" si="12"/>
        <v>0</v>
      </c>
      <c r="FT9" s="44">
        <f t="shared" si="12"/>
        <v>19425</v>
      </c>
      <c r="FU9" s="44">
        <f t="shared" si="12"/>
        <v>0</v>
      </c>
      <c r="FV9" s="44">
        <f t="shared" si="12"/>
        <v>0</v>
      </c>
      <c r="FW9" s="44">
        <f t="shared" si="12"/>
        <v>46355.033999999985</v>
      </c>
      <c r="FX9" s="44">
        <f t="shared" si="12"/>
        <v>0</v>
      </c>
      <c r="FY9" s="44">
        <f t="shared" si="12"/>
        <v>0</v>
      </c>
      <c r="FZ9" s="44">
        <f t="shared" si="12"/>
        <v>0</v>
      </c>
      <c r="GA9" s="44">
        <f t="shared" si="12"/>
        <v>0</v>
      </c>
      <c r="GB9" s="44">
        <f t="shared" si="12"/>
        <v>0</v>
      </c>
      <c r="GC9" s="44">
        <f t="shared" si="12"/>
        <v>0</v>
      </c>
      <c r="GD9" s="44">
        <f t="shared" si="12"/>
        <v>0</v>
      </c>
      <c r="GE9" s="44">
        <f t="shared" si="12"/>
        <v>0</v>
      </c>
      <c r="GF9" s="44">
        <f t="shared" si="12"/>
        <v>0</v>
      </c>
      <c r="GG9" s="44">
        <f t="shared" si="13"/>
        <v>0</v>
      </c>
      <c r="GH9" s="44">
        <f t="shared" si="13"/>
        <v>0</v>
      </c>
      <c r="GI9" s="44">
        <f t="shared" si="13"/>
        <v>0</v>
      </c>
      <c r="GJ9" s="44">
        <f t="shared" si="13"/>
        <v>0</v>
      </c>
      <c r="GK9" s="44">
        <f t="shared" si="13"/>
        <v>0</v>
      </c>
      <c r="GL9" s="44">
        <f t="shared" si="13"/>
        <v>0</v>
      </c>
      <c r="GM9" s="44"/>
      <c r="GN9" s="44">
        <f t="shared" si="14"/>
        <v>0</v>
      </c>
      <c r="GO9" s="44">
        <f t="shared" si="14"/>
        <v>0</v>
      </c>
      <c r="GP9" s="44">
        <f t="shared" si="14"/>
        <v>0</v>
      </c>
      <c r="GQ9" s="44">
        <f t="shared" si="14"/>
        <v>0</v>
      </c>
      <c r="GR9" s="44">
        <f t="shared" si="14"/>
        <v>0</v>
      </c>
      <c r="GS9" s="44">
        <f t="shared" si="14"/>
        <v>0</v>
      </c>
      <c r="GT9" s="44">
        <f t="shared" si="14"/>
        <v>0</v>
      </c>
      <c r="GU9" s="44">
        <f t="shared" si="14"/>
        <v>0</v>
      </c>
      <c r="GV9" s="44">
        <f t="shared" si="14"/>
        <v>0</v>
      </c>
      <c r="GW9" s="44">
        <f t="shared" si="14"/>
        <v>0</v>
      </c>
      <c r="GX9" s="44">
        <f t="shared" si="14"/>
        <v>0</v>
      </c>
      <c r="GY9" s="44">
        <f t="shared" si="14"/>
        <v>0</v>
      </c>
      <c r="GZ9" s="44">
        <f t="shared" si="14"/>
        <v>0</v>
      </c>
      <c r="HA9" s="44">
        <f t="shared" si="14"/>
        <v>0</v>
      </c>
      <c r="HB9" s="44">
        <f t="shared" si="14"/>
        <v>0</v>
      </c>
      <c r="HC9" s="44">
        <f t="shared" si="14"/>
        <v>0</v>
      </c>
      <c r="HD9" s="44">
        <f t="shared" si="15"/>
        <v>0</v>
      </c>
      <c r="HE9" s="44">
        <f t="shared" si="15"/>
        <v>0</v>
      </c>
      <c r="HF9" s="44">
        <f t="shared" si="15"/>
        <v>0</v>
      </c>
      <c r="HG9" s="44">
        <f t="shared" si="15"/>
        <v>0</v>
      </c>
      <c r="HH9" s="44">
        <f t="shared" si="15"/>
        <v>0</v>
      </c>
      <c r="HI9" s="44">
        <f t="shared" si="15"/>
        <v>0</v>
      </c>
      <c r="HJ9" s="44"/>
      <c r="HK9" s="44">
        <f t="shared" si="16"/>
        <v>0</v>
      </c>
      <c r="HL9" s="44">
        <f t="shared" si="16"/>
        <v>0</v>
      </c>
      <c r="HM9" s="44">
        <f t="shared" si="16"/>
        <v>0</v>
      </c>
      <c r="HN9" s="44">
        <f t="shared" si="16"/>
        <v>0</v>
      </c>
      <c r="HO9" s="44">
        <f t="shared" si="16"/>
        <v>0</v>
      </c>
      <c r="HP9" s="44">
        <f t="shared" si="16"/>
        <v>0</v>
      </c>
      <c r="HQ9" s="44">
        <f t="shared" si="16"/>
        <v>0</v>
      </c>
      <c r="HR9" s="44">
        <f t="shared" si="16"/>
        <v>0</v>
      </c>
      <c r="HS9" s="44">
        <f t="shared" si="16"/>
        <v>0</v>
      </c>
      <c r="HT9" s="44">
        <f t="shared" si="16"/>
        <v>0</v>
      </c>
      <c r="HU9" s="44">
        <f t="shared" si="16"/>
        <v>0</v>
      </c>
      <c r="HV9" s="44">
        <f t="shared" si="16"/>
        <v>0</v>
      </c>
      <c r="HW9" s="44">
        <f t="shared" si="16"/>
        <v>0</v>
      </c>
      <c r="HX9" s="44">
        <f t="shared" si="16"/>
        <v>0</v>
      </c>
      <c r="HY9" s="44">
        <f t="shared" si="16"/>
        <v>0</v>
      </c>
      <c r="HZ9" s="44">
        <f t="shared" si="16"/>
        <v>0</v>
      </c>
      <c r="IA9" s="44">
        <f t="shared" si="17"/>
        <v>0</v>
      </c>
      <c r="IB9" s="44">
        <f t="shared" si="17"/>
        <v>0</v>
      </c>
      <c r="IC9" s="44">
        <f t="shared" si="17"/>
        <v>0</v>
      </c>
      <c r="ID9" s="44">
        <f t="shared" si="17"/>
        <v>0</v>
      </c>
      <c r="IE9" s="44">
        <f t="shared" si="17"/>
        <v>0</v>
      </c>
      <c r="IF9" s="44">
        <f t="shared" si="17"/>
        <v>0</v>
      </c>
    </row>
    <row r="10" spans="1:240" s="34" customFormat="1" ht="12" customHeight="1" x14ac:dyDescent="0.15">
      <c r="A10" s="77"/>
      <c r="B10" s="78" t="s">
        <v>132</v>
      </c>
      <c r="C10" s="78" t="s">
        <v>133</v>
      </c>
      <c r="D10" s="79" t="s">
        <v>134</v>
      </c>
      <c r="E10" s="79" t="s">
        <v>135</v>
      </c>
      <c r="F10" s="80">
        <v>45275</v>
      </c>
      <c r="G10" s="80">
        <v>46081</v>
      </c>
      <c r="H10" s="65" t="s">
        <v>47</v>
      </c>
      <c r="I10" s="65" t="s">
        <v>71</v>
      </c>
      <c r="J10" s="65" t="s">
        <v>91</v>
      </c>
      <c r="K10" s="67"/>
      <c r="L10" s="81">
        <v>767340</v>
      </c>
      <c r="M10" s="81">
        <v>767340</v>
      </c>
      <c r="N10" s="81">
        <v>767340</v>
      </c>
      <c r="O10" s="81">
        <v>767340</v>
      </c>
      <c r="P10" s="81">
        <v>767340</v>
      </c>
      <c r="Q10" s="81">
        <v>767340</v>
      </c>
      <c r="R10" s="81">
        <v>767340</v>
      </c>
      <c r="S10" s="81">
        <v>767340</v>
      </c>
      <c r="T10" s="81">
        <v>767340</v>
      </c>
      <c r="U10" s="81">
        <v>767340</v>
      </c>
      <c r="V10" s="81">
        <v>767340</v>
      </c>
      <c r="W10" s="81">
        <v>767340</v>
      </c>
      <c r="X10" s="81">
        <v>767340</v>
      </c>
      <c r="Y10" s="81">
        <v>767340</v>
      </c>
      <c r="Z10" s="81">
        <v>767340</v>
      </c>
      <c r="AA10" s="81">
        <v>767340</v>
      </c>
      <c r="AB10" s="81">
        <v>767340</v>
      </c>
      <c r="AC10" s="81">
        <v>767340</v>
      </c>
      <c r="AD10" s="81">
        <v>767340</v>
      </c>
      <c r="AE10" s="81">
        <v>767340</v>
      </c>
      <c r="AF10" s="81">
        <v>767340</v>
      </c>
      <c r="AG10" s="81">
        <v>767340</v>
      </c>
      <c r="AH10" s="44"/>
      <c r="AI10" s="81">
        <v>767340</v>
      </c>
      <c r="AJ10" s="81">
        <v>767340</v>
      </c>
      <c r="AK10" s="81">
        <v>767340</v>
      </c>
      <c r="AL10" s="81">
        <v>767340</v>
      </c>
      <c r="AM10" s="81">
        <v>767340</v>
      </c>
      <c r="AN10" s="81">
        <v>767340</v>
      </c>
      <c r="AO10" s="81">
        <v>767340</v>
      </c>
      <c r="AP10" s="81">
        <v>767340</v>
      </c>
      <c r="AQ10" s="81">
        <v>767340</v>
      </c>
      <c r="AR10" s="81">
        <v>767340</v>
      </c>
      <c r="AS10" s="81">
        <v>767340</v>
      </c>
      <c r="AT10" s="81">
        <v>767340</v>
      </c>
      <c r="AU10" s="81">
        <v>767340</v>
      </c>
      <c r="AV10" s="81">
        <v>767340</v>
      </c>
      <c r="AW10" s="81">
        <v>767340</v>
      </c>
      <c r="AX10" s="81">
        <v>767340</v>
      </c>
      <c r="AY10" s="81">
        <v>767340</v>
      </c>
      <c r="AZ10" s="81">
        <v>767340</v>
      </c>
      <c r="BA10" s="81">
        <v>767340</v>
      </c>
      <c r="BB10" s="81">
        <v>767340</v>
      </c>
      <c r="BC10" s="81">
        <v>767340</v>
      </c>
      <c r="BD10" s="81">
        <v>767340</v>
      </c>
      <c r="BE10" s="5"/>
      <c r="BF10" s="34">
        <f t="shared" si="0"/>
        <v>1</v>
      </c>
      <c r="BG10" s="34">
        <f t="shared" si="0"/>
        <v>1</v>
      </c>
      <c r="BH10" s="34">
        <f t="shared" si="0"/>
        <v>1</v>
      </c>
      <c r="BI10" s="34">
        <f t="shared" si="0"/>
        <v>1</v>
      </c>
      <c r="BJ10" s="34">
        <f t="shared" si="0"/>
        <v>1</v>
      </c>
      <c r="BK10" s="34">
        <f t="shared" si="0"/>
        <v>1</v>
      </c>
      <c r="BL10" s="34">
        <f t="shared" si="0"/>
        <v>1</v>
      </c>
      <c r="BM10" s="34">
        <f t="shared" si="0"/>
        <v>1</v>
      </c>
      <c r="BN10" s="34">
        <f t="shared" si="0"/>
        <v>1</v>
      </c>
      <c r="BO10" s="34">
        <f t="shared" si="0"/>
        <v>1</v>
      </c>
      <c r="BP10" s="34">
        <f t="shared" si="0"/>
        <v>1</v>
      </c>
      <c r="BQ10" s="34">
        <f t="shared" si="0"/>
        <v>1</v>
      </c>
      <c r="BR10" s="34">
        <f t="shared" si="0"/>
        <v>1</v>
      </c>
      <c r="BS10" s="34">
        <f t="shared" si="0"/>
        <v>1</v>
      </c>
      <c r="BT10" s="34">
        <f t="shared" si="0"/>
        <v>1</v>
      </c>
      <c r="BU10" s="34">
        <f t="shared" si="0"/>
        <v>1</v>
      </c>
      <c r="BV10" s="34">
        <f t="shared" si="1"/>
        <v>1</v>
      </c>
      <c r="BW10" s="34">
        <f t="shared" si="1"/>
        <v>1</v>
      </c>
      <c r="BX10" s="34">
        <f t="shared" si="1"/>
        <v>1</v>
      </c>
      <c r="BY10" s="34">
        <f t="shared" si="1"/>
        <v>1</v>
      </c>
      <c r="BZ10" s="34">
        <f t="shared" si="1"/>
        <v>1</v>
      </c>
      <c r="CA10" s="34">
        <f t="shared" si="1"/>
        <v>1</v>
      </c>
      <c r="CC10" s="34">
        <f t="shared" si="2"/>
        <v>0</v>
      </c>
      <c r="CD10" s="34">
        <f t="shared" si="3"/>
        <v>1</v>
      </c>
      <c r="CE10" s="34">
        <f t="shared" si="3"/>
        <v>1</v>
      </c>
      <c r="CF10" s="34">
        <f t="shared" si="3"/>
        <v>1</v>
      </c>
      <c r="CG10" s="34">
        <f t="shared" si="3"/>
        <v>1</v>
      </c>
      <c r="CH10" s="34">
        <f t="shared" si="3"/>
        <v>1</v>
      </c>
      <c r="CI10" s="34">
        <f t="shared" si="3"/>
        <v>1</v>
      </c>
      <c r="CJ10" s="34">
        <f t="shared" si="3"/>
        <v>1</v>
      </c>
      <c r="CK10" s="34">
        <f t="shared" si="3"/>
        <v>1</v>
      </c>
      <c r="CL10" s="34">
        <f t="shared" si="3"/>
        <v>1</v>
      </c>
      <c r="CM10" s="34">
        <f t="shared" si="3"/>
        <v>1</v>
      </c>
      <c r="CN10" s="34">
        <f t="shared" si="3"/>
        <v>1</v>
      </c>
      <c r="CO10" s="34">
        <f t="shared" si="3"/>
        <v>1</v>
      </c>
      <c r="CP10" s="34">
        <f t="shared" si="3"/>
        <v>1</v>
      </c>
      <c r="CQ10" s="34">
        <f t="shared" si="3"/>
        <v>1</v>
      </c>
      <c r="CR10" s="34">
        <f t="shared" si="3"/>
        <v>1</v>
      </c>
      <c r="CS10" s="34">
        <f t="shared" si="3"/>
        <v>1</v>
      </c>
      <c r="CT10" s="34">
        <f t="shared" si="4"/>
        <v>1</v>
      </c>
      <c r="CU10" s="34">
        <f t="shared" si="4"/>
        <v>1</v>
      </c>
      <c r="CV10" s="34">
        <f t="shared" si="4"/>
        <v>1</v>
      </c>
      <c r="CW10" s="34">
        <f t="shared" si="4"/>
        <v>1</v>
      </c>
      <c r="CX10" s="34">
        <f t="shared" si="4"/>
        <v>1</v>
      </c>
      <c r="DA10" s="34">
        <f t="shared" si="5"/>
        <v>0</v>
      </c>
      <c r="DB10" s="34">
        <f t="shared" si="5"/>
        <v>0</v>
      </c>
      <c r="DC10" s="34">
        <f t="shared" si="5"/>
        <v>0</v>
      </c>
      <c r="DD10" s="34">
        <f t="shared" si="5"/>
        <v>0</v>
      </c>
      <c r="DE10" s="34">
        <f t="shared" si="5"/>
        <v>0</v>
      </c>
      <c r="DF10" s="34">
        <f t="shared" si="5"/>
        <v>0</v>
      </c>
      <c r="DG10" s="34">
        <f t="shared" si="5"/>
        <v>0</v>
      </c>
      <c r="DH10" s="34">
        <f t="shared" si="5"/>
        <v>0</v>
      </c>
      <c r="DI10" s="34">
        <f t="shared" si="5"/>
        <v>0</v>
      </c>
      <c r="DJ10" s="34">
        <f t="shared" si="5"/>
        <v>0</v>
      </c>
      <c r="DK10" s="34">
        <f t="shared" si="5"/>
        <v>0</v>
      </c>
      <c r="DL10" s="34">
        <f t="shared" si="5"/>
        <v>0</v>
      </c>
      <c r="DM10" s="34">
        <f t="shared" si="5"/>
        <v>0</v>
      </c>
      <c r="DN10" s="34">
        <f t="shared" si="5"/>
        <v>0</v>
      </c>
      <c r="DO10" s="34">
        <f t="shared" si="5"/>
        <v>0</v>
      </c>
      <c r="DP10" s="34">
        <f t="shared" si="5"/>
        <v>0</v>
      </c>
      <c r="DQ10" s="34">
        <f t="shared" si="6"/>
        <v>0</v>
      </c>
      <c r="DR10" s="34">
        <f t="shared" si="6"/>
        <v>0</v>
      </c>
      <c r="DS10" s="34">
        <f t="shared" si="6"/>
        <v>0</v>
      </c>
      <c r="DT10" s="34">
        <f t="shared" si="6"/>
        <v>0</v>
      </c>
      <c r="DU10" s="34">
        <f t="shared" si="6"/>
        <v>0</v>
      </c>
      <c r="DW10" s="34">
        <f t="shared" si="7"/>
        <v>0</v>
      </c>
      <c r="DX10" s="34">
        <f t="shared" si="8"/>
        <v>0</v>
      </c>
      <c r="DY10" s="34">
        <f t="shared" si="8"/>
        <v>0</v>
      </c>
      <c r="DZ10" s="34">
        <f t="shared" si="8"/>
        <v>0</v>
      </c>
      <c r="EA10" s="34">
        <f t="shared" si="8"/>
        <v>0</v>
      </c>
      <c r="EB10" s="34">
        <f t="shared" si="8"/>
        <v>0</v>
      </c>
      <c r="EC10" s="34">
        <f t="shared" si="8"/>
        <v>0</v>
      </c>
      <c r="ED10" s="34">
        <f t="shared" si="8"/>
        <v>0</v>
      </c>
      <c r="EE10" s="34">
        <f t="shared" si="8"/>
        <v>0</v>
      </c>
      <c r="EF10" s="34">
        <f t="shared" si="8"/>
        <v>0</v>
      </c>
      <c r="EG10" s="34">
        <f t="shared" si="8"/>
        <v>0</v>
      </c>
      <c r="EH10" s="34">
        <f t="shared" si="8"/>
        <v>0</v>
      </c>
      <c r="EI10" s="34">
        <f t="shared" si="8"/>
        <v>0</v>
      </c>
      <c r="EJ10" s="34">
        <f t="shared" si="8"/>
        <v>0</v>
      </c>
      <c r="EK10" s="34">
        <f t="shared" si="8"/>
        <v>0</v>
      </c>
      <c r="EL10" s="34">
        <f t="shared" si="8"/>
        <v>0</v>
      </c>
      <c r="EM10" s="34">
        <f t="shared" si="8"/>
        <v>0</v>
      </c>
      <c r="EN10" s="34">
        <f t="shared" si="9"/>
        <v>0</v>
      </c>
      <c r="EO10" s="34">
        <f t="shared" si="9"/>
        <v>0</v>
      </c>
      <c r="EP10" s="34">
        <f t="shared" si="9"/>
        <v>0</v>
      </c>
      <c r="EQ10" s="34">
        <f t="shared" si="9"/>
        <v>0</v>
      </c>
      <c r="ER10" s="34">
        <f t="shared" si="9"/>
        <v>0</v>
      </c>
      <c r="ES10" s="5"/>
      <c r="ET10" s="44">
        <f t="shared" si="10"/>
        <v>0</v>
      </c>
      <c r="EU10" s="44">
        <f t="shared" si="10"/>
        <v>0</v>
      </c>
      <c r="EV10" s="44">
        <f t="shared" si="10"/>
        <v>0</v>
      </c>
      <c r="EW10" s="44">
        <f t="shared" si="10"/>
        <v>0</v>
      </c>
      <c r="EX10" s="44">
        <f t="shared" si="10"/>
        <v>0</v>
      </c>
      <c r="EY10" s="44">
        <f t="shared" si="10"/>
        <v>0</v>
      </c>
      <c r="EZ10" s="44">
        <f t="shared" si="10"/>
        <v>0</v>
      </c>
      <c r="FA10" s="44">
        <f t="shared" si="10"/>
        <v>0</v>
      </c>
      <c r="FB10" s="44">
        <f t="shared" si="10"/>
        <v>0</v>
      </c>
      <c r="FC10" s="44">
        <f t="shared" si="10"/>
        <v>0</v>
      </c>
      <c r="FD10" s="44">
        <f t="shared" si="10"/>
        <v>0</v>
      </c>
      <c r="FE10" s="44">
        <f t="shared" si="10"/>
        <v>0</v>
      </c>
      <c r="FF10" s="44">
        <f t="shared" si="10"/>
        <v>0</v>
      </c>
      <c r="FG10" s="44">
        <f t="shared" si="10"/>
        <v>0</v>
      </c>
      <c r="FH10" s="44">
        <f t="shared" si="10"/>
        <v>0</v>
      </c>
      <c r="FI10" s="44">
        <f t="shared" si="10"/>
        <v>0</v>
      </c>
      <c r="FJ10" s="44">
        <f t="shared" si="11"/>
        <v>0</v>
      </c>
      <c r="FK10" s="44">
        <f t="shared" si="11"/>
        <v>0</v>
      </c>
      <c r="FL10" s="44">
        <f t="shared" si="11"/>
        <v>0</v>
      </c>
      <c r="FM10" s="44">
        <f t="shared" si="11"/>
        <v>0</v>
      </c>
      <c r="FN10" s="44">
        <f t="shared" si="11"/>
        <v>0</v>
      </c>
      <c r="FO10" s="44">
        <f t="shared" si="11"/>
        <v>0</v>
      </c>
      <c r="FP10" s="44"/>
      <c r="FQ10" s="44">
        <f t="shared" si="12"/>
        <v>0</v>
      </c>
      <c r="FR10" s="44">
        <f t="shared" si="12"/>
        <v>0</v>
      </c>
      <c r="FS10" s="44">
        <f t="shared" si="12"/>
        <v>0</v>
      </c>
      <c r="FT10" s="44">
        <f t="shared" si="12"/>
        <v>0</v>
      </c>
      <c r="FU10" s="44">
        <f t="shared" si="12"/>
        <v>0</v>
      </c>
      <c r="FV10" s="44">
        <f t="shared" si="12"/>
        <v>0</v>
      </c>
      <c r="FW10" s="44">
        <f t="shared" si="12"/>
        <v>0</v>
      </c>
      <c r="FX10" s="44">
        <f t="shared" si="12"/>
        <v>0</v>
      </c>
      <c r="FY10" s="44">
        <f t="shared" si="12"/>
        <v>0</v>
      </c>
      <c r="FZ10" s="44">
        <f t="shared" si="12"/>
        <v>0</v>
      </c>
      <c r="GA10" s="44">
        <f t="shared" si="12"/>
        <v>0</v>
      </c>
      <c r="GB10" s="44">
        <f t="shared" si="12"/>
        <v>0</v>
      </c>
      <c r="GC10" s="44">
        <f t="shared" si="12"/>
        <v>0</v>
      </c>
      <c r="GD10" s="44">
        <f t="shared" si="12"/>
        <v>0</v>
      </c>
      <c r="GE10" s="44">
        <f t="shared" si="12"/>
        <v>0</v>
      </c>
      <c r="GF10" s="44">
        <f t="shared" si="12"/>
        <v>0</v>
      </c>
      <c r="GG10" s="44">
        <f t="shared" si="13"/>
        <v>0</v>
      </c>
      <c r="GH10" s="44">
        <f t="shared" si="13"/>
        <v>0</v>
      </c>
      <c r="GI10" s="44">
        <f t="shared" si="13"/>
        <v>0</v>
      </c>
      <c r="GJ10" s="44">
        <f t="shared" si="13"/>
        <v>0</v>
      </c>
      <c r="GK10" s="44">
        <f t="shared" si="13"/>
        <v>0</v>
      </c>
      <c r="GL10" s="44">
        <f t="shared" si="13"/>
        <v>0</v>
      </c>
      <c r="GM10" s="44"/>
      <c r="GN10" s="44">
        <f t="shared" si="14"/>
        <v>0</v>
      </c>
      <c r="GO10" s="44">
        <f t="shared" si="14"/>
        <v>0</v>
      </c>
      <c r="GP10" s="44">
        <f t="shared" si="14"/>
        <v>0</v>
      </c>
      <c r="GQ10" s="44">
        <f t="shared" si="14"/>
        <v>0</v>
      </c>
      <c r="GR10" s="44">
        <f t="shared" si="14"/>
        <v>0</v>
      </c>
      <c r="GS10" s="44">
        <f t="shared" si="14"/>
        <v>0</v>
      </c>
      <c r="GT10" s="44">
        <f t="shared" si="14"/>
        <v>0</v>
      </c>
      <c r="GU10" s="44">
        <f t="shared" si="14"/>
        <v>0</v>
      </c>
      <c r="GV10" s="44">
        <f t="shared" si="14"/>
        <v>0</v>
      </c>
      <c r="GW10" s="44">
        <f t="shared" si="14"/>
        <v>0</v>
      </c>
      <c r="GX10" s="44">
        <f t="shared" si="14"/>
        <v>0</v>
      </c>
      <c r="GY10" s="44">
        <f t="shared" si="14"/>
        <v>0</v>
      </c>
      <c r="GZ10" s="44">
        <f t="shared" si="14"/>
        <v>0</v>
      </c>
      <c r="HA10" s="44">
        <f t="shared" si="14"/>
        <v>0</v>
      </c>
      <c r="HB10" s="44">
        <f t="shared" si="14"/>
        <v>0</v>
      </c>
      <c r="HC10" s="44">
        <f t="shared" si="14"/>
        <v>0</v>
      </c>
      <c r="HD10" s="44">
        <f t="shared" si="15"/>
        <v>0</v>
      </c>
      <c r="HE10" s="44">
        <f t="shared" si="15"/>
        <v>0</v>
      </c>
      <c r="HF10" s="44">
        <f t="shared" si="15"/>
        <v>0</v>
      </c>
      <c r="HG10" s="44">
        <f t="shared" si="15"/>
        <v>0</v>
      </c>
      <c r="HH10" s="44">
        <f t="shared" si="15"/>
        <v>0</v>
      </c>
      <c r="HI10" s="44">
        <f t="shared" si="15"/>
        <v>0</v>
      </c>
      <c r="HJ10" s="44"/>
      <c r="HK10" s="44">
        <f t="shared" si="16"/>
        <v>0</v>
      </c>
      <c r="HL10" s="44">
        <f t="shared" si="16"/>
        <v>0</v>
      </c>
      <c r="HM10" s="44">
        <f t="shared" si="16"/>
        <v>0</v>
      </c>
      <c r="HN10" s="44">
        <f t="shared" si="16"/>
        <v>0</v>
      </c>
      <c r="HO10" s="44">
        <f t="shared" si="16"/>
        <v>0</v>
      </c>
      <c r="HP10" s="44">
        <f t="shared" si="16"/>
        <v>0</v>
      </c>
      <c r="HQ10" s="44">
        <f t="shared" si="16"/>
        <v>0</v>
      </c>
      <c r="HR10" s="44">
        <f t="shared" si="16"/>
        <v>0</v>
      </c>
      <c r="HS10" s="44">
        <f t="shared" si="16"/>
        <v>0</v>
      </c>
      <c r="HT10" s="44">
        <f t="shared" si="16"/>
        <v>0</v>
      </c>
      <c r="HU10" s="44">
        <f t="shared" si="16"/>
        <v>0</v>
      </c>
      <c r="HV10" s="44">
        <f t="shared" si="16"/>
        <v>0</v>
      </c>
      <c r="HW10" s="44">
        <f t="shared" si="16"/>
        <v>0</v>
      </c>
      <c r="HX10" s="44">
        <f t="shared" si="16"/>
        <v>0</v>
      </c>
      <c r="HY10" s="44">
        <f t="shared" si="16"/>
        <v>0</v>
      </c>
      <c r="HZ10" s="44">
        <f t="shared" si="16"/>
        <v>0</v>
      </c>
      <c r="IA10" s="44">
        <f t="shared" si="17"/>
        <v>0</v>
      </c>
      <c r="IB10" s="44">
        <f t="shared" si="17"/>
        <v>0</v>
      </c>
      <c r="IC10" s="44">
        <f t="shared" si="17"/>
        <v>0</v>
      </c>
      <c r="ID10" s="44">
        <f t="shared" si="17"/>
        <v>0</v>
      </c>
      <c r="IE10" s="44">
        <f t="shared" si="17"/>
        <v>0</v>
      </c>
      <c r="IF10" s="44">
        <f t="shared" si="17"/>
        <v>0</v>
      </c>
    </row>
    <row r="11" spans="1:240" s="34" customFormat="1" ht="12" customHeight="1" x14ac:dyDescent="0.15">
      <c r="A11" s="77"/>
      <c r="B11" s="78" t="s">
        <v>136</v>
      </c>
      <c r="C11" s="78" t="s">
        <v>137</v>
      </c>
      <c r="D11" s="79" t="s">
        <v>138</v>
      </c>
      <c r="E11" s="79" t="s">
        <v>139</v>
      </c>
      <c r="F11" s="80">
        <v>45383</v>
      </c>
      <c r="G11" s="80">
        <v>46477</v>
      </c>
      <c r="H11" s="65" t="s">
        <v>45</v>
      </c>
      <c r="I11" s="65" t="s">
        <v>69</v>
      </c>
      <c r="J11" s="65" t="s">
        <v>89</v>
      </c>
      <c r="K11" s="67"/>
      <c r="L11" s="81">
        <v>555133</v>
      </c>
      <c r="M11" s="81">
        <v>555133</v>
      </c>
      <c r="N11" s="81">
        <v>555133</v>
      </c>
      <c r="O11" s="81">
        <v>555133</v>
      </c>
      <c r="P11" s="81">
        <v>543693.33333333337</v>
      </c>
      <c r="Q11" s="81">
        <v>543360</v>
      </c>
      <c r="R11" s="81">
        <v>568140</v>
      </c>
      <c r="S11" s="81">
        <v>568140</v>
      </c>
      <c r="T11" s="81">
        <v>580140</v>
      </c>
      <c r="U11" s="81">
        <v>580140</v>
      </c>
      <c r="V11" s="81">
        <v>580140</v>
      </c>
      <c r="W11" s="81">
        <v>580140</v>
      </c>
      <c r="X11" s="81">
        <v>580140</v>
      </c>
      <c r="Y11" s="81">
        <v>580140</v>
      </c>
      <c r="Z11" s="81">
        <v>580140</v>
      </c>
      <c r="AA11" s="81">
        <v>580140</v>
      </c>
      <c r="AB11" s="81">
        <v>580140</v>
      </c>
      <c r="AC11" s="81">
        <v>580140</v>
      </c>
      <c r="AD11" s="81">
        <v>580140</v>
      </c>
      <c r="AE11" s="81">
        <v>580140</v>
      </c>
      <c r="AF11" s="81">
        <v>580140</v>
      </c>
      <c r="AG11" s="81">
        <v>580140</v>
      </c>
      <c r="AH11" s="44"/>
      <c r="AI11" s="81">
        <v>555133</v>
      </c>
      <c r="AJ11" s="81">
        <v>555133</v>
      </c>
      <c r="AK11" s="81">
        <v>555133</v>
      </c>
      <c r="AL11" s="81">
        <v>555133</v>
      </c>
      <c r="AM11" s="81">
        <v>543693.33333333337</v>
      </c>
      <c r="AN11" s="81">
        <v>543360</v>
      </c>
      <c r="AO11" s="81">
        <v>568140</v>
      </c>
      <c r="AP11" s="81">
        <v>568140</v>
      </c>
      <c r="AQ11" s="81">
        <v>580140</v>
      </c>
      <c r="AR11" s="81">
        <v>580140</v>
      </c>
      <c r="AS11" s="81">
        <v>580140</v>
      </c>
      <c r="AT11" s="81">
        <v>580140</v>
      </c>
      <c r="AU11" s="81">
        <v>580140</v>
      </c>
      <c r="AV11" s="81">
        <v>580140</v>
      </c>
      <c r="AW11" s="81">
        <v>580140</v>
      </c>
      <c r="AX11" s="81">
        <v>580140</v>
      </c>
      <c r="AY11" s="81">
        <v>580140</v>
      </c>
      <c r="AZ11" s="81">
        <v>580140</v>
      </c>
      <c r="BA11" s="81">
        <v>580140</v>
      </c>
      <c r="BB11" s="81">
        <v>580140</v>
      </c>
      <c r="BC11" s="81">
        <v>580140</v>
      </c>
      <c r="BD11" s="81">
        <v>580140</v>
      </c>
      <c r="BE11" s="5"/>
      <c r="BF11" s="34">
        <f t="shared" si="0"/>
        <v>1</v>
      </c>
      <c r="BG11" s="34">
        <f t="shared" si="0"/>
        <v>1</v>
      </c>
      <c r="BH11" s="34">
        <f t="shared" si="0"/>
        <v>1</v>
      </c>
      <c r="BI11" s="34">
        <f t="shared" si="0"/>
        <v>1</v>
      </c>
      <c r="BJ11" s="34">
        <f t="shared" si="0"/>
        <v>1</v>
      </c>
      <c r="BK11" s="34">
        <f t="shared" si="0"/>
        <v>1</v>
      </c>
      <c r="BL11" s="34">
        <f t="shared" si="0"/>
        <v>1</v>
      </c>
      <c r="BM11" s="34">
        <f t="shared" si="0"/>
        <v>1</v>
      </c>
      <c r="BN11" s="34">
        <f t="shared" si="0"/>
        <v>1</v>
      </c>
      <c r="BO11" s="34">
        <f t="shared" si="0"/>
        <v>1</v>
      </c>
      <c r="BP11" s="34">
        <f t="shared" si="0"/>
        <v>1</v>
      </c>
      <c r="BQ11" s="34">
        <f t="shared" si="0"/>
        <v>1</v>
      </c>
      <c r="BR11" s="34">
        <f t="shared" si="0"/>
        <v>1</v>
      </c>
      <c r="BS11" s="34">
        <f t="shared" si="0"/>
        <v>1</v>
      </c>
      <c r="BT11" s="34">
        <f t="shared" si="0"/>
        <v>1</v>
      </c>
      <c r="BU11" s="34">
        <f t="shared" si="0"/>
        <v>1</v>
      </c>
      <c r="BV11" s="34">
        <f t="shared" si="1"/>
        <v>1</v>
      </c>
      <c r="BW11" s="34">
        <f t="shared" si="1"/>
        <v>1</v>
      </c>
      <c r="BX11" s="34">
        <f t="shared" si="1"/>
        <v>1</v>
      </c>
      <c r="BY11" s="34">
        <f t="shared" si="1"/>
        <v>1</v>
      </c>
      <c r="BZ11" s="34">
        <f t="shared" si="1"/>
        <v>1</v>
      </c>
      <c r="CA11" s="34">
        <f t="shared" si="1"/>
        <v>1</v>
      </c>
      <c r="CC11" s="34">
        <f t="shared" si="2"/>
        <v>0</v>
      </c>
      <c r="CD11" s="34">
        <f t="shared" si="3"/>
        <v>1</v>
      </c>
      <c r="CE11" s="34">
        <f t="shared" si="3"/>
        <v>1</v>
      </c>
      <c r="CF11" s="34">
        <f t="shared" si="3"/>
        <v>1</v>
      </c>
      <c r="CG11" s="34">
        <f t="shared" si="3"/>
        <v>1</v>
      </c>
      <c r="CH11" s="34">
        <f t="shared" si="3"/>
        <v>1</v>
      </c>
      <c r="CI11" s="34">
        <f t="shared" si="3"/>
        <v>1</v>
      </c>
      <c r="CJ11" s="34">
        <f t="shared" si="3"/>
        <v>1</v>
      </c>
      <c r="CK11" s="34">
        <f t="shared" si="3"/>
        <v>1</v>
      </c>
      <c r="CL11" s="34">
        <f t="shared" si="3"/>
        <v>1</v>
      </c>
      <c r="CM11" s="34">
        <f t="shared" si="3"/>
        <v>1</v>
      </c>
      <c r="CN11" s="34">
        <f t="shared" si="3"/>
        <v>1</v>
      </c>
      <c r="CO11" s="34">
        <f t="shared" si="3"/>
        <v>1</v>
      </c>
      <c r="CP11" s="34">
        <f t="shared" si="3"/>
        <v>1</v>
      </c>
      <c r="CQ11" s="34">
        <f t="shared" si="3"/>
        <v>1</v>
      </c>
      <c r="CR11" s="34">
        <f t="shared" si="3"/>
        <v>1</v>
      </c>
      <c r="CS11" s="34">
        <f t="shared" si="3"/>
        <v>1</v>
      </c>
      <c r="CT11" s="34">
        <f t="shared" si="4"/>
        <v>1</v>
      </c>
      <c r="CU11" s="34">
        <f t="shared" si="4"/>
        <v>1</v>
      </c>
      <c r="CV11" s="34">
        <f t="shared" si="4"/>
        <v>1</v>
      </c>
      <c r="CW11" s="34">
        <f t="shared" si="4"/>
        <v>1</v>
      </c>
      <c r="CX11" s="34">
        <f t="shared" si="4"/>
        <v>1</v>
      </c>
      <c r="DA11" s="34">
        <f t="shared" si="5"/>
        <v>0</v>
      </c>
      <c r="DB11" s="34">
        <f t="shared" si="5"/>
        <v>0</v>
      </c>
      <c r="DC11" s="34">
        <f t="shared" si="5"/>
        <v>0</v>
      </c>
      <c r="DD11" s="34">
        <f t="shared" si="5"/>
        <v>0</v>
      </c>
      <c r="DE11" s="34">
        <f t="shared" si="5"/>
        <v>0</v>
      </c>
      <c r="DF11" s="34">
        <f t="shared" si="5"/>
        <v>0</v>
      </c>
      <c r="DG11" s="34">
        <f t="shared" si="5"/>
        <v>0</v>
      </c>
      <c r="DH11" s="34">
        <f t="shared" si="5"/>
        <v>0</v>
      </c>
      <c r="DI11" s="34">
        <f t="shared" si="5"/>
        <v>0</v>
      </c>
      <c r="DJ11" s="34">
        <f t="shared" si="5"/>
        <v>0</v>
      </c>
      <c r="DK11" s="34">
        <f t="shared" si="5"/>
        <v>0</v>
      </c>
      <c r="DL11" s="34">
        <f t="shared" si="5"/>
        <v>0</v>
      </c>
      <c r="DM11" s="34">
        <f t="shared" si="5"/>
        <v>0</v>
      </c>
      <c r="DN11" s="34">
        <f t="shared" si="5"/>
        <v>0</v>
      </c>
      <c r="DO11" s="34">
        <f t="shared" si="5"/>
        <v>0</v>
      </c>
      <c r="DP11" s="34">
        <f t="shared" si="5"/>
        <v>0</v>
      </c>
      <c r="DQ11" s="34">
        <f t="shared" si="6"/>
        <v>0</v>
      </c>
      <c r="DR11" s="34">
        <f t="shared" si="6"/>
        <v>0</v>
      </c>
      <c r="DS11" s="34">
        <f t="shared" si="6"/>
        <v>0</v>
      </c>
      <c r="DT11" s="34">
        <f t="shared" si="6"/>
        <v>0</v>
      </c>
      <c r="DU11" s="34">
        <f t="shared" si="6"/>
        <v>0</v>
      </c>
      <c r="DW11" s="34">
        <f t="shared" si="7"/>
        <v>0</v>
      </c>
      <c r="DX11" s="34">
        <f t="shared" si="8"/>
        <v>0</v>
      </c>
      <c r="DY11" s="34">
        <f t="shared" si="8"/>
        <v>0</v>
      </c>
      <c r="DZ11" s="34">
        <f t="shared" si="8"/>
        <v>0</v>
      </c>
      <c r="EA11" s="34">
        <f t="shared" si="8"/>
        <v>0</v>
      </c>
      <c r="EB11" s="34">
        <f t="shared" si="8"/>
        <v>0</v>
      </c>
      <c r="EC11" s="34">
        <f t="shared" si="8"/>
        <v>0</v>
      </c>
      <c r="ED11" s="34">
        <f t="shared" si="8"/>
        <v>0</v>
      </c>
      <c r="EE11" s="34">
        <f t="shared" si="8"/>
        <v>0</v>
      </c>
      <c r="EF11" s="34">
        <f t="shared" si="8"/>
        <v>0</v>
      </c>
      <c r="EG11" s="34">
        <f t="shared" si="8"/>
        <v>0</v>
      </c>
      <c r="EH11" s="34">
        <f t="shared" si="8"/>
        <v>0</v>
      </c>
      <c r="EI11" s="34">
        <f t="shared" si="8"/>
        <v>0</v>
      </c>
      <c r="EJ11" s="34">
        <f t="shared" si="8"/>
        <v>0</v>
      </c>
      <c r="EK11" s="34">
        <f t="shared" si="8"/>
        <v>0</v>
      </c>
      <c r="EL11" s="34">
        <f t="shared" si="8"/>
        <v>0</v>
      </c>
      <c r="EM11" s="34">
        <f t="shared" si="8"/>
        <v>0</v>
      </c>
      <c r="EN11" s="34">
        <f t="shared" si="9"/>
        <v>0</v>
      </c>
      <c r="EO11" s="34">
        <f t="shared" si="9"/>
        <v>0</v>
      </c>
      <c r="EP11" s="34">
        <f t="shared" si="9"/>
        <v>0</v>
      </c>
      <c r="EQ11" s="34">
        <f t="shared" si="9"/>
        <v>0</v>
      </c>
      <c r="ER11" s="34">
        <f t="shared" si="9"/>
        <v>0</v>
      </c>
      <c r="ES11" s="5"/>
      <c r="ET11" s="44">
        <f t="shared" si="10"/>
        <v>0</v>
      </c>
      <c r="EU11" s="44">
        <f t="shared" si="10"/>
        <v>0</v>
      </c>
      <c r="EV11" s="44">
        <f t="shared" si="10"/>
        <v>0</v>
      </c>
      <c r="EW11" s="44">
        <f t="shared" si="10"/>
        <v>0</v>
      </c>
      <c r="EX11" s="44">
        <f t="shared" si="10"/>
        <v>0</v>
      </c>
      <c r="EY11" s="44">
        <f t="shared" si="10"/>
        <v>0</v>
      </c>
      <c r="EZ11" s="44">
        <f t="shared" si="10"/>
        <v>0</v>
      </c>
      <c r="FA11" s="44">
        <f t="shared" si="10"/>
        <v>0</v>
      </c>
      <c r="FB11" s="44">
        <f t="shared" si="10"/>
        <v>0</v>
      </c>
      <c r="FC11" s="44">
        <f t="shared" si="10"/>
        <v>0</v>
      </c>
      <c r="FD11" s="44">
        <f t="shared" si="10"/>
        <v>0</v>
      </c>
      <c r="FE11" s="44">
        <f t="shared" si="10"/>
        <v>0</v>
      </c>
      <c r="FF11" s="44">
        <f t="shared" si="10"/>
        <v>0</v>
      </c>
      <c r="FG11" s="44">
        <f t="shared" si="10"/>
        <v>0</v>
      </c>
      <c r="FH11" s="44">
        <f t="shared" si="10"/>
        <v>0</v>
      </c>
      <c r="FI11" s="44">
        <f t="shared" si="10"/>
        <v>0</v>
      </c>
      <c r="FJ11" s="44">
        <f t="shared" si="11"/>
        <v>0</v>
      </c>
      <c r="FK11" s="44">
        <f t="shared" si="11"/>
        <v>0</v>
      </c>
      <c r="FL11" s="44">
        <f t="shared" si="11"/>
        <v>0</v>
      </c>
      <c r="FM11" s="44">
        <f t="shared" si="11"/>
        <v>0</v>
      </c>
      <c r="FN11" s="44">
        <f t="shared" si="11"/>
        <v>0</v>
      </c>
      <c r="FO11" s="44">
        <f t="shared" si="11"/>
        <v>0</v>
      </c>
      <c r="FP11" s="44"/>
      <c r="FQ11" s="44">
        <f t="shared" si="12"/>
        <v>0</v>
      </c>
      <c r="FR11" s="44">
        <f t="shared" si="12"/>
        <v>0</v>
      </c>
      <c r="FS11" s="44">
        <f t="shared" si="12"/>
        <v>0</v>
      </c>
      <c r="FT11" s="44">
        <f t="shared" si="12"/>
        <v>0</v>
      </c>
      <c r="FU11" s="44">
        <f t="shared" si="12"/>
        <v>0</v>
      </c>
      <c r="FV11" s="44">
        <f t="shared" si="12"/>
        <v>0</v>
      </c>
      <c r="FW11" s="44">
        <f t="shared" si="12"/>
        <v>24780</v>
      </c>
      <c r="FX11" s="44">
        <f t="shared" si="12"/>
        <v>0</v>
      </c>
      <c r="FY11" s="44">
        <f t="shared" si="12"/>
        <v>12000</v>
      </c>
      <c r="FZ11" s="44">
        <f t="shared" si="12"/>
        <v>0</v>
      </c>
      <c r="GA11" s="44">
        <f t="shared" si="12"/>
        <v>0</v>
      </c>
      <c r="GB11" s="44">
        <f t="shared" si="12"/>
        <v>0</v>
      </c>
      <c r="GC11" s="44">
        <f t="shared" si="12"/>
        <v>0</v>
      </c>
      <c r="GD11" s="44">
        <f t="shared" si="12"/>
        <v>0</v>
      </c>
      <c r="GE11" s="44">
        <f t="shared" si="12"/>
        <v>0</v>
      </c>
      <c r="GF11" s="44">
        <f t="shared" si="12"/>
        <v>0</v>
      </c>
      <c r="GG11" s="44">
        <f t="shared" si="13"/>
        <v>0</v>
      </c>
      <c r="GH11" s="44">
        <f t="shared" si="13"/>
        <v>0</v>
      </c>
      <c r="GI11" s="44">
        <f t="shared" si="13"/>
        <v>0</v>
      </c>
      <c r="GJ11" s="44">
        <f t="shared" si="13"/>
        <v>0</v>
      </c>
      <c r="GK11" s="44">
        <f t="shared" si="13"/>
        <v>0</v>
      </c>
      <c r="GL11" s="44">
        <f t="shared" si="13"/>
        <v>0</v>
      </c>
      <c r="GM11" s="44"/>
      <c r="GN11" s="44">
        <f t="shared" si="14"/>
        <v>0</v>
      </c>
      <c r="GO11" s="44">
        <f t="shared" si="14"/>
        <v>0</v>
      </c>
      <c r="GP11" s="44">
        <f t="shared" si="14"/>
        <v>0</v>
      </c>
      <c r="GQ11" s="44">
        <f t="shared" si="14"/>
        <v>0</v>
      </c>
      <c r="GR11" s="44">
        <f t="shared" si="14"/>
        <v>-11439.666666666628</v>
      </c>
      <c r="GS11" s="44">
        <f t="shared" si="14"/>
        <v>-333.33333333337214</v>
      </c>
      <c r="GT11" s="44">
        <f t="shared" si="14"/>
        <v>0</v>
      </c>
      <c r="GU11" s="44">
        <f t="shared" si="14"/>
        <v>0</v>
      </c>
      <c r="GV11" s="44">
        <f t="shared" si="14"/>
        <v>0</v>
      </c>
      <c r="GW11" s="44">
        <f t="shared" si="14"/>
        <v>0</v>
      </c>
      <c r="GX11" s="44">
        <f t="shared" si="14"/>
        <v>0</v>
      </c>
      <c r="GY11" s="44">
        <f t="shared" si="14"/>
        <v>0</v>
      </c>
      <c r="GZ11" s="44">
        <f t="shared" si="14"/>
        <v>0</v>
      </c>
      <c r="HA11" s="44">
        <f t="shared" si="14"/>
        <v>0</v>
      </c>
      <c r="HB11" s="44">
        <f t="shared" si="14"/>
        <v>0</v>
      </c>
      <c r="HC11" s="44">
        <f t="shared" si="14"/>
        <v>0</v>
      </c>
      <c r="HD11" s="44">
        <f t="shared" si="15"/>
        <v>0</v>
      </c>
      <c r="HE11" s="44">
        <f t="shared" si="15"/>
        <v>0</v>
      </c>
      <c r="HF11" s="44">
        <f t="shared" si="15"/>
        <v>0</v>
      </c>
      <c r="HG11" s="44">
        <f t="shared" si="15"/>
        <v>0</v>
      </c>
      <c r="HH11" s="44">
        <f t="shared" si="15"/>
        <v>0</v>
      </c>
      <c r="HI11" s="44">
        <f t="shared" si="15"/>
        <v>0</v>
      </c>
      <c r="HJ11" s="44"/>
      <c r="HK11" s="44">
        <f t="shared" si="16"/>
        <v>0</v>
      </c>
      <c r="HL11" s="44">
        <f t="shared" si="16"/>
        <v>0</v>
      </c>
      <c r="HM11" s="44">
        <f t="shared" si="16"/>
        <v>0</v>
      </c>
      <c r="HN11" s="44">
        <f t="shared" si="16"/>
        <v>0</v>
      </c>
      <c r="HO11" s="44">
        <f t="shared" si="16"/>
        <v>0</v>
      </c>
      <c r="HP11" s="44">
        <f t="shared" si="16"/>
        <v>0</v>
      </c>
      <c r="HQ11" s="44">
        <f t="shared" si="16"/>
        <v>0</v>
      </c>
      <c r="HR11" s="44">
        <f t="shared" si="16"/>
        <v>0</v>
      </c>
      <c r="HS11" s="44">
        <f t="shared" si="16"/>
        <v>0</v>
      </c>
      <c r="HT11" s="44">
        <f t="shared" si="16"/>
        <v>0</v>
      </c>
      <c r="HU11" s="44">
        <f t="shared" si="16"/>
        <v>0</v>
      </c>
      <c r="HV11" s="44">
        <f t="shared" si="16"/>
        <v>0</v>
      </c>
      <c r="HW11" s="44">
        <f t="shared" si="16"/>
        <v>0</v>
      </c>
      <c r="HX11" s="44">
        <f t="shared" si="16"/>
        <v>0</v>
      </c>
      <c r="HY11" s="44">
        <f t="shared" si="16"/>
        <v>0</v>
      </c>
      <c r="HZ11" s="44">
        <f t="shared" si="16"/>
        <v>0</v>
      </c>
      <c r="IA11" s="44">
        <f t="shared" si="17"/>
        <v>0</v>
      </c>
      <c r="IB11" s="44">
        <f t="shared" si="17"/>
        <v>0</v>
      </c>
      <c r="IC11" s="44">
        <f t="shared" si="17"/>
        <v>0</v>
      </c>
      <c r="ID11" s="44">
        <f t="shared" si="17"/>
        <v>0</v>
      </c>
      <c r="IE11" s="44">
        <f t="shared" si="17"/>
        <v>0</v>
      </c>
      <c r="IF11" s="44">
        <f t="shared" si="17"/>
        <v>0</v>
      </c>
    </row>
    <row r="12" spans="1:240" s="34" customFormat="1" ht="12" customHeight="1" x14ac:dyDescent="0.15">
      <c r="A12" s="77"/>
      <c r="B12" s="78" t="s">
        <v>140</v>
      </c>
      <c r="C12" s="78" t="s">
        <v>141</v>
      </c>
      <c r="D12" s="79" t="s">
        <v>142</v>
      </c>
      <c r="E12" s="79" t="s">
        <v>143</v>
      </c>
      <c r="F12" s="80">
        <v>45292</v>
      </c>
      <c r="G12" s="80">
        <v>46387</v>
      </c>
      <c r="H12" s="65" t="s">
        <v>49</v>
      </c>
      <c r="I12" s="65" t="s">
        <v>71</v>
      </c>
      <c r="J12" s="65" t="s">
        <v>92</v>
      </c>
      <c r="K12" s="67"/>
      <c r="L12" s="81"/>
      <c r="M12" s="81">
        <v>372400</v>
      </c>
      <c r="N12" s="81">
        <v>372400</v>
      </c>
      <c r="O12" s="81">
        <v>372400</v>
      </c>
      <c r="P12" s="81">
        <v>372400</v>
      </c>
      <c r="Q12" s="81">
        <v>372400</v>
      </c>
      <c r="R12" s="81">
        <v>372400</v>
      </c>
      <c r="S12" s="81">
        <v>372400</v>
      </c>
      <c r="T12" s="81">
        <v>372400</v>
      </c>
      <c r="U12" s="81">
        <v>372400</v>
      </c>
      <c r="V12" s="81">
        <v>372400</v>
      </c>
      <c r="W12" s="81">
        <v>372400</v>
      </c>
      <c r="X12" s="81">
        <v>372400</v>
      </c>
      <c r="Y12" s="81">
        <v>372400</v>
      </c>
      <c r="Z12" s="81">
        <v>372400</v>
      </c>
      <c r="AA12" s="81">
        <v>372400</v>
      </c>
      <c r="AB12" s="81">
        <v>372400</v>
      </c>
      <c r="AC12" s="81">
        <v>372400</v>
      </c>
      <c r="AD12" s="81">
        <v>372400</v>
      </c>
      <c r="AE12" s="81">
        <v>372400</v>
      </c>
      <c r="AF12" s="81">
        <v>372400</v>
      </c>
      <c r="AG12" s="81">
        <v>372400</v>
      </c>
      <c r="AH12" s="44"/>
      <c r="AI12" s="81"/>
      <c r="AJ12" s="81">
        <v>372400</v>
      </c>
      <c r="AK12" s="81">
        <v>372400</v>
      </c>
      <c r="AL12" s="81">
        <v>372400</v>
      </c>
      <c r="AM12" s="81">
        <v>372400</v>
      </c>
      <c r="AN12" s="81">
        <v>372400</v>
      </c>
      <c r="AO12" s="81">
        <v>372400</v>
      </c>
      <c r="AP12" s="81">
        <v>372400</v>
      </c>
      <c r="AQ12" s="81">
        <v>372400</v>
      </c>
      <c r="AR12" s="81">
        <v>372400</v>
      </c>
      <c r="AS12" s="81">
        <v>372400</v>
      </c>
      <c r="AT12" s="81">
        <v>372400</v>
      </c>
      <c r="AU12" s="81">
        <v>372400</v>
      </c>
      <c r="AV12" s="81">
        <v>372400</v>
      </c>
      <c r="AW12" s="81">
        <v>372400</v>
      </c>
      <c r="AX12" s="81">
        <v>372400</v>
      </c>
      <c r="AY12" s="81">
        <v>372400</v>
      </c>
      <c r="AZ12" s="81">
        <v>372400</v>
      </c>
      <c r="BA12" s="81">
        <v>372400</v>
      </c>
      <c r="BB12" s="81">
        <v>372400</v>
      </c>
      <c r="BC12" s="81">
        <v>372400</v>
      </c>
      <c r="BD12" s="81">
        <v>372400</v>
      </c>
      <c r="BE12" s="5"/>
      <c r="BF12" s="34">
        <f t="shared" si="0"/>
        <v>0</v>
      </c>
      <c r="BG12" s="34">
        <f t="shared" si="0"/>
        <v>1</v>
      </c>
      <c r="BH12" s="34">
        <f t="shared" si="0"/>
        <v>1</v>
      </c>
      <c r="BI12" s="34">
        <f t="shared" si="0"/>
        <v>1</v>
      </c>
      <c r="BJ12" s="34">
        <f t="shared" si="0"/>
        <v>1</v>
      </c>
      <c r="BK12" s="34">
        <f t="shared" si="0"/>
        <v>1</v>
      </c>
      <c r="BL12" s="34">
        <f t="shared" si="0"/>
        <v>1</v>
      </c>
      <c r="BM12" s="34">
        <f t="shared" si="0"/>
        <v>1</v>
      </c>
      <c r="BN12" s="34">
        <f t="shared" si="0"/>
        <v>1</v>
      </c>
      <c r="BO12" s="34">
        <f t="shared" si="0"/>
        <v>1</v>
      </c>
      <c r="BP12" s="34">
        <f t="shared" si="0"/>
        <v>1</v>
      </c>
      <c r="BQ12" s="34">
        <f t="shared" si="0"/>
        <v>1</v>
      </c>
      <c r="BR12" s="34">
        <f t="shared" si="0"/>
        <v>1</v>
      </c>
      <c r="BS12" s="34">
        <f t="shared" si="0"/>
        <v>1</v>
      </c>
      <c r="BT12" s="34">
        <f t="shared" si="0"/>
        <v>1</v>
      </c>
      <c r="BU12" s="34">
        <f t="shared" si="0"/>
        <v>1</v>
      </c>
      <c r="BV12" s="34">
        <f t="shared" si="1"/>
        <v>1</v>
      </c>
      <c r="BW12" s="34">
        <f t="shared" si="1"/>
        <v>1</v>
      </c>
      <c r="BX12" s="34">
        <f t="shared" si="1"/>
        <v>1</v>
      </c>
      <c r="BY12" s="34">
        <f t="shared" si="1"/>
        <v>1</v>
      </c>
      <c r="BZ12" s="34">
        <f t="shared" si="1"/>
        <v>1</v>
      </c>
      <c r="CA12" s="34">
        <f t="shared" si="1"/>
        <v>1</v>
      </c>
      <c r="CC12" s="34">
        <f t="shared" si="2"/>
        <v>0</v>
      </c>
      <c r="CD12" s="34">
        <f t="shared" si="3"/>
        <v>0</v>
      </c>
      <c r="CE12" s="34">
        <f t="shared" si="3"/>
        <v>1</v>
      </c>
      <c r="CF12" s="34">
        <f t="shared" si="3"/>
        <v>1</v>
      </c>
      <c r="CG12" s="34">
        <f t="shared" si="3"/>
        <v>1</v>
      </c>
      <c r="CH12" s="34">
        <f t="shared" si="3"/>
        <v>1</v>
      </c>
      <c r="CI12" s="34">
        <f t="shared" si="3"/>
        <v>1</v>
      </c>
      <c r="CJ12" s="34">
        <f t="shared" si="3"/>
        <v>1</v>
      </c>
      <c r="CK12" s="34">
        <f t="shared" si="3"/>
        <v>1</v>
      </c>
      <c r="CL12" s="34">
        <f t="shared" si="3"/>
        <v>1</v>
      </c>
      <c r="CM12" s="34">
        <f t="shared" si="3"/>
        <v>1</v>
      </c>
      <c r="CN12" s="34">
        <f t="shared" si="3"/>
        <v>1</v>
      </c>
      <c r="CO12" s="34">
        <f t="shared" si="3"/>
        <v>1</v>
      </c>
      <c r="CP12" s="34">
        <f t="shared" si="3"/>
        <v>1</v>
      </c>
      <c r="CQ12" s="34">
        <f t="shared" si="3"/>
        <v>1</v>
      </c>
      <c r="CR12" s="34">
        <f t="shared" si="3"/>
        <v>1</v>
      </c>
      <c r="CS12" s="34">
        <f t="shared" si="3"/>
        <v>1</v>
      </c>
      <c r="CT12" s="34">
        <f t="shared" si="4"/>
        <v>1</v>
      </c>
      <c r="CU12" s="34">
        <f t="shared" si="4"/>
        <v>1</v>
      </c>
      <c r="CV12" s="34">
        <f t="shared" si="4"/>
        <v>1</v>
      </c>
      <c r="CW12" s="34">
        <f t="shared" si="4"/>
        <v>1</v>
      </c>
      <c r="CX12" s="34">
        <f t="shared" si="4"/>
        <v>1</v>
      </c>
      <c r="DA12" s="34">
        <f t="shared" si="5"/>
        <v>1</v>
      </c>
      <c r="DB12" s="34">
        <f t="shared" si="5"/>
        <v>0</v>
      </c>
      <c r="DC12" s="34">
        <f t="shared" si="5"/>
        <v>0</v>
      </c>
      <c r="DD12" s="34">
        <f t="shared" si="5"/>
        <v>0</v>
      </c>
      <c r="DE12" s="34">
        <f t="shared" si="5"/>
        <v>0</v>
      </c>
      <c r="DF12" s="34">
        <f t="shared" si="5"/>
        <v>0</v>
      </c>
      <c r="DG12" s="34">
        <f t="shared" si="5"/>
        <v>0</v>
      </c>
      <c r="DH12" s="34">
        <f t="shared" si="5"/>
        <v>0</v>
      </c>
      <c r="DI12" s="34">
        <f t="shared" si="5"/>
        <v>0</v>
      </c>
      <c r="DJ12" s="34">
        <f t="shared" si="5"/>
        <v>0</v>
      </c>
      <c r="DK12" s="34">
        <f t="shared" si="5"/>
        <v>0</v>
      </c>
      <c r="DL12" s="34">
        <f t="shared" si="5"/>
        <v>0</v>
      </c>
      <c r="DM12" s="34">
        <f t="shared" si="5"/>
        <v>0</v>
      </c>
      <c r="DN12" s="34">
        <f t="shared" si="5"/>
        <v>0</v>
      </c>
      <c r="DO12" s="34">
        <f t="shared" si="5"/>
        <v>0</v>
      </c>
      <c r="DP12" s="34">
        <f t="shared" si="5"/>
        <v>0</v>
      </c>
      <c r="DQ12" s="34">
        <f t="shared" si="6"/>
        <v>0</v>
      </c>
      <c r="DR12" s="34">
        <f t="shared" si="6"/>
        <v>0</v>
      </c>
      <c r="DS12" s="34">
        <f t="shared" si="6"/>
        <v>0</v>
      </c>
      <c r="DT12" s="34">
        <f t="shared" si="6"/>
        <v>0</v>
      </c>
      <c r="DU12" s="34">
        <f t="shared" si="6"/>
        <v>0</v>
      </c>
      <c r="DW12" s="34">
        <f t="shared" si="7"/>
        <v>0</v>
      </c>
      <c r="DX12" s="34">
        <f t="shared" si="8"/>
        <v>0</v>
      </c>
      <c r="DY12" s="34">
        <f t="shared" si="8"/>
        <v>0</v>
      </c>
      <c r="DZ12" s="34">
        <f t="shared" si="8"/>
        <v>0</v>
      </c>
      <c r="EA12" s="34">
        <f t="shared" si="8"/>
        <v>0</v>
      </c>
      <c r="EB12" s="34">
        <f t="shared" si="8"/>
        <v>0</v>
      </c>
      <c r="EC12" s="34">
        <f t="shared" si="8"/>
        <v>0</v>
      </c>
      <c r="ED12" s="34">
        <f t="shared" si="8"/>
        <v>0</v>
      </c>
      <c r="EE12" s="34">
        <f t="shared" si="8"/>
        <v>0</v>
      </c>
      <c r="EF12" s="34">
        <f t="shared" si="8"/>
        <v>0</v>
      </c>
      <c r="EG12" s="34">
        <f t="shared" si="8"/>
        <v>0</v>
      </c>
      <c r="EH12" s="34">
        <f t="shared" si="8"/>
        <v>0</v>
      </c>
      <c r="EI12" s="34">
        <f t="shared" si="8"/>
        <v>0</v>
      </c>
      <c r="EJ12" s="34">
        <f t="shared" si="8"/>
        <v>0</v>
      </c>
      <c r="EK12" s="34">
        <f t="shared" si="8"/>
        <v>0</v>
      </c>
      <c r="EL12" s="34">
        <f t="shared" si="8"/>
        <v>0</v>
      </c>
      <c r="EM12" s="34">
        <f t="shared" si="8"/>
        <v>0</v>
      </c>
      <c r="EN12" s="34">
        <f t="shared" si="9"/>
        <v>0</v>
      </c>
      <c r="EO12" s="34">
        <f t="shared" si="9"/>
        <v>0</v>
      </c>
      <c r="EP12" s="34">
        <f t="shared" si="9"/>
        <v>0</v>
      </c>
      <c r="EQ12" s="34">
        <f t="shared" si="9"/>
        <v>0</v>
      </c>
      <c r="ER12" s="34">
        <f t="shared" si="9"/>
        <v>0</v>
      </c>
      <c r="ES12" s="5"/>
      <c r="ET12" s="44">
        <f t="shared" si="10"/>
        <v>0</v>
      </c>
      <c r="EU12" s="44">
        <f t="shared" si="10"/>
        <v>372400</v>
      </c>
      <c r="EV12" s="44">
        <f t="shared" si="10"/>
        <v>0</v>
      </c>
      <c r="EW12" s="44">
        <f t="shared" si="10"/>
        <v>0</v>
      </c>
      <c r="EX12" s="44">
        <f t="shared" si="10"/>
        <v>0</v>
      </c>
      <c r="EY12" s="44">
        <f t="shared" si="10"/>
        <v>0</v>
      </c>
      <c r="EZ12" s="44">
        <f t="shared" si="10"/>
        <v>0</v>
      </c>
      <c r="FA12" s="44">
        <f t="shared" si="10"/>
        <v>0</v>
      </c>
      <c r="FB12" s="44">
        <f t="shared" si="10"/>
        <v>0</v>
      </c>
      <c r="FC12" s="44">
        <f t="shared" si="10"/>
        <v>0</v>
      </c>
      <c r="FD12" s="44">
        <f t="shared" si="10"/>
        <v>0</v>
      </c>
      <c r="FE12" s="44">
        <f t="shared" si="10"/>
        <v>0</v>
      </c>
      <c r="FF12" s="44">
        <f t="shared" si="10"/>
        <v>0</v>
      </c>
      <c r="FG12" s="44">
        <f t="shared" si="10"/>
        <v>0</v>
      </c>
      <c r="FH12" s="44">
        <f t="shared" si="10"/>
        <v>0</v>
      </c>
      <c r="FI12" s="44">
        <f t="shared" si="10"/>
        <v>0</v>
      </c>
      <c r="FJ12" s="44">
        <f t="shared" si="11"/>
        <v>0</v>
      </c>
      <c r="FK12" s="44">
        <f t="shared" si="11"/>
        <v>0</v>
      </c>
      <c r="FL12" s="44">
        <f t="shared" si="11"/>
        <v>0</v>
      </c>
      <c r="FM12" s="44">
        <f t="shared" si="11"/>
        <v>0</v>
      </c>
      <c r="FN12" s="44">
        <f t="shared" si="11"/>
        <v>0</v>
      </c>
      <c r="FO12" s="44">
        <f t="shared" si="11"/>
        <v>0</v>
      </c>
      <c r="FP12" s="44"/>
      <c r="FQ12" s="44">
        <f t="shared" si="12"/>
        <v>0</v>
      </c>
      <c r="FR12" s="44">
        <f t="shared" si="12"/>
        <v>0</v>
      </c>
      <c r="FS12" s="44">
        <f t="shared" si="12"/>
        <v>0</v>
      </c>
      <c r="FT12" s="44">
        <f t="shared" si="12"/>
        <v>0</v>
      </c>
      <c r="FU12" s="44">
        <f t="shared" si="12"/>
        <v>0</v>
      </c>
      <c r="FV12" s="44">
        <f t="shared" si="12"/>
        <v>0</v>
      </c>
      <c r="FW12" s="44">
        <f t="shared" si="12"/>
        <v>0</v>
      </c>
      <c r="FX12" s="44">
        <f t="shared" si="12"/>
        <v>0</v>
      </c>
      <c r="FY12" s="44">
        <f t="shared" si="12"/>
        <v>0</v>
      </c>
      <c r="FZ12" s="44">
        <f t="shared" si="12"/>
        <v>0</v>
      </c>
      <c r="GA12" s="44">
        <f t="shared" si="12"/>
        <v>0</v>
      </c>
      <c r="GB12" s="44">
        <f t="shared" si="12"/>
        <v>0</v>
      </c>
      <c r="GC12" s="44">
        <f t="shared" si="12"/>
        <v>0</v>
      </c>
      <c r="GD12" s="44">
        <f t="shared" si="12"/>
        <v>0</v>
      </c>
      <c r="GE12" s="44">
        <f t="shared" si="12"/>
        <v>0</v>
      </c>
      <c r="GF12" s="44">
        <f t="shared" si="12"/>
        <v>0</v>
      </c>
      <c r="GG12" s="44">
        <f t="shared" si="13"/>
        <v>0</v>
      </c>
      <c r="GH12" s="44">
        <f t="shared" si="13"/>
        <v>0</v>
      </c>
      <c r="GI12" s="44">
        <f t="shared" si="13"/>
        <v>0</v>
      </c>
      <c r="GJ12" s="44">
        <f t="shared" si="13"/>
        <v>0</v>
      </c>
      <c r="GK12" s="44">
        <f t="shared" si="13"/>
        <v>0</v>
      </c>
      <c r="GL12" s="44">
        <f t="shared" si="13"/>
        <v>0</v>
      </c>
      <c r="GM12" s="44"/>
      <c r="GN12" s="44">
        <f t="shared" si="14"/>
        <v>0</v>
      </c>
      <c r="GO12" s="44">
        <f t="shared" si="14"/>
        <v>0</v>
      </c>
      <c r="GP12" s="44">
        <f t="shared" si="14"/>
        <v>0</v>
      </c>
      <c r="GQ12" s="44">
        <f t="shared" si="14"/>
        <v>0</v>
      </c>
      <c r="GR12" s="44">
        <f t="shared" si="14"/>
        <v>0</v>
      </c>
      <c r="GS12" s="44">
        <f t="shared" si="14"/>
        <v>0</v>
      </c>
      <c r="GT12" s="44">
        <f t="shared" si="14"/>
        <v>0</v>
      </c>
      <c r="GU12" s="44">
        <f t="shared" si="14"/>
        <v>0</v>
      </c>
      <c r="GV12" s="44">
        <f t="shared" si="14"/>
        <v>0</v>
      </c>
      <c r="GW12" s="44">
        <f t="shared" si="14"/>
        <v>0</v>
      </c>
      <c r="GX12" s="44">
        <f t="shared" si="14"/>
        <v>0</v>
      </c>
      <c r="GY12" s="44">
        <f t="shared" si="14"/>
        <v>0</v>
      </c>
      <c r="GZ12" s="44">
        <f t="shared" si="14"/>
        <v>0</v>
      </c>
      <c r="HA12" s="44">
        <f t="shared" si="14"/>
        <v>0</v>
      </c>
      <c r="HB12" s="44">
        <f t="shared" si="14"/>
        <v>0</v>
      </c>
      <c r="HC12" s="44">
        <f t="shared" si="14"/>
        <v>0</v>
      </c>
      <c r="HD12" s="44">
        <f t="shared" si="15"/>
        <v>0</v>
      </c>
      <c r="HE12" s="44">
        <f t="shared" si="15"/>
        <v>0</v>
      </c>
      <c r="HF12" s="44">
        <f t="shared" si="15"/>
        <v>0</v>
      </c>
      <c r="HG12" s="44">
        <f t="shared" si="15"/>
        <v>0</v>
      </c>
      <c r="HH12" s="44">
        <f t="shared" si="15"/>
        <v>0</v>
      </c>
      <c r="HI12" s="44">
        <f t="shared" si="15"/>
        <v>0</v>
      </c>
      <c r="HJ12" s="44"/>
      <c r="HK12" s="44">
        <f t="shared" si="16"/>
        <v>0</v>
      </c>
      <c r="HL12" s="44">
        <f t="shared" si="16"/>
        <v>0</v>
      </c>
      <c r="HM12" s="44">
        <f t="shared" si="16"/>
        <v>0</v>
      </c>
      <c r="HN12" s="44">
        <f t="shared" si="16"/>
        <v>0</v>
      </c>
      <c r="HO12" s="44">
        <f t="shared" si="16"/>
        <v>0</v>
      </c>
      <c r="HP12" s="44">
        <f t="shared" si="16"/>
        <v>0</v>
      </c>
      <c r="HQ12" s="44">
        <f t="shared" si="16"/>
        <v>0</v>
      </c>
      <c r="HR12" s="44">
        <f t="shared" si="16"/>
        <v>0</v>
      </c>
      <c r="HS12" s="44">
        <f t="shared" si="16"/>
        <v>0</v>
      </c>
      <c r="HT12" s="44">
        <f t="shared" si="16"/>
        <v>0</v>
      </c>
      <c r="HU12" s="44">
        <f t="shared" si="16"/>
        <v>0</v>
      </c>
      <c r="HV12" s="44">
        <f t="shared" si="16"/>
        <v>0</v>
      </c>
      <c r="HW12" s="44">
        <f t="shared" si="16"/>
        <v>0</v>
      </c>
      <c r="HX12" s="44">
        <f t="shared" si="16"/>
        <v>0</v>
      </c>
      <c r="HY12" s="44">
        <f t="shared" si="16"/>
        <v>0</v>
      </c>
      <c r="HZ12" s="44">
        <f t="shared" si="16"/>
        <v>0</v>
      </c>
      <c r="IA12" s="44">
        <f t="shared" si="17"/>
        <v>0</v>
      </c>
      <c r="IB12" s="44">
        <f t="shared" si="17"/>
        <v>0</v>
      </c>
      <c r="IC12" s="44">
        <f t="shared" si="17"/>
        <v>0</v>
      </c>
      <c r="ID12" s="44">
        <f t="shared" si="17"/>
        <v>0</v>
      </c>
      <c r="IE12" s="44">
        <f t="shared" si="17"/>
        <v>0</v>
      </c>
      <c r="IF12" s="44">
        <f t="shared" si="17"/>
        <v>0</v>
      </c>
    </row>
    <row r="13" spans="1:240" s="34" customFormat="1" ht="12" customHeight="1" x14ac:dyDescent="0.15">
      <c r="A13" s="77"/>
      <c r="B13" s="78" t="s">
        <v>144</v>
      </c>
      <c r="C13" s="78" t="s">
        <v>145</v>
      </c>
      <c r="D13" s="79" t="s">
        <v>146</v>
      </c>
      <c r="E13" s="79" t="s">
        <v>139</v>
      </c>
      <c r="F13" s="80">
        <v>45366</v>
      </c>
      <c r="G13" s="80">
        <v>45730</v>
      </c>
      <c r="H13" s="65" t="s">
        <v>46</v>
      </c>
      <c r="I13" s="65" t="s">
        <v>69</v>
      </c>
      <c r="J13" s="65" t="s">
        <v>91</v>
      </c>
      <c r="K13" s="67"/>
      <c r="L13" s="81">
        <v>354540.76</v>
      </c>
      <c r="M13" s="81">
        <v>354540.76</v>
      </c>
      <c r="N13" s="81">
        <v>354540.76</v>
      </c>
      <c r="O13" s="81">
        <v>354540.76</v>
      </c>
      <c r="P13" s="81">
        <v>354540.76</v>
      </c>
      <c r="Q13" s="81">
        <v>354540.76</v>
      </c>
      <c r="R13" s="81">
        <v>354540.76</v>
      </c>
      <c r="S13" s="81">
        <v>354540.76</v>
      </c>
      <c r="T13" s="81">
        <v>354540.76</v>
      </c>
      <c r="U13" s="81">
        <v>354540.76</v>
      </c>
      <c r="V13" s="81">
        <v>354540.76</v>
      </c>
      <c r="W13" s="81">
        <v>354540.76</v>
      </c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44"/>
      <c r="AI13" s="81">
        <v>354540.76</v>
      </c>
      <c r="AJ13" s="81">
        <v>354540.76</v>
      </c>
      <c r="AK13" s="81">
        <v>354540.76</v>
      </c>
      <c r="AL13" s="81">
        <v>354540.76</v>
      </c>
      <c r="AM13" s="81">
        <v>354540.76</v>
      </c>
      <c r="AN13" s="81">
        <v>354540.76</v>
      </c>
      <c r="AO13" s="81">
        <v>354540.76</v>
      </c>
      <c r="AP13" s="81">
        <v>354540.76</v>
      </c>
      <c r="AQ13" s="81">
        <v>354540.76</v>
      </c>
      <c r="AR13" s="81">
        <v>354540.76</v>
      </c>
      <c r="AS13" s="81">
        <v>354540.76</v>
      </c>
      <c r="AT13" s="81">
        <v>354540.76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5"/>
      <c r="BF13" s="34">
        <f t="shared" si="0"/>
        <v>1</v>
      </c>
      <c r="BG13" s="34">
        <f t="shared" si="0"/>
        <v>1</v>
      </c>
      <c r="BH13" s="34">
        <f t="shared" si="0"/>
        <v>1</v>
      </c>
      <c r="BI13" s="34">
        <f t="shared" si="0"/>
        <v>1</v>
      </c>
      <c r="BJ13" s="34">
        <f t="shared" si="0"/>
        <v>1</v>
      </c>
      <c r="BK13" s="34">
        <f t="shared" si="0"/>
        <v>1</v>
      </c>
      <c r="BL13" s="34">
        <f t="shared" si="0"/>
        <v>1</v>
      </c>
      <c r="BM13" s="34">
        <f t="shared" si="0"/>
        <v>1</v>
      </c>
      <c r="BN13" s="34">
        <f t="shared" si="0"/>
        <v>1</v>
      </c>
      <c r="BO13" s="34">
        <f t="shared" si="0"/>
        <v>1</v>
      </c>
      <c r="BP13" s="34">
        <f t="shared" si="0"/>
        <v>1</v>
      </c>
      <c r="BQ13" s="34">
        <f t="shared" si="0"/>
        <v>1</v>
      </c>
      <c r="BR13" s="34">
        <f t="shared" si="0"/>
        <v>0</v>
      </c>
      <c r="BS13" s="34">
        <f t="shared" si="0"/>
        <v>0</v>
      </c>
      <c r="BT13" s="34">
        <f t="shared" si="0"/>
        <v>0</v>
      </c>
      <c r="BU13" s="34">
        <f t="shared" si="0"/>
        <v>0</v>
      </c>
      <c r="BV13" s="34">
        <f t="shared" si="1"/>
        <v>0</v>
      </c>
      <c r="BW13" s="34">
        <f t="shared" si="1"/>
        <v>0</v>
      </c>
      <c r="BX13" s="34">
        <f t="shared" si="1"/>
        <v>0</v>
      </c>
      <c r="BY13" s="34">
        <f t="shared" si="1"/>
        <v>0</v>
      </c>
      <c r="BZ13" s="34">
        <f t="shared" si="1"/>
        <v>0</v>
      </c>
      <c r="CA13" s="34">
        <f t="shared" si="1"/>
        <v>0</v>
      </c>
      <c r="CC13" s="34">
        <f t="shared" si="2"/>
        <v>0</v>
      </c>
      <c r="CD13" s="34">
        <f t="shared" si="3"/>
        <v>1</v>
      </c>
      <c r="CE13" s="34">
        <f t="shared" si="3"/>
        <v>1</v>
      </c>
      <c r="CF13" s="34">
        <f t="shared" si="3"/>
        <v>1</v>
      </c>
      <c r="CG13" s="34">
        <f t="shared" si="3"/>
        <v>1</v>
      </c>
      <c r="CH13" s="34">
        <f t="shared" si="3"/>
        <v>1</v>
      </c>
      <c r="CI13" s="34">
        <f t="shared" si="3"/>
        <v>1</v>
      </c>
      <c r="CJ13" s="34">
        <f t="shared" si="3"/>
        <v>1</v>
      </c>
      <c r="CK13" s="34">
        <f t="shared" si="3"/>
        <v>1</v>
      </c>
      <c r="CL13" s="34">
        <f t="shared" si="3"/>
        <v>1</v>
      </c>
      <c r="CM13" s="34">
        <f t="shared" si="3"/>
        <v>1</v>
      </c>
      <c r="CN13" s="34">
        <f t="shared" si="3"/>
        <v>1</v>
      </c>
      <c r="CO13" s="34">
        <f t="shared" si="3"/>
        <v>0</v>
      </c>
      <c r="CP13" s="34">
        <f t="shared" si="3"/>
        <v>0</v>
      </c>
      <c r="CQ13" s="34">
        <f t="shared" si="3"/>
        <v>0</v>
      </c>
      <c r="CR13" s="34">
        <f t="shared" si="3"/>
        <v>0</v>
      </c>
      <c r="CS13" s="34">
        <f t="shared" si="3"/>
        <v>0</v>
      </c>
      <c r="CT13" s="34">
        <f t="shared" si="4"/>
        <v>0</v>
      </c>
      <c r="CU13" s="34">
        <f t="shared" si="4"/>
        <v>0</v>
      </c>
      <c r="CV13" s="34">
        <f t="shared" si="4"/>
        <v>0</v>
      </c>
      <c r="CW13" s="34">
        <f t="shared" si="4"/>
        <v>0</v>
      </c>
      <c r="CX13" s="34">
        <f t="shared" si="4"/>
        <v>0</v>
      </c>
      <c r="DA13" s="34">
        <f t="shared" si="5"/>
        <v>0</v>
      </c>
      <c r="DB13" s="34">
        <f t="shared" si="5"/>
        <v>0</v>
      </c>
      <c r="DC13" s="34">
        <f t="shared" si="5"/>
        <v>0</v>
      </c>
      <c r="DD13" s="34">
        <f t="shared" si="5"/>
        <v>0</v>
      </c>
      <c r="DE13" s="34">
        <f t="shared" si="5"/>
        <v>0</v>
      </c>
      <c r="DF13" s="34">
        <f t="shared" si="5"/>
        <v>0</v>
      </c>
      <c r="DG13" s="34">
        <f t="shared" si="5"/>
        <v>0</v>
      </c>
      <c r="DH13" s="34">
        <f t="shared" si="5"/>
        <v>0</v>
      </c>
      <c r="DI13" s="34">
        <f t="shared" si="5"/>
        <v>0</v>
      </c>
      <c r="DJ13" s="34">
        <f t="shared" si="5"/>
        <v>0</v>
      </c>
      <c r="DK13" s="34">
        <f t="shared" si="5"/>
        <v>0</v>
      </c>
      <c r="DL13" s="34">
        <f t="shared" si="5"/>
        <v>0</v>
      </c>
      <c r="DM13" s="34">
        <f t="shared" si="5"/>
        <v>0</v>
      </c>
      <c r="DN13" s="34">
        <f t="shared" si="5"/>
        <v>0</v>
      </c>
      <c r="DO13" s="34">
        <f t="shared" si="5"/>
        <v>0</v>
      </c>
      <c r="DP13" s="34">
        <f t="shared" si="5"/>
        <v>0</v>
      </c>
      <c r="DQ13" s="34">
        <f t="shared" si="6"/>
        <v>0</v>
      </c>
      <c r="DR13" s="34">
        <f t="shared" si="6"/>
        <v>0</v>
      </c>
      <c r="DS13" s="34">
        <f t="shared" si="6"/>
        <v>0</v>
      </c>
      <c r="DT13" s="34">
        <f t="shared" si="6"/>
        <v>0</v>
      </c>
      <c r="DU13" s="34">
        <f t="shared" si="6"/>
        <v>0</v>
      </c>
      <c r="DW13" s="34">
        <f t="shared" si="7"/>
        <v>0</v>
      </c>
      <c r="DX13" s="34">
        <f t="shared" si="8"/>
        <v>0</v>
      </c>
      <c r="DY13" s="34">
        <f t="shared" si="8"/>
        <v>0</v>
      </c>
      <c r="DZ13" s="34">
        <f t="shared" si="8"/>
        <v>0</v>
      </c>
      <c r="EA13" s="34">
        <f t="shared" si="8"/>
        <v>0</v>
      </c>
      <c r="EB13" s="34">
        <f t="shared" si="8"/>
        <v>0</v>
      </c>
      <c r="EC13" s="34">
        <f t="shared" si="8"/>
        <v>0</v>
      </c>
      <c r="ED13" s="34">
        <f t="shared" si="8"/>
        <v>0</v>
      </c>
      <c r="EE13" s="34">
        <f t="shared" si="8"/>
        <v>0</v>
      </c>
      <c r="EF13" s="34">
        <f t="shared" si="8"/>
        <v>0</v>
      </c>
      <c r="EG13" s="34">
        <f t="shared" si="8"/>
        <v>0</v>
      </c>
      <c r="EH13" s="34">
        <f t="shared" si="8"/>
        <v>0</v>
      </c>
      <c r="EI13" s="34">
        <f t="shared" si="8"/>
        <v>1</v>
      </c>
      <c r="EJ13" s="34">
        <f t="shared" si="8"/>
        <v>0</v>
      </c>
      <c r="EK13" s="34">
        <f t="shared" si="8"/>
        <v>0</v>
      </c>
      <c r="EL13" s="34">
        <f t="shared" si="8"/>
        <v>0</v>
      </c>
      <c r="EM13" s="34">
        <f t="shared" si="8"/>
        <v>0</v>
      </c>
      <c r="EN13" s="34">
        <f t="shared" si="9"/>
        <v>0</v>
      </c>
      <c r="EO13" s="34">
        <f t="shared" si="9"/>
        <v>0</v>
      </c>
      <c r="EP13" s="34">
        <f t="shared" si="9"/>
        <v>0</v>
      </c>
      <c r="EQ13" s="34">
        <f t="shared" si="9"/>
        <v>0</v>
      </c>
      <c r="ER13" s="34">
        <f t="shared" si="9"/>
        <v>0</v>
      </c>
      <c r="ES13" s="5"/>
      <c r="ET13" s="44">
        <f t="shared" si="10"/>
        <v>0</v>
      </c>
      <c r="EU13" s="44">
        <f t="shared" si="10"/>
        <v>0</v>
      </c>
      <c r="EV13" s="44">
        <f t="shared" si="10"/>
        <v>0</v>
      </c>
      <c r="EW13" s="44">
        <f t="shared" si="10"/>
        <v>0</v>
      </c>
      <c r="EX13" s="44">
        <f t="shared" si="10"/>
        <v>0</v>
      </c>
      <c r="EY13" s="44">
        <f t="shared" si="10"/>
        <v>0</v>
      </c>
      <c r="EZ13" s="44">
        <f t="shared" si="10"/>
        <v>0</v>
      </c>
      <c r="FA13" s="44">
        <f t="shared" si="10"/>
        <v>0</v>
      </c>
      <c r="FB13" s="44">
        <f t="shared" si="10"/>
        <v>0</v>
      </c>
      <c r="FC13" s="44">
        <f t="shared" si="10"/>
        <v>0</v>
      </c>
      <c r="FD13" s="44">
        <f t="shared" si="10"/>
        <v>0</v>
      </c>
      <c r="FE13" s="44">
        <f t="shared" si="10"/>
        <v>0</v>
      </c>
      <c r="FF13" s="44">
        <f t="shared" si="10"/>
        <v>0</v>
      </c>
      <c r="FG13" s="44">
        <f t="shared" si="10"/>
        <v>0</v>
      </c>
      <c r="FH13" s="44">
        <f t="shared" si="10"/>
        <v>0</v>
      </c>
      <c r="FI13" s="44">
        <f t="shared" si="10"/>
        <v>0</v>
      </c>
      <c r="FJ13" s="44">
        <f t="shared" si="11"/>
        <v>0</v>
      </c>
      <c r="FK13" s="44">
        <f t="shared" si="11"/>
        <v>0</v>
      </c>
      <c r="FL13" s="44">
        <f t="shared" si="11"/>
        <v>0</v>
      </c>
      <c r="FM13" s="44">
        <f t="shared" si="11"/>
        <v>0</v>
      </c>
      <c r="FN13" s="44">
        <f t="shared" si="11"/>
        <v>0</v>
      </c>
      <c r="FO13" s="44">
        <f t="shared" si="11"/>
        <v>0</v>
      </c>
      <c r="FP13" s="44"/>
      <c r="FQ13" s="44">
        <f t="shared" si="12"/>
        <v>0</v>
      </c>
      <c r="FR13" s="44">
        <f t="shared" si="12"/>
        <v>0</v>
      </c>
      <c r="FS13" s="44">
        <f t="shared" si="12"/>
        <v>0</v>
      </c>
      <c r="FT13" s="44">
        <f t="shared" si="12"/>
        <v>0</v>
      </c>
      <c r="FU13" s="44">
        <f t="shared" si="12"/>
        <v>0</v>
      </c>
      <c r="FV13" s="44">
        <f t="shared" si="12"/>
        <v>0</v>
      </c>
      <c r="FW13" s="44">
        <f t="shared" si="12"/>
        <v>0</v>
      </c>
      <c r="FX13" s="44">
        <f t="shared" si="12"/>
        <v>0</v>
      </c>
      <c r="FY13" s="44">
        <f t="shared" si="12"/>
        <v>0</v>
      </c>
      <c r="FZ13" s="44">
        <f t="shared" si="12"/>
        <v>0</v>
      </c>
      <c r="GA13" s="44">
        <f t="shared" si="12"/>
        <v>0</v>
      </c>
      <c r="GB13" s="44">
        <f t="shared" si="12"/>
        <v>0</v>
      </c>
      <c r="GC13" s="44">
        <f t="shared" si="12"/>
        <v>0</v>
      </c>
      <c r="GD13" s="44">
        <f t="shared" si="12"/>
        <v>0</v>
      </c>
      <c r="GE13" s="44">
        <f t="shared" si="12"/>
        <v>0</v>
      </c>
      <c r="GF13" s="44">
        <f t="shared" si="12"/>
        <v>0</v>
      </c>
      <c r="GG13" s="44">
        <f t="shared" si="13"/>
        <v>0</v>
      </c>
      <c r="GH13" s="44">
        <f t="shared" si="13"/>
        <v>0</v>
      </c>
      <c r="GI13" s="44">
        <f t="shared" si="13"/>
        <v>0</v>
      </c>
      <c r="GJ13" s="44">
        <f t="shared" si="13"/>
        <v>0</v>
      </c>
      <c r="GK13" s="44">
        <f t="shared" si="13"/>
        <v>0</v>
      </c>
      <c r="GL13" s="44">
        <f t="shared" si="13"/>
        <v>0</v>
      </c>
      <c r="GM13" s="44"/>
      <c r="GN13" s="44">
        <f t="shared" si="14"/>
        <v>0</v>
      </c>
      <c r="GO13" s="44">
        <f t="shared" si="14"/>
        <v>0</v>
      </c>
      <c r="GP13" s="44">
        <f t="shared" si="14"/>
        <v>0</v>
      </c>
      <c r="GQ13" s="44">
        <f t="shared" si="14"/>
        <v>0</v>
      </c>
      <c r="GR13" s="44">
        <f t="shared" si="14"/>
        <v>0</v>
      </c>
      <c r="GS13" s="44">
        <f t="shared" si="14"/>
        <v>0</v>
      </c>
      <c r="GT13" s="44">
        <f t="shared" si="14"/>
        <v>0</v>
      </c>
      <c r="GU13" s="44">
        <f t="shared" si="14"/>
        <v>0</v>
      </c>
      <c r="GV13" s="44">
        <f t="shared" si="14"/>
        <v>0</v>
      </c>
      <c r="GW13" s="44">
        <f t="shared" si="14"/>
        <v>0</v>
      </c>
      <c r="GX13" s="44">
        <f t="shared" si="14"/>
        <v>0</v>
      </c>
      <c r="GY13" s="44">
        <f t="shared" si="14"/>
        <v>0</v>
      </c>
      <c r="GZ13" s="44">
        <f t="shared" si="14"/>
        <v>0</v>
      </c>
      <c r="HA13" s="44">
        <f t="shared" si="14"/>
        <v>0</v>
      </c>
      <c r="HB13" s="44">
        <f t="shared" si="14"/>
        <v>0</v>
      </c>
      <c r="HC13" s="44">
        <f t="shared" si="14"/>
        <v>0</v>
      </c>
      <c r="HD13" s="44">
        <f t="shared" si="15"/>
        <v>0</v>
      </c>
      <c r="HE13" s="44">
        <f t="shared" si="15"/>
        <v>0</v>
      </c>
      <c r="HF13" s="44">
        <f t="shared" si="15"/>
        <v>0</v>
      </c>
      <c r="HG13" s="44">
        <f t="shared" si="15"/>
        <v>0</v>
      </c>
      <c r="HH13" s="44">
        <f t="shared" si="15"/>
        <v>0</v>
      </c>
      <c r="HI13" s="44">
        <f t="shared" si="15"/>
        <v>0</v>
      </c>
      <c r="HJ13" s="44"/>
      <c r="HK13" s="44">
        <f t="shared" si="16"/>
        <v>0</v>
      </c>
      <c r="HL13" s="44">
        <f t="shared" si="16"/>
        <v>0</v>
      </c>
      <c r="HM13" s="44">
        <f t="shared" si="16"/>
        <v>0</v>
      </c>
      <c r="HN13" s="44">
        <f t="shared" si="16"/>
        <v>0</v>
      </c>
      <c r="HO13" s="44">
        <f t="shared" si="16"/>
        <v>0</v>
      </c>
      <c r="HP13" s="44">
        <f t="shared" si="16"/>
        <v>0</v>
      </c>
      <c r="HQ13" s="44">
        <f t="shared" si="16"/>
        <v>0</v>
      </c>
      <c r="HR13" s="44">
        <f t="shared" si="16"/>
        <v>0</v>
      </c>
      <c r="HS13" s="44">
        <f t="shared" si="16"/>
        <v>0</v>
      </c>
      <c r="HT13" s="44">
        <f t="shared" si="16"/>
        <v>0</v>
      </c>
      <c r="HU13" s="44">
        <f t="shared" si="16"/>
        <v>0</v>
      </c>
      <c r="HV13" s="44">
        <f t="shared" si="16"/>
        <v>0</v>
      </c>
      <c r="HW13" s="44">
        <f t="shared" si="16"/>
        <v>-354540.76</v>
      </c>
      <c r="HX13" s="44">
        <f t="shared" si="16"/>
        <v>0</v>
      </c>
      <c r="HY13" s="44">
        <f t="shared" si="16"/>
        <v>0</v>
      </c>
      <c r="HZ13" s="44">
        <f t="shared" si="16"/>
        <v>0</v>
      </c>
      <c r="IA13" s="44">
        <f t="shared" si="17"/>
        <v>0</v>
      </c>
      <c r="IB13" s="44">
        <f t="shared" si="17"/>
        <v>0</v>
      </c>
      <c r="IC13" s="44">
        <f t="shared" si="17"/>
        <v>0</v>
      </c>
      <c r="ID13" s="44">
        <f t="shared" si="17"/>
        <v>0</v>
      </c>
      <c r="IE13" s="44">
        <f t="shared" si="17"/>
        <v>0</v>
      </c>
      <c r="IF13" s="44">
        <f t="shared" si="17"/>
        <v>0</v>
      </c>
    </row>
    <row r="14" spans="1:240" s="34" customFormat="1" ht="12" customHeight="1" x14ac:dyDescent="0.15">
      <c r="A14" s="77"/>
      <c r="B14" s="78" t="s">
        <v>147</v>
      </c>
      <c r="C14" s="78" t="s">
        <v>148</v>
      </c>
      <c r="D14" s="79" t="s">
        <v>149</v>
      </c>
      <c r="E14" s="79" t="s">
        <v>150</v>
      </c>
      <c r="F14" s="80">
        <v>45282</v>
      </c>
      <c r="G14" s="80">
        <v>45657</v>
      </c>
      <c r="H14" s="65" t="s">
        <v>45</v>
      </c>
      <c r="I14" s="65" t="s">
        <v>69</v>
      </c>
      <c r="J14" s="65" t="s">
        <v>89</v>
      </c>
      <c r="K14" s="67"/>
      <c r="L14" s="81">
        <v>310260</v>
      </c>
      <c r="M14" s="81">
        <v>310260</v>
      </c>
      <c r="N14" s="81">
        <v>310260</v>
      </c>
      <c r="O14" s="81">
        <v>310260</v>
      </c>
      <c r="P14" s="81">
        <v>310260</v>
      </c>
      <c r="Q14" s="81">
        <v>310260</v>
      </c>
      <c r="R14" s="81">
        <v>310260</v>
      </c>
      <c r="S14" s="81">
        <v>310260</v>
      </c>
      <c r="T14" s="81">
        <v>310260</v>
      </c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44"/>
      <c r="AI14" s="81">
        <v>310260</v>
      </c>
      <c r="AJ14" s="81">
        <v>310260</v>
      </c>
      <c r="AK14" s="81">
        <v>310260</v>
      </c>
      <c r="AL14" s="81">
        <v>310260</v>
      </c>
      <c r="AM14" s="81">
        <v>310260</v>
      </c>
      <c r="AN14" s="81">
        <v>310260</v>
      </c>
      <c r="AO14" s="81">
        <v>310260</v>
      </c>
      <c r="AP14" s="81">
        <v>310260</v>
      </c>
      <c r="AQ14" s="81">
        <v>310260</v>
      </c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5"/>
      <c r="BF14" s="34">
        <f t="shared" si="0"/>
        <v>1</v>
      </c>
      <c r="BG14" s="34">
        <f t="shared" si="0"/>
        <v>1</v>
      </c>
      <c r="BH14" s="34">
        <f t="shared" si="0"/>
        <v>1</v>
      </c>
      <c r="BI14" s="34">
        <f t="shared" si="0"/>
        <v>1</v>
      </c>
      <c r="BJ14" s="34">
        <f t="shared" si="0"/>
        <v>1</v>
      </c>
      <c r="BK14" s="34">
        <f t="shared" si="0"/>
        <v>1</v>
      </c>
      <c r="BL14" s="34">
        <f t="shared" si="0"/>
        <v>1</v>
      </c>
      <c r="BM14" s="34">
        <f t="shared" si="0"/>
        <v>1</v>
      </c>
      <c r="BN14" s="34">
        <f t="shared" si="0"/>
        <v>1</v>
      </c>
      <c r="BO14" s="34">
        <f t="shared" si="0"/>
        <v>0</v>
      </c>
      <c r="BP14" s="34">
        <f t="shared" si="0"/>
        <v>0</v>
      </c>
      <c r="BQ14" s="34">
        <f t="shared" si="0"/>
        <v>0</v>
      </c>
      <c r="BR14" s="34">
        <f t="shared" si="0"/>
        <v>0</v>
      </c>
      <c r="BS14" s="34">
        <f t="shared" si="0"/>
        <v>0</v>
      </c>
      <c r="BT14" s="34">
        <f t="shared" si="0"/>
        <v>0</v>
      </c>
      <c r="BU14" s="34">
        <f t="shared" si="0"/>
        <v>0</v>
      </c>
      <c r="BV14" s="34">
        <f t="shared" si="1"/>
        <v>0</v>
      </c>
      <c r="BW14" s="34">
        <f t="shared" si="1"/>
        <v>0</v>
      </c>
      <c r="BX14" s="34">
        <f t="shared" si="1"/>
        <v>0</v>
      </c>
      <c r="BY14" s="34">
        <f t="shared" si="1"/>
        <v>0</v>
      </c>
      <c r="BZ14" s="34">
        <f t="shared" si="1"/>
        <v>0</v>
      </c>
      <c r="CA14" s="34">
        <f t="shared" si="1"/>
        <v>0</v>
      </c>
      <c r="CC14" s="34">
        <f t="shared" si="2"/>
        <v>0</v>
      </c>
      <c r="CD14" s="34">
        <f t="shared" si="3"/>
        <v>1</v>
      </c>
      <c r="CE14" s="34">
        <f t="shared" si="3"/>
        <v>1</v>
      </c>
      <c r="CF14" s="34">
        <f t="shared" si="3"/>
        <v>1</v>
      </c>
      <c r="CG14" s="34">
        <f t="shared" si="3"/>
        <v>1</v>
      </c>
      <c r="CH14" s="34">
        <f t="shared" si="3"/>
        <v>1</v>
      </c>
      <c r="CI14" s="34">
        <f t="shared" si="3"/>
        <v>1</v>
      </c>
      <c r="CJ14" s="34">
        <f t="shared" si="3"/>
        <v>1</v>
      </c>
      <c r="CK14" s="34">
        <f t="shared" si="3"/>
        <v>1</v>
      </c>
      <c r="CL14" s="34">
        <f t="shared" si="3"/>
        <v>0</v>
      </c>
      <c r="CM14" s="34">
        <f t="shared" si="3"/>
        <v>0</v>
      </c>
      <c r="CN14" s="34">
        <f t="shared" si="3"/>
        <v>0</v>
      </c>
      <c r="CO14" s="34">
        <f t="shared" si="3"/>
        <v>0</v>
      </c>
      <c r="CP14" s="34">
        <f t="shared" si="3"/>
        <v>0</v>
      </c>
      <c r="CQ14" s="34">
        <f t="shared" si="3"/>
        <v>0</v>
      </c>
      <c r="CR14" s="34">
        <f t="shared" si="3"/>
        <v>0</v>
      </c>
      <c r="CS14" s="34">
        <f t="shared" si="3"/>
        <v>0</v>
      </c>
      <c r="CT14" s="34">
        <f t="shared" si="4"/>
        <v>0</v>
      </c>
      <c r="CU14" s="34">
        <f t="shared" si="4"/>
        <v>0</v>
      </c>
      <c r="CV14" s="34">
        <f t="shared" si="4"/>
        <v>0</v>
      </c>
      <c r="CW14" s="34">
        <f t="shared" si="4"/>
        <v>0</v>
      </c>
      <c r="CX14" s="34">
        <f t="shared" si="4"/>
        <v>0</v>
      </c>
      <c r="DA14" s="34">
        <f t="shared" si="5"/>
        <v>0</v>
      </c>
      <c r="DB14" s="34">
        <f t="shared" si="5"/>
        <v>0</v>
      </c>
      <c r="DC14" s="34">
        <f t="shared" si="5"/>
        <v>0</v>
      </c>
      <c r="DD14" s="34">
        <f t="shared" si="5"/>
        <v>0</v>
      </c>
      <c r="DE14" s="34">
        <f t="shared" si="5"/>
        <v>0</v>
      </c>
      <c r="DF14" s="34">
        <f t="shared" si="5"/>
        <v>0</v>
      </c>
      <c r="DG14" s="34">
        <f t="shared" si="5"/>
        <v>0</v>
      </c>
      <c r="DH14" s="34">
        <f t="shared" si="5"/>
        <v>0</v>
      </c>
      <c r="DI14" s="34">
        <f t="shared" si="5"/>
        <v>0</v>
      </c>
      <c r="DJ14" s="34">
        <f t="shared" si="5"/>
        <v>0</v>
      </c>
      <c r="DK14" s="34">
        <f t="shared" si="5"/>
        <v>0</v>
      </c>
      <c r="DL14" s="34">
        <f t="shared" si="5"/>
        <v>0</v>
      </c>
      <c r="DM14" s="34">
        <f t="shared" si="5"/>
        <v>0</v>
      </c>
      <c r="DN14" s="34">
        <f t="shared" si="5"/>
        <v>0</v>
      </c>
      <c r="DO14" s="34">
        <f t="shared" si="5"/>
        <v>0</v>
      </c>
      <c r="DP14" s="34">
        <f t="shared" si="5"/>
        <v>0</v>
      </c>
      <c r="DQ14" s="34">
        <f t="shared" si="6"/>
        <v>0</v>
      </c>
      <c r="DR14" s="34">
        <f t="shared" si="6"/>
        <v>0</v>
      </c>
      <c r="DS14" s="34">
        <f t="shared" si="6"/>
        <v>0</v>
      </c>
      <c r="DT14" s="34">
        <f t="shared" si="6"/>
        <v>0</v>
      </c>
      <c r="DU14" s="34">
        <f t="shared" si="6"/>
        <v>0</v>
      </c>
      <c r="DW14" s="34">
        <f t="shared" si="7"/>
        <v>0</v>
      </c>
      <c r="DX14" s="34">
        <f t="shared" si="8"/>
        <v>0</v>
      </c>
      <c r="DY14" s="34">
        <f t="shared" si="8"/>
        <v>0</v>
      </c>
      <c r="DZ14" s="34">
        <f t="shared" si="8"/>
        <v>0</v>
      </c>
      <c r="EA14" s="34">
        <f t="shared" si="8"/>
        <v>0</v>
      </c>
      <c r="EB14" s="34">
        <f t="shared" si="8"/>
        <v>0</v>
      </c>
      <c r="EC14" s="34">
        <f t="shared" si="8"/>
        <v>0</v>
      </c>
      <c r="ED14" s="34">
        <f t="shared" si="8"/>
        <v>0</v>
      </c>
      <c r="EE14" s="34">
        <f t="shared" si="8"/>
        <v>0</v>
      </c>
      <c r="EF14" s="34">
        <f t="shared" si="8"/>
        <v>1</v>
      </c>
      <c r="EG14" s="34">
        <f t="shared" si="8"/>
        <v>0</v>
      </c>
      <c r="EH14" s="34">
        <f t="shared" si="8"/>
        <v>0</v>
      </c>
      <c r="EI14" s="34">
        <f t="shared" si="8"/>
        <v>0</v>
      </c>
      <c r="EJ14" s="34">
        <f t="shared" si="8"/>
        <v>0</v>
      </c>
      <c r="EK14" s="34">
        <f t="shared" si="8"/>
        <v>0</v>
      </c>
      <c r="EL14" s="34">
        <f t="shared" si="8"/>
        <v>0</v>
      </c>
      <c r="EM14" s="34">
        <f t="shared" si="8"/>
        <v>0</v>
      </c>
      <c r="EN14" s="34">
        <f t="shared" si="9"/>
        <v>0</v>
      </c>
      <c r="EO14" s="34">
        <f t="shared" si="9"/>
        <v>0</v>
      </c>
      <c r="EP14" s="34">
        <f t="shared" si="9"/>
        <v>0</v>
      </c>
      <c r="EQ14" s="34">
        <f t="shared" si="9"/>
        <v>0</v>
      </c>
      <c r="ER14" s="34">
        <f t="shared" si="9"/>
        <v>0</v>
      </c>
      <c r="ES14" s="5"/>
      <c r="ET14" s="44">
        <f t="shared" si="10"/>
        <v>0</v>
      </c>
      <c r="EU14" s="44">
        <f t="shared" si="10"/>
        <v>0</v>
      </c>
      <c r="EV14" s="44">
        <f t="shared" si="10"/>
        <v>0</v>
      </c>
      <c r="EW14" s="44">
        <f t="shared" si="10"/>
        <v>0</v>
      </c>
      <c r="EX14" s="44">
        <f t="shared" si="10"/>
        <v>0</v>
      </c>
      <c r="EY14" s="44">
        <f t="shared" si="10"/>
        <v>0</v>
      </c>
      <c r="EZ14" s="44">
        <f t="shared" si="10"/>
        <v>0</v>
      </c>
      <c r="FA14" s="44">
        <f t="shared" si="10"/>
        <v>0</v>
      </c>
      <c r="FB14" s="44">
        <f t="shared" si="10"/>
        <v>0</v>
      </c>
      <c r="FC14" s="44">
        <f t="shared" si="10"/>
        <v>0</v>
      </c>
      <c r="FD14" s="44">
        <f t="shared" si="10"/>
        <v>0</v>
      </c>
      <c r="FE14" s="44">
        <f t="shared" si="10"/>
        <v>0</v>
      </c>
      <c r="FF14" s="44">
        <f t="shared" si="10"/>
        <v>0</v>
      </c>
      <c r="FG14" s="44">
        <f t="shared" si="10"/>
        <v>0</v>
      </c>
      <c r="FH14" s="44">
        <f t="shared" si="10"/>
        <v>0</v>
      </c>
      <c r="FI14" s="44">
        <f t="shared" si="10"/>
        <v>0</v>
      </c>
      <c r="FJ14" s="44">
        <f t="shared" si="11"/>
        <v>0</v>
      </c>
      <c r="FK14" s="44">
        <f t="shared" si="11"/>
        <v>0</v>
      </c>
      <c r="FL14" s="44">
        <f t="shared" si="11"/>
        <v>0</v>
      </c>
      <c r="FM14" s="44">
        <f t="shared" si="11"/>
        <v>0</v>
      </c>
      <c r="FN14" s="44">
        <f t="shared" si="11"/>
        <v>0</v>
      </c>
      <c r="FO14" s="44">
        <f t="shared" si="11"/>
        <v>0</v>
      </c>
      <c r="FP14" s="44"/>
      <c r="FQ14" s="44">
        <f t="shared" si="12"/>
        <v>0</v>
      </c>
      <c r="FR14" s="44">
        <f t="shared" si="12"/>
        <v>0</v>
      </c>
      <c r="FS14" s="44">
        <f t="shared" si="12"/>
        <v>0</v>
      </c>
      <c r="FT14" s="44">
        <f t="shared" si="12"/>
        <v>0</v>
      </c>
      <c r="FU14" s="44">
        <f t="shared" si="12"/>
        <v>0</v>
      </c>
      <c r="FV14" s="44">
        <f t="shared" si="12"/>
        <v>0</v>
      </c>
      <c r="FW14" s="44">
        <f t="shared" si="12"/>
        <v>0</v>
      </c>
      <c r="FX14" s="44">
        <f t="shared" si="12"/>
        <v>0</v>
      </c>
      <c r="FY14" s="44">
        <f t="shared" si="12"/>
        <v>0</v>
      </c>
      <c r="FZ14" s="44">
        <f t="shared" si="12"/>
        <v>0</v>
      </c>
      <c r="GA14" s="44">
        <f t="shared" si="12"/>
        <v>0</v>
      </c>
      <c r="GB14" s="44">
        <f t="shared" si="12"/>
        <v>0</v>
      </c>
      <c r="GC14" s="44">
        <f t="shared" si="12"/>
        <v>0</v>
      </c>
      <c r="GD14" s="44">
        <f t="shared" si="12"/>
        <v>0</v>
      </c>
      <c r="GE14" s="44">
        <f t="shared" si="12"/>
        <v>0</v>
      </c>
      <c r="GF14" s="44">
        <f t="shared" si="12"/>
        <v>0</v>
      </c>
      <c r="GG14" s="44">
        <f t="shared" si="13"/>
        <v>0</v>
      </c>
      <c r="GH14" s="44">
        <f t="shared" si="13"/>
        <v>0</v>
      </c>
      <c r="GI14" s="44">
        <f t="shared" si="13"/>
        <v>0</v>
      </c>
      <c r="GJ14" s="44">
        <f t="shared" si="13"/>
        <v>0</v>
      </c>
      <c r="GK14" s="44">
        <f t="shared" si="13"/>
        <v>0</v>
      </c>
      <c r="GL14" s="44">
        <f t="shared" si="13"/>
        <v>0</v>
      </c>
      <c r="GM14" s="44"/>
      <c r="GN14" s="44">
        <f t="shared" si="14"/>
        <v>0</v>
      </c>
      <c r="GO14" s="44">
        <f t="shared" si="14"/>
        <v>0</v>
      </c>
      <c r="GP14" s="44">
        <f t="shared" si="14"/>
        <v>0</v>
      </c>
      <c r="GQ14" s="44">
        <f t="shared" si="14"/>
        <v>0</v>
      </c>
      <c r="GR14" s="44">
        <f t="shared" si="14"/>
        <v>0</v>
      </c>
      <c r="GS14" s="44">
        <f t="shared" si="14"/>
        <v>0</v>
      </c>
      <c r="GT14" s="44">
        <f t="shared" si="14"/>
        <v>0</v>
      </c>
      <c r="GU14" s="44">
        <f t="shared" si="14"/>
        <v>0</v>
      </c>
      <c r="GV14" s="44">
        <f t="shared" si="14"/>
        <v>0</v>
      </c>
      <c r="GW14" s="44">
        <f t="shared" si="14"/>
        <v>0</v>
      </c>
      <c r="GX14" s="44">
        <f t="shared" si="14"/>
        <v>0</v>
      </c>
      <c r="GY14" s="44">
        <f t="shared" si="14"/>
        <v>0</v>
      </c>
      <c r="GZ14" s="44">
        <f t="shared" si="14"/>
        <v>0</v>
      </c>
      <c r="HA14" s="44">
        <f t="shared" si="14"/>
        <v>0</v>
      </c>
      <c r="HB14" s="44">
        <f t="shared" si="14"/>
        <v>0</v>
      </c>
      <c r="HC14" s="44">
        <f t="shared" si="14"/>
        <v>0</v>
      </c>
      <c r="HD14" s="44">
        <f t="shared" si="15"/>
        <v>0</v>
      </c>
      <c r="HE14" s="44">
        <f t="shared" si="15"/>
        <v>0</v>
      </c>
      <c r="HF14" s="44">
        <f t="shared" si="15"/>
        <v>0</v>
      </c>
      <c r="HG14" s="44">
        <f t="shared" si="15"/>
        <v>0</v>
      </c>
      <c r="HH14" s="44">
        <f t="shared" si="15"/>
        <v>0</v>
      </c>
      <c r="HI14" s="44">
        <f t="shared" si="15"/>
        <v>0</v>
      </c>
      <c r="HJ14" s="44"/>
      <c r="HK14" s="44">
        <f t="shared" si="16"/>
        <v>0</v>
      </c>
      <c r="HL14" s="44">
        <f t="shared" si="16"/>
        <v>0</v>
      </c>
      <c r="HM14" s="44">
        <f t="shared" si="16"/>
        <v>0</v>
      </c>
      <c r="HN14" s="44">
        <f t="shared" si="16"/>
        <v>0</v>
      </c>
      <c r="HO14" s="44">
        <f t="shared" si="16"/>
        <v>0</v>
      </c>
      <c r="HP14" s="44">
        <f t="shared" si="16"/>
        <v>0</v>
      </c>
      <c r="HQ14" s="44">
        <f t="shared" si="16"/>
        <v>0</v>
      </c>
      <c r="HR14" s="44">
        <f t="shared" si="16"/>
        <v>0</v>
      </c>
      <c r="HS14" s="44">
        <f t="shared" si="16"/>
        <v>0</v>
      </c>
      <c r="HT14" s="44">
        <f t="shared" si="16"/>
        <v>-310260</v>
      </c>
      <c r="HU14" s="44">
        <f t="shared" si="16"/>
        <v>0</v>
      </c>
      <c r="HV14" s="44">
        <f t="shared" si="16"/>
        <v>0</v>
      </c>
      <c r="HW14" s="44">
        <f t="shared" si="16"/>
        <v>0</v>
      </c>
      <c r="HX14" s="44">
        <f t="shared" si="16"/>
        <v>0</v>
      </c>
      <c r="HY14" s="44">
        <f t="shared" si="16"/>
        <v>0</v>
      </c>
      <c r="HZ14" s="44">
        <f t="shared" si="16"/>
        <v>0</v>
      </c>
      <c r="IA14" s="44">
        <f t="shared" si="17"/>
        <v>0</v>
      </c>
      <c r="IB14" s="44">
        <f t="shared" si="17"/>
        <v>0</v>
      </c>
      <c r="IC14" s="44">
        <f t="shared" si="17"/>
        <v>0</v>
      </c>
      <c r="ID14" s="44">
        <f t="shared" si="17"/>
        <v>0</v>
      </c>
      <c r="IE14" s="44">
        <f t="shared" si="17"/>
        <v>0</v>
      </c>
      <c r="IF14" s="44">
        <f t="shared" si="17"/>
        <v>0</v>
      </c>
    </row>
    <row r="15" spans="1:240" s="34" customFormat="1" ht="12" customHeight="1" x14ac:dyDescent="0.15">
      <c r="A15" s="77"/>
      <c r="B15" s="78" t="s">
        <v>151</v>
      </c>
      <c r="C15" s="78" t="s">
        <v>152</v>
      </c>
      <c r="D15" s="79" t="s">
        <v>153</v>
      </c>
      <c r="E15" s="79" t="s">
        <v>153</v>
      </c>
      <c r="F15" s="80">
        <v>45303</v>
      </c>
      <c r="G15" s="80">
        <v>46932</v>
      </c>
      <c r="H15" s="65" t="s">
        <v>56</v>
      </c>
      <c r="I15" s="65" t="s">
        <v>70</v>
      </c>
      <c r="J15" s="65" t="s">
        <v>89</v>
      </c>
      <c r="K15" s="67"/>
      <c r="L15" s="81">
        <v>266466</v>
      </c>
      <c r="M15" s="81">
        <v>266466</v>
      </c>
      <c r="N15" s="81">
        <v>266466</v>
      </c>
      <c r="O15" s="81">
        <v>266466</v>
      </c>
      <c r="P15" s="81">
        <v>266466</v>
      </c>
      <c r="Q15" s="81">
        <v>266466</v>
      </c>
      <c r="R15" s="81">
        <v>266466</v>
      </c>
      <c r="S15" s="81">
        <v>266466</v>
      </c>
      <c r="T15" s="81">
        <v>266466</v>
      </c>
      <c r="U15" s="81">
        <v>266466</v>
      </c>
      <c r="V15" s="81">
        <v>266466</v>
      </c>
      <c r="W15" s="81">
        <v>266466</v>
      </c>
      <c r="X15" s="81">
        <v>266466</v>
      </c>
      <c r="Y15" s="81">
        <v>266466</v>
      </c>
      <c r="Z15" s="81">
        <v>266466</v>
      </c>
      <c r="AA15" s="81">
        <v>266466</v>
      </c>
      <c r="AB15" s="81">
        <v>266466</v>
      </c>
      <c r="AC15" s="81">
        <v>266466</v>
      </c>
      <c r="AD15" s="81">
        <v>266466</v>
      </c>
      <c r="AE15" s="81">
        <v>266466</v>
      </c>
      <c r="AF15" s="81">
        <v>266466</v>
      </c>
      <c r="AG15" s="81">
        <v>266466</v>
      </c>
      <c r="AH15" s="44"/>
      <c r="AI15" s="81">
        <v>266466</v>
      </c>
      <c r="AJ15" s="81">
        <v>266466</v>
      </c>
      <c r="AK15" s="81">
        <v>266466</v>
      </c>
      <c r="AL15" s="81">
        <v>266466</v>
      </c>
      <c r="AM15" s="81">
        <v>266466</v>
      </c>
      <c r="AN15" s="81">
        <v>266466</v>
      </c>
      <c r="AO15" s="81">
        <v>266466</v>
      </c>
      <c r="AP15" s="81">
        <v>266466</v>
      </c>
      <c r="AQ15" s="81">
        <v>266466</v>
      </c>
      <c r="AR15" s="81">
        <v>266466</v>
      </c>
      <c r="AS15" s="81">
        <v>266466</v>
      </c>
      <c r="AT15" s="81">
        <v>266466</v>
      </c>
      <c r="AU15" s="81">
        <v>266466</v>
      </c>
      <c r="AV15" s="81">
        <v>266466</v>
      </c>
      <c r="AW15" s="81">
        <v>266466</v>
      </c>
      <c r="AX15" s="81">
        <v>266466</v>
      </c>
      <c r="AY15" s="81">
        <v>266466</v>
      </c>
      <c r="AZ15" s="81">
        <v>266466</v>
      </c>
      <c r="BA15" s="81">
        <v>266466</v>
      </c>
      <c r="BB15" s="81">
        <v>266466</v>
      </c>
      <c r="BC15" s="81">
        <v>266466</v>
      </c>
      <c r="BD15" s="81">
        <v>266466</v>
      </c>
      <c r="BE15" s="5"/>
      <c r="BF15" s="34">
        <f t="shared" si="0"/>
        <v>1</v>
      </c>
      <c r="BG15" s="34">
        <f t="shared" si="0"/>
        <v>1</v>
      </c>
      <c r="BH15" s="34">
        <f t="shared" si="0"/>
        <v>1</v>
      </c>
      <c r="BI15" s="34">
        <f t="shared" si="0"/>
        <v>1</v>
      </c>
      <c r="BJ15" s="34">
        <f t="shared" si="0"/>
        <v>1</v>
      </c>
      <c r="BK15" s="34">
        <f t="shared" si="0"/>
        <v>1</v>
      </c>
      <c r="BL15" s="34">
        <f t="shared" si="0"/>
        <v>1</v>
      </c>
      <c r="BM15" s="34">
        <f t="shared" si="0"/>
        <v>1</v>
      </c>
      <c r="BN15" s="34">
        <f t="shared" si="0"/>
        <v>1</v>
      </c>
      <c r="BO15" s="34">
        <f t="shared" si="0"/>
        <v>1</v>
      </c>
      <c r="BP15" s="34">
        <f t="shared" si="0"/>
        <v>1</v>
      </c>
      <c r="BQ15" s="34">
        <f t="shared" si="0"/>
        <v>1</v>
      </c>
      <c r="BR15" s="34">
        <f t="shared" si="0"/>
        <v>1</v>
      </c>
      <c r="BS15" s="34">
        <f t="shared" si="0"/>
        <v>1</v>
      </c>
      <c r="BT15" s="34">
        <f t="shared" si="0"/>
        <v>1</v>
      </c>
      <c r="BU15" s="34">
        <f t="shared" si="0"/>
        <v>1</v>
      </c>
      <c r="BV15" s="34">
        <f t="shared" si="1"/>
        <v>1</v>
      </c>
      <c r="BW15" s="34">
        <f t="shared" si="1"/>
        <v>1</v>
      </c>
      <c r="BX15" s="34">
        <f t="shared" si="1"/>
        <v>1</v>
      </c>
      <c r="BY15" s="34">
        <f t="shared" si="1"/>
        <v>1</v>
      </c>
      <c r="BZ15" s="34">
        <f t="shared" si="1"/>
        <v>1</v>
      </c>
      <c r="CA15" s="34">
        <f t="shared" si="1"/>
        <v>1</v>
      </c>
      <c r="CC15" s="34">
        <f t="shared" si="2"/>
        <v>0</v>
      </c>
      <c r="CD15" s="34">
        <f t="shared" si="3"/>
        <v>1</v>
      </c>
      <c r="CE15" s="34">
        <f t="shared" si="3"/>
        <v>1</v>
      </c>
      <c r="CF15" s="34">
        <f t="shared" si="3"/>
        <v>1</v>
      </c>
      <c r="CG15" s="34">
        <f t="shared" si="3"/>
        <v>1</v>
      </c>
      <c r="CH15" s="34">
        <f t="shared" si="3"/>
        <v>1</v>
      </c>
      <c r="CI15" s="34">
        <f t="shared" si="3"/>
        <v>1</v>
      </c>
      <c r="CJ15" s="34">
        <f t="shared" si="3"/>
        <v>1</v>
      </c>
      <c r="CK15" s="34">
        <f t="shared" si="3"/>
        <v>1</v>
      </c>
      <c r="CL15" s="34">
        <f t="shared" si="3"/>
        <v>1</v>
      </c>
      <c r="CM15" s="34">
        <f t="shared" si="3"/>
        <v>1</v>
      </c>
      <c r="CN15" s="34">
        <f t="shared" si="3"/>
        <v>1</v>
      </c>
      <c r="CO15" s="34">
        <f t="shared" si="3"/>
        <v>1</v>
      </c>
      <c r="CP15" s="34">
        <f t="shared" si="3"/>
        <v>1</v>
      </c>
      <c r="CQ15" s="34">
        <f t="shared" si="3"/>
        <v>1</v>
      </c>
      <c r="CR15" s="34">
        <f t="shared" si="3"/>
        <v>1</v>
      </c>
      <c r="CS15" s="34">
        <f t="shared" si="3"/>
        <v>1</v>
      </c>
      <c r="CT15" s="34">
        <f t="shared" si="4"/>
        <v>1</v>
      </c>
      <c r="CU15" s="34">
        <f t="shared" si="4"/>
        <v>1</v>
      </c>
      <c r="CV15" s="34">
        <f t="shared" si="4"/>
        <v>1</v>
      </c>
      <c r="CW15" s="34">
        <f t="shared" si="4"/>
        <v>1</v>
      </c>
      <c r="CX15" s="34">
        <f t="shared" si="4"/>
        <v>1</v>
      </c>
      <c r="DA15" s="34">
        <f t="shared" si="5"/>
        <v>0</v>
      </c>
      <c r="DB15" s="34">
        <f t="shared" si="5"/>
        <v>0</v>
      </c>
      <c r="DC15" s="34">
        <f t="shared" si="5"/>
        <v>0</v>
      </c>
      <c r="DD15" s="34">
        <f t="shared" si="5"/>
        <v>0</v>
      </c>
      <c r="DE15" s="34">
        <f t="shared" si="5"/>
        <v>0</v>
      </c>
      <c r="DF15" s="34">
        <f t="shared" si="5"/>
        <v>0</v>
      </c>
      <c r="DG15" s="34">
        <f t="shared" si="5"/>
        <v>0</v>
      </c>
      <c r="DH15" s="34">
        <f t="shared" si="5"/>
        <v>0</v>
      </c>
      <c r="DI15" s="34">
        <f t="shared" si="5"/>
        <v>0</v>
      </c>
      <c r="DJ15" s="34">
        <f t="shared" si="5"/>
        <v>0</v>
      </c>
      <c r="DK15" s="34">
        <f t="shared" si="5"/>
        <v>0</v>
      </c>
      <c r="DL15" s="34">
        <f t="shared" si="5"/>
        <v>0</v>
      </c>
      <c r="DM15" s="34">
        <f t="shared" si="5"/>
        <v>0</v>
      </c>
      <c r="DN15" s="34">
        <f t="shared" si="5"/>
        <v>0</v>
      </c>
      <c r="DO15" s="34">
        <f t="shared" si="5"/>
        <v>0</v>
      </c>
      <c r="DP15" s="34">
        <f t="shared" si="5"/>
        <v>0</v>
      </c>
      <c r="DQ15" s="34">
        <f t="shared" si="6"/>
        <v>0</v>
      </c>
      <c r="DR15" s="34">
        <f t="shared" si="6"/>
        <v>0</v>
      </c>
      <c r="DS15" s="34">
        <f t="shared" si="6"/>
        <v>0</v>
      </c>
      <c r="DT15" s="34">
        <f t="shared" si="6"/>
        <v>0</v>
      </c>
      <c r="DU15" s="34">
        <f t="shared" si="6"/>
        <v>0</v>
      </c>
      <c r="DW15" s="34">
        <f t="shared" si="7"/>
        <v>0</v>
      </c>
      <c r="DX15" s="34">
        <f t="shared" si="8"/>
        <v>0</v>
      </c>
      <c r="DY15" s="34">
        <f t="shared" si="8"/>
        <v>0</v>
      </c>
      <c r="DZ15" s="34">
        <f t="shared" si="8"/>
        <v>0</v>
      </c>
      <c r="EA15" s="34">
        <f t="shared" si="8"/>
        <v>0</v>
      </c>
      <c r="EB15" s="34">
        <f t="shared" si="8"/>
        <v>0</v>
      </c>
      <c r="EC15" s="34">
        <f t="shared" si="8"/>
        <v>0</v>
      </c>
      <c r="ED15" s="34">
        <f t="shared" si="8"/>
        <v>0</v>
      </c>
      <c r="EE15" s="34">
        <f t="shared" si="8"/>
        <v>0</v>
      </c>
      <c r="EF15" s="34">
        <f t="shared" si="8"/>
        <v>0</v>
      </c>
      <c r="EG15" s="34">
        <f t="shared" si="8"/>
        <v>0</v>
      </c>
      <c r="EH15" s="34">
        <f t="shared" si="8"/>
        <v>0</v>
      </c>
      <c r="EI15" s="34">
        <f t="shared" si="8"/>
        <v>0</v>
      </c>
      <c r="EJ15" s="34">
        <f t="shared" si="8"/>
        <v>0</v>
      </c>
      <c r="EK15" s="34">
        <f t="shared" si="8"/>
        <v>0</v>
      </c>
      <c r="EL15" s="34">
        <f t="shared" si="8"/>
        <v>0</v>
      </c>
      <c r="EM15" s="34">
        <f t="shared" si="8"/>
        <v>0</v>
      </c>
      <c r="EN15" s="34">
        <f t="shared" si="9"/>
        <v>0</v>
      </c>
      <c r="EO15" s="34">
        <f t="shared" si="9"/>
        <v>0</v>
      </c>
      <c r="EP15" s="34">
        <f t="shared" si="9"/>
        <v>0</v>
      </c>
      <c r="EQ15" s="34">
        <f t="shared" si="9"/>
        <v>0</v>
      </c>
      <c r="ER15" s="34">
        <f t="shared" si="9"/>
        <v>0</v>
      </c>
      <c r="ES15" s="5"/>
      <c r="ET15" s="44">
        <f t="shared" si="10"/>
        <v>0</v>
      </c>
      <c r="EU15" s="44">
        <f t="shared" si="10"/>
        <v>0</v>
      </c>
      <c r="EV15" s="44">
        <f t="shared" si="10"/>
        <v>0</v>
      </c>
      <c r="EW15" s="44">
        <f t="shared" si="10"/>
        <v>0</v>
      </c>
      <c r="EX15" s="44">
        <f t="shared" si="10"/>
        <v>0</v>
      </c>
      <c r="EY15" s="44">
        <f t="shared" si="10"/>
        <v>0</v>
      </c>
      <c r="EZ15" s="44">
        <f t="shared" si="10"/>
        <v>0</v>
      </c>
      <c r="FA15" s="44">
        <f t="shared" si="10"/>
        <v>0</v>
      </c>
      <c r="FB15" s="44">
        <f t="shared" si="10"/>
        <v>0</v>
      </c>
      <c r="FC15" s="44">
        <f t="shared" si="10"/>
        <v>0</v>
      </c>
      <c r="FD15" s="44">
        <f t="shared" si="10"/>
        <v>0</v>
      </c>
      <c r="FE15" s="44">
        <f t="shared" si="10"/>
        <v>0</v>
      </c>
      <c r="FF15" s="44">
        <f t="shared" si="10"/>
        <v>0</v>
      </c>
      <c r="FG15" s="44">
        <f t="shared" si="10"/>
        <v>0</v>
      </c>
      <c r="FH15" s="44">
        <f t="shared" si="10"/>
        <v>0</v>
      </c>
      <c r="FI15" s="44">
        <f t="shared" si="10"/>
        <v>0</v>
      </c>
      <c r="FJ15" s="44">
        <f t="shared" si="11"/>
        <v>0</v>
      </c>
      <c r="FK15" s="44">
        <f t="shared" si="11"/>
        <v>0</v>
      </c>
      <c r="FL15" s="44">
        <f t="shared" si="11"/>
        <v>0</v>
      </c>
      <c r="FM15" s="44">
        <f t="shared" si="11"/>
        <v>0</v>
      </c>
      <c r="FN15" s="44">
        <f t="shared" si="11"/>
        <v>0</v>
      </c>
      <c r="FO15" s="44">
        <f t="shared" si="11"/>
        <v>0</v>
      </c>
      <c r="FP15" s="44"/>
      <c r="FQ15" s="44">
        <f t="shared" si="12"/>
        <v>0</v>
      </c>
      <c r="FR15" s="44">
        <f t="shared" si="12"/>
        <v>0</v>
      </c>
      <c r="FS15" s="44">
        <f t="shared" si="12"/>
        <v>0</v>
      </c>
      <c r="FT15" s="44">
        <f t="shared" si="12"/>
        <v>0</v>
      </c>
      <c r="FU15" s="44">
        <f t="shared" si="12"/>
        <v>0</v>
      </c>
      <c r="FV15" s="44">
        <f t="shared" si="12"/>
        <v>0</v>
      </c>
      <c r="FW15" s="44">
        <f t="shared" si="12"/>
        <v>0</v>
      </c>
      <c r="FX15" s="44">
        <f t="shared" si="12"/>
        <v>0</v>
      </c>
      <c r="FY15" s="44">
        <f t="shared" si="12"/>
        <v>0</v>
      </c>
      <c r="FZ15" s="44">
        <f t="shared" si="12"/>
        <v>0</v>
      </c>
      <c r="GA15" s="44">
        <f t="shared" si="12"/>
        <v>0</v>
      </c>
      <c r="GB15" s="44">
        <f t="shared" si="12"/>
        <v>0</v>
      </c>
      <c r="GC15" s="44">
        <f t="shared" si="12"/>
        <v>0</v>
      </c>
      <c r="GD15" s="44">
        <f t="shared" si="12"/>
        <v>0</v>
      </c>
      <c r="GE15" s="44">
        <f t="shared" si="12"/>
        <v>0</v>
      </c>
      <c r="GF15" s="44">
        <f t="shared" si="12"/>
        <v>0</v>
      </c>
      <c r="GG15" s="44">
        <f t="shared" si="13"/>
        <v>0</v>
      </c>
      <c r="GH15" s="44">
        <f t="shared" si="13"/>
        <v>0</v>
      </c>
      <c r="GI15" s="44">
        <f t="shared" si="13"/>
        <v>0</v>
      </c>
      <c r="GJ15" s="44">
        <f t="shared" si="13"/>
        <v>0</v>
      </c>
      <c r="GK15" s="44">
        <f t="shared" si="13"/>
        <v>0</v>
      </c>
      <c r="GL15" s="44">
        <f t="shared" si="13"/>
        <v>0</v>
      </c>
      <c r="GM15" s="44"/>
      <c r="GN15" s="44">
        <f t="shared" si="14"/>
        <v>0</v>
      </c>
      <c r="GO15" s="44">
        <f t="shared" si="14"/>
        <v>0</v>
      </c>
      <c r="GP15" s="44">
        <f t="shared" si="14"/>
        <v>0</v>
      </c>
      <c r="GQ15" s="44">
        <f t="shared" si="14"/>
        <v>0</v>
      </c>
      <c r="GR15" s="44">
        <f t="shared" si="14"/>
        <v>0</v>
      </c>
      <c r="GS15" s="44">
        <f t="shared" si="14"/>
        <v>0</v>
      </c>
      <c r="GT15" s="44">
        <f t="shared" si="14"/>
        <v>0</v>
      </c>
      <c r="GU15" s="44">
        <f t="shared" si="14"/>
        <v>0</v>
      </c>
      <c r="GV15" s="44">
        <f t="shared" si="14"/>
        <v>0</v>
      </c>
      <c r="GW15" s="44">
        <f t="shared" si="14"/>
        <v>0</v>
      </c>
      <c r="GX15" s="44">
        <f t="shared" si="14"/>
        <v>0</v>
      </c>
      <c r="GY15" s="44">
        <f t="shared" si="14"/>
        <v>0</v>
      </c>
      <c r="GZ15" s="44">
        <f t="shared" si="14"/>
        <v>0</v>
      </c>
      <c r="HA15" s="44">
        <f t="shared" si="14"/>
        <v>0</v>
      </c>
      <c r="HB15" s="44">
        <f t="shared" si="14"/>
        <v>0</v>
      </c>
      <c r="HC15" s="44">
        <f t="shared" si="14"/>
        <v>0</v>
      </c>
      <c r="HD15" s="44">
        <f t="shared" si="15"/>
        <v>0</v>
      </c>
      <c r="HE15" s="44">
        <f t="shared" si="15"/>
        <v>0</v>
      </c>
      <c r="HF15" s="44">
        <f t="shared" si="15"/>
        <v>0</v>
      </c>
      <c r="HG15" s="44">
        <f t="shared" si="15"/>
        <v>0</v>
      </c>
      <c r="HH15" s="44">
        <f t="shared" si="15"/>
        <v>0</v>
      </c>
      <c r="HI15" s="44">
        <f t="shared" si="15"/>
        <v>0</v>
      </c>
      <c r="HJ15" s="44"/>
      <c r="HK15" s="44">
        <f t="shared" si="16"/>
        <v>0</v>
      </c>
      <c r="HL15" s="44">
        <f t="shared" si="16"/>
        <v>0</v>
      </c>
      <c r="HM15" s="44">
        <f t="shared" si="16"/>
        <v>0</v>
      </c>
      <c r="HN15" s="44">
        <f t="shared" si="16"/>
        <v>0</v>
      </c>
      <c r="HO15" s="44">
        <f t="shared" si="16"/>
        <v>0</v>
      </c>
      <c r="HP15" s="44">
        <f t="shared" si="16"/>
        <v>0</v>
      </c>
      <c r="HQ15" s="44">
        <f t="shared" si="16"/>
        <v>0</v>
      </c>
      <c r="HR15" s="44">
        <f t="shared" si="16"/>
        <v>0</v>
      </c>
      <c r="HS15" s="44">
        <f t="shared" si="16"/>
        <v>0</v>
      </c>
      <c r="HT15" s="44">
        <f t="shared" si="16"/>
        <v>0</v>
      </c>
      <c r="HU15" s="44">
        <f t="shared" si="16"/>
        <v>0</v>
      </c>
      <c r="HV15" s="44">
        <f t="shared" si="16"/>
        <v>0</v>
      </c>
      <c r="HW15" s="44">
        <f t="shared" si="16"/>
        <v>0</v>
      </c>
      <c r="HX15" s="44">
        <f t="shared" si="16"/>
        <v>0</v>
      </c>
      <c r="HY15" s="44">
        <f t="shared" si="16"/>
        <v>0</v>
      </c>
      <c r="HZ15" s="44">
        <f t="shared" si="16"/>
        <v>0</v>
      </c>
      <c r="IA15" s="44">
        <f t="shared" si="17"/>
        <v>0</v>
      </c>
      <c r="IB15" s="44">
        <f t="shared" si="17"/>
        <v>0</v>
      </c>
      <c r="IC15" s="44">
        <f t="shared" si="17"/>
        <v>0</v>
      </c>
      <c r="ID15" s="44">
        <f t="shared" si="17"/>
        <v>0</v>
      </c>
      <c r="IE15" s="44">
        <f t="shared" si="17"/>
        <v>0</v>
      </c>
      <c r="IF15" s="44">
        <f t="shared" si="17"/>
        <v>0</v>
      </c>
    </row>
    <row r="16" spans="1:240" s="34" customFormat="1" ht="12" customHeight="1" x14ac:dyDescent="0.15">
      <c r="A16" s="77"/>
      <c r="B16" s="78" t="s">
        <v>154</v>
      </c>
      <c r="C16" s="78" t="s">
        <v>155</v>
      </c>
      <c r="D16" s="79" t="s">
        <v>156</v>
      </c>
      <c r="E16" s="79" t="s">
        <v>156</v>
      </c>
      <c r="F16" s="80">
        <v>45456</v>
      </c>
      <c r="G16" s="80">
        <v>47299</v>
      </c>
      <c r="H16" s="65" t="s">
        <v>45</v>
      </c>
      <c r="I16" s="65" t="s">
        <v>69</v>
      </c>
      <c r="J16" s="65" t="s">
        <v>89</v>
      </c>
      <c r="K16" s="67"/>
      <c r="L16" s="81"/>
      <c r="M16" s="81"/>
      <c r="N16" s="81"/>
      <c r="O16" s="81">
        <v>241340</v>
      </c>
      <c r="P16" s="81">
        <v>241340</v>
      </c>
      <c r="Q16" s="81">
        <v>241340</v>
      </c>
      <c r="R16" s="81">
        <v>241340</v>
      </c>
      <c r="S16" s="81">
        <v>241340</v>
      </c>
      <c r="T16" s="81">
        <v>241340</v>
      </c>
      <c r="U16" s="81">
        <v>241340</v>
      </c>
      <c r="V16" s="81">
        <v>241340</v>
      </c>
      <c r="W16" s="81">
        <v>241340</v>
      </c>
      <c r="X16" s="81">
        <v>241340</v>
      </c>
      <c r="Y16" s="81">
        <v>241340</v>
      </c>
      <c r="Z16" s="81">
        <v>241340</v>
      </c>
      <c r="AA16" s="81">
        <v>241340</v>
      </c>
      <c r="AB16" s="81">
        <v>241340</v>
      </c>
      <c r="AC16" s="81">
        <v>241340</v>
      </c>
      <c r="AD16" s="81">
        <v>241340</v>
      </c>
      <c r="AE16" s="81">
        <v>241340</v>
      </c>
      <c r="AF16" s="81">
        <v>241340</v>
      </c>
      <c r="AG16" s="81">
        <v>241340</v>
      </c>
      <c r="AH16" s="44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>
        <v>241340</v>
      </c>
      <c r="AT16" s="81">
        <v>241340</v>
      </c>
      <c r="AU16" s="81">
        <v>241340</v>
      </c>
      <c r="AV16" s="81">
        <v>241340</v>
      </c>
      <c r="AW16" s="81">
        <v>241340</v>
      </c>
      <c r="AX16" s="81">
        <v>241340</v>
      </c>
      <c r="AY16" s="81">
        <v>241340</v>
      </c>
      <c r="AZ16" s="81">
        <v>241340</v>
      </c>
      <c r="BA16" s="81">
        <v>241340</v>
      </c>
      <c r="BB16" s="81">
        <v>241340</v>
      </c>
      <c r="BC16" s="81">
        <v>241340</v>
      </c>
      <c r="BD16" s="81">
        <v>241340</v>
      </c>
      <c r="BE16" s="5"/>
      <c r="BF16" s="34">
        <f t="shared" si="0"/>
        <v>0</v>
      </c>
      <c r="BG16" s="34">
        <f t="shared" si="0"/>
        <v>0</v>
      </c>
      <c r="BH16" s="34">
        <f t="shared" si="0"/>
        <v>0</v>
      </c>
      <c r="BI16" s="34">
        <f t="shared" si="0"/>
        <v>1</v>
      </c>
      <c r="BJ16" s="34">
        <f t="shared" si="0"/>
        <v>1</v>
      </c>
      <c r="BK16" s="34">
        <f t="shared" si="0"/>
        <v>1</v>
      </c>
      <c r="BL16" s="34">
        <f t="shared" si="0"/>
        <v>1</v>
      </c>
      <c r="BM16" s="34">
        <f t="shared" si="0"/>
        <v>1</v>
      </c>
      <c r="BN16" s="34">
        <f t="shared" si="0"/>
        <v>1</v>
      </c>
      <c r="BO16" s="34">
        <f t="shared" si="0"/>
        <v>1</v>
      </c>
      <c r="BP16" s="34">
        <f t="shared" si="0"/>
        <v>1</v>
      </c>
      <c r="BQ16" s="34">
        <f t="shared" si="0"/>
        <v>1</v>
      </c>
      <c r="BR16" s="34">
        <f t="shared" si="0"/>
        <v>1</v>
      </c>
      <c r="BS16" s="34">
        <f t="shared" si="0"/>
        <v>1</v>
      </c>
      <c r="BT16" s="34">
        <f t="shared" si="0"/>
        <v>1</v>
      </c>
      <c r="BU16" s="34">
        <f t="shared" si="0"/>
        <v>1</v>
      </c>
      <c r="BV16" s="34">
        <f t="shared" si="1"/>
        <v>1</v>
      </c>
      <c r="BW16" s="34">
        <f t="shared" si="1"/>
        <v>1</v>
      </c>
      <c r="BX16" s="34">
        <f t="shared" si="1"/>
        <v>1</v>
      </c>
      <c r="BY16" s="34">
        <f t="shared" si="1"/>
        <v>1</v>
      </c>
      <c r="BZ16" s="34">
        <f t="shared" si="1"/>
        <v>1</v>
      </c>
      <c r="CA16" s="34">
        <f t="shared" si="1"/>
        <v>1</v>
      </c>
      <c r="CC16" s="34">
        <f t="shared" si="2"/>
        <v>0</v>
      </c>
      <c r="CD16" s="34">
        <f t="shared" si="3"/>
        <v>0</v>
      </c>
      <c r="CE16" s="34">
        <f t="shared" si="3"/>
        <v>0</v>
      </c>
      <c r="CF16" s="34">
        <f t="shared" si="3"/>
        <v>0</v>
      </c>
      <c r="CG16" s="34">
        <f t="shared" si="3"/>
        <v>1</v>
      </c>
      <c r="CH16" s="34">
        <f t="shared" si="3"/>
        <v>1</v>
      </c>
      <c r="CI16" s="34">
        <f t="shared" si="3"/>
        <v>1</v>
      </c>
      <c r="CJ16" s="34">
        <f t="shared" si="3"/>
        <v>1</v>
      </c>
      <c r="CK16" s="34">
        <f t="shared" si="3"/>
        <v>1</v>
      </c>
      <c r="CL16" s="34">
        <f t="shared" si="3"/>
        <v>1</v>
      </c>
      <c r="CM16" s="34">
        <f t="shared" si="3"/>
        <v>1</v>
      </c>
      <c r="CN16" s="34">
        <f t="shared" si="3"/>
        <v>1</v>
      </c>
      <c r="CO16" s="34">
        <f t="shared" si="3"/>
        <v>1</v>
      </c>
      <c r="CP16" s="34">
        <f t="shared" si="3"/>
        <v>1</v>
      </c>
      <c r="CQ16" s="34">
        <f t="shared" si="3"/>
        <v>1</v>
      </c>
      <c r="CR16" s="34">
        <f t="shared" si="3"/>
        <v>1</v>
      </c>
      <c r="CS16" s="34">
        <f t="shared" si="3"/>
        <v>1</v>
      </c>
      <c r="CT16" s="34">
        <f t="shared" si="4"/>
        <v>1</v>
      </c>
      <c r="CU16" s="34">
        <f t="shared" si="4"/>
        <v>1</v>
      </c>
      <c r="CV16" s="34">
        <f t="shared" si="4"/>
        <v>1</v>
      </c>
      <c r="CW16" s="34">
        <f t="shared" si="4"/>
        <v>1</v>
      </c>
      <c r="CX16" s="34">
        <f t="shared" si="4"/>
        <v>1</v>
      </c>
      <c r="DA16" s="34">
        <f t="shared" si="5"/>
        <v>0</v>
      </c>
      <c r="DB16" s="34">
        <f t="shared" si="5"/>
        <v>0</v>
      </c>
      <c r="DC16" s="34">
        <f t="shared" si="5"/>
        <v>1</v>
      </c>
      <c r="DD16" s="34">
        <f t="shared" si="5"/>
        <v>0</v>
      </c>
      <c r="DE16" s="34">
        <f t="shared" si="5"/>
        <v>0</v>
      </c>
      <c r="DF16" s="34">
        <f t="shared" si="5"/>
        <v>0</v>
      </c>
      <c r="DG16" s="34">
        <f t="shared" si="5"/>
        <v>0</v>
      </c>
      <c r="DH16" s="34">
        <f t="shared" si="5"/>
        <v>0</v>
      </c>
      <c r="DI16" s="34">
        <f t="shared" si="5"/>
        <v>0</v>
      </c>
      <c r="DJ16" s="34">
        <f t="shared" si="5"/>
        <v>0</v>
      </c>
      <c r="DK16" s="34">
        <f t="shared" si="5"/>
        <v>0</v>
      </c>
      <c r="DL16" s="34">
        <f t="shared" si="5"/>
        <v>0</v>
      </c>
      <c r="DM16" s="34">
        <f t="shared" si="5"/>
        <v>0</v>
      </c>
      <c r="DN16" s="34">
        <f t="shared" si="5"/>
        <v>0</v>
      </c>
      <c r="DO16" s="34">
        <f t="shared" si="5"/>
        <v>0</v>
      </c>
      <c r="DP16" s="34">
        <f t="shared" si="5"/>
        <v>0</v>
      </c>
      <c r="DQ16" s="34">
        <f t="shared" si="6"/>
        <v>0</v>
      </c>
      <c r="DR16" s="34">
        <f t="shared" si="6"/>
        <v>0</v>
      </c>
      <c r="DS16" s="34">
        <f t="shared" si="6"/>
        <v>0</v>
      </c>
      <c r="DT16" s="34">
        <f t="shared" si="6"/>
        <v>0</v>
      </c>
      <c r="DU16" s="34">
        <f t="shared" si="6"/>
        <v>0</v>
      </c>
      <c r="DW16" s="34">
        <f t="shared" si="7"/>
        <v>0</v>
      </c>
      <c r="DX16" s="34">
        <f t="shared" si="8"/>
        <v>0</v>
      </c>
      <c r="DY16" s="34">
        <f t="shared" si="8"/>
        <v>0</v>
      </c>
      <c r="DZ16" s="34">
        <f t="shared" si="8"/>
        <v>0</v>
      </c>
      <c r="EA16" s="34">
        <f t="shared" si="8"/>
        <v>0</v>
      </c>
      <c r="EB16" s="34">
        <f t="shared" si="8"/>
        <v>0</v>
      </c>
      <c r="EC16" s="34">
        <f t="shared" si="8"/>
        <v>0</v>
      </c>
      <c r="ED16" s="34">
        <f t="shared" si="8"/>
        <v>0</v>
      </c>
      <c r="EE16" s="34">
        <f t="shared" si="8"/>
        <v>0</v>
      </c>
      <c r="EF16" s="34">
        <f t="shared" si="8"/>
        <v>0</v>
      </c>
      <c r="EG16" s="34">
        <f t="shared" si="8"/>
        <v>0</v>
      </c>
      <c r="EH16" s="34">
        <f t="shared" si="8"/>
        <v>0</v>
      </c>
      <c r="EI16" s="34">
        <f t="shared" si="8"/>
        <v>0</v>
      </c>
      <c r="EJ16" s="34">
        <f t="shared" si="8"/>
        <v>0</v>
      </c>
      <c r="EK16" s="34">
        <f t="shared" si="8"/>
        <v>0</v>
      </c>
      <c r="EL16" s="34">
        <f t="shared" si="8"/>
        <v>0</v>
      </c>
      <c r="EM16" s="34">
        <f t="shared" si="8"/>
        <v>0</v>
      </c>
      <c r="EN16" s="34">
        <f t="shared" si="9"/>
        <v>0</v>
      </c>
      <c r="EO16" s="34">
        <f t="shared" si="9"/>
        <v>0</v>
      </c>
      <c r="EP16" s="34">
        <f t="shared" si="9"/>
        <v>0</v>
      </c>
      <c r="EQ16" s="34">
        <f t="shared" si="9"/>
        <v>0</v>
      </c>
      <c r="ER16" s="34">
        <f t="shared" si="9"/>
        <v>0</v>
      </c>
      <c r="ES16" s="5"/>
      <c r="ET16" s="44">
        <f t="shared" si="10"/>
        <v>0</v>
      </c>
      <c r="EU16" s="44">
        <f t="shared" si="10"/>
        <v>0</v>
      </c>
      <c r="EV16" s="44">
        <f t="shared" si="10"/>
        <v>0</v>
      </c>
      <c r="EW16" s="44">
        <f t="shared" si="10"/>
        <v>241340</v>
      </c>
      <c r="EX16" s="44">
        <f t="shared" si="10"/>
        <v>0</v>
      </c>
      <c r="EY16" s="44">
        <f t="shared" si="10"/>
        <v>0</v>
      </c>
      <c r="EZ16" s="44">
        <f t="shared" si="10"/>
        <v>0</v>
      </c>
      <c r="FA16" s="44">
        <f t="shared" si="10"/>
        <v>0</v>
      </c>
      <c r="FB16" s="44">
        <f t="shared" si="10"/>
        <v>0</v>
      </c>
      <c r="FC16" s="44">
        <f t="shared" si="10"/>
        <v>0</v>
      </c>
      <c r="FD16" s="44">
        <f t="shared" si="10"/>
        <v>0</v>
      </c>
      <c r="FE16" s="44">
        <f t="shared" si="10"/>
        <v>0</v>
      </c>
      <c r="FF16" s="44">
        <f t="shared" si="10"/>
        <v>0</v>
      </c>
      <c r="FG16" s="44">
        <f t="shared" si="10"/>
        <v>0</v>
      </c>
      <c r="FH16" s="44">
        <f t="shared" si="10"/>
        <v>0</v>
      </c>
      <c r="FI16" s="44">
        <f t="shared" si="10"/>
        <v>0</v>
      </c>
      <c r="FJ16" s="44">
        <f t="shared" si="11"/>
        <v>0</v>
      </c>
      <c r="FK16" s="44">
        <f t="shared" si="11"/>
        <v>0</v>
      </c>
      <c r="FL16" s="44">
        <f t="shared" si="11"/>
        <v>0</v>
      </c>
      <c r="FM16" s="44">
        <f t="shared" si="11"/>
        <v>0</v>
      </c>
      <c r="FN16" s="44">
        <f t="shared" si="11"/>
        <v>0</v>
      </c>
      <c r="FO16" s="44">
        <f t="shared" si="11"/>
        <v>0</v>
      </c>
      <c r="FP16" s="44"/>
      <c r="FQ16" s="44">
        <f t="shared" si="12"/>
        <v>0</v>
      </c>
      <c r="FR16" s="44">
        <f t="shared" si="12"/>
        <v>0</v>
      </c>
      <c r="FS16" s="44">
        <f t="shared" si="12"/>
        <v>0</v>
      </c>
      <c r="FT16" s="44">
        <f t="shared" si="12"/>
        <v>0</v>
      </c>
      <c r="FU16" s="44">
        <f t="shared" si="12"/>
        <v>0</v>
      </c>
      <c r="FV16" s="44">
        <f t="shared" si="12"/>
        <v>0</v>
      </c>
      <c r="FW16" s="44">
        <f t="shared" si="12"/>
        <v>0</v>
      </c>
      <c r="FX16" s="44">
        <f t="shared" si="12"/>
        <v>0</v>
      </c>
      <c r="FY16" s="44">
        <f t="shared" si="12"/>
        <v>0</v>
      </c>
      <c r="FZ16" s="44">
        <f t="shared" si="12"/>
        <v>0</v>
      </c>
      <c r="GA16" s="44">
        <f t="shared" si="12"/>
        <v>0</v>
      </c>
      <c r="GB16" s="44">
        <f t="shared" si="12"/>
        <v>0</v>
      </c>
      <c r="GC16" s="44">
        <f t="shared" si="12"/>
        <v>0</v>
      </c>
      <c r="GD16" s="44">
        <f t="shared" si="12"/>
        <v>0</v>
      </c>
      <c r="GE16" s="44">
        <f t="shared" si="12"/>
        <v>0</v>
      </c>
      <c r="GF16" s="44">
        <f t="shared" si="12"/>
        <v>0</v>
      </c>
      <c r="GG16" s="44">
        <f t="shared" si="13"/>
        <v>0</v>
      </c>
      <c r="GH16" s="44">
        <f t="shared" si="13"/>
        <v>0</v>
      </c>
      <c r="GI16" s="44">
        <f t="shared" si="13"/>
        <v>0</v>
      </c>
      <c r="GJ16" s="44">
        <f t="shared" si="13"/>
        <v>0</v>
      </c>
      <c r="GK16" s="44">
        <f t="shared" si="13"/>
        <v>0</v>
      </c>
      <c r="GL16" s="44">
        <f t="shared" si="13"/>
        <v>0</v>
      </c>
      <c r="GM16" s="44"/>
      <c r="GN16" s="44">
        <f t="shared" si="14"/>
        <v>0</v>
      </c>
      <c r="GO16" s="44">
        <f t="shared" si="14"/>
        <v>0</v>
      </c>
      <c r="GP16" s="44">
        <f t="shared" si="14"/>
        <v>0</v>
      </c>
      <c r="GQ16" s="44">
        <f t="shared" si="14"/>
        <v>0</v>
      </c>
      <c r="GR16" s="44">
        <f t="shared" si="14"/>
        <v>0</v>
      </c>
      <c r="GS16" s="44">
        <f t="shared" si="14"/>
        <v>0</v>
      </c>
      <c r="GT16" s="44">
        <f t="shared" si="14"/>
        <v>0</v>
      </c>
      <c r="GU16" s="44">
        <f t="shared" si="14"/>
        <v>0</v>
      </c>
      <c r="GV16" s="44">
        <f t="shared" si="14"/>
        <v>0</v>
      </c>
      <c r="GW16" s="44">
        <f t="shared" si="14"/>
        <v>0</v>
      </c>
      <c r="GX16" s="44">
        <f t="shared" si="14"/>
        <v>0</v>
      </c>
      <c r="GY16" s="44">
        <f t="shared" si="14"/>
        <v>0</v>
      </c>
      <c r="GZ16" s="44">
        <f t="shared" si="14"/>
        <v>0</v>
      </c>
      <c r="HA16" s="44">
        <f t="shared" si="14"/>
        <v>0</v>
      </c>
      <c r="HB16" s="44">
        <f t="shared" si="14"/>
        <v>0</v>
      </c>
      <c r="HC16" s="44">
        <f t="shared" si="14"/>
        <v>0</v>
      </c>
      <c r="HD16" s="44">
        <f t="shared" si="15"/>
        <v>0</v>
      </c>
      <c r="HE16" s="44">
        <f t="shared" si="15"/>
        <v>0</v>
      </c>
      <c r="HF16" s="44">
        <f t="shared" si="15"/>
        <v>0</v>
      </c>
      <c r="HG16" s="44">
        <f t="shared" si="15"/>
        <v>0</v>
      </c>
      <c r="HH16" s="44">
        <f t="shared" si="15"/>
        <v>0</v>
      </c>
      <c r="HI16" s="44">
        <f t="shared" si="15"/>
        <v>0</v>
      </c>
      <c r="HJ16" s="44"/>
      <c r="HK16" s="44">
        <f t="shared" si="16"/>
        <v>0</v>
      </c>
      <c r="HL16" s="44">
        <f t="shared" si="16"/>
        <v>0</v>
      </c>
      <c r="HM16" s="44">
        <f t="shared" si="16"/>
        <v>0</v>
      </c>
      <c r="HN16" s="44">
        <f t="shared" si="16"/>
        <v>0</v>
      </c>
      <c r="HO16" s="44">
        <f t="shared" si="16"/>
        <v>0</v>
      </c>
      <c r="HP16" s="44">
        <f t="shared" si="16"/>
        <v>0</v>
      </c>
      <c r="HQ16" s="44">
        <f t="shared" si="16"/>
        <v>0</v>
      </c>
      <c r="HR16" s="44">
        <f t="shared" si="16"/>
        <v>0</v>
      </c>
      <c r="HS16" s="44">
        <f t="shared" si="16"/>
        <v>0</v>
      </c>
      <c r="HT16" s="44">
        <f t="shared" si="16"/>
        <v>0</v>
      </c>
      <c r="HU16" s="44">
        <f t="shared" si="16"/>
        <v>0</v>
      </c>
      <c r="HV16" s="44">
        <f t="shared" si="16"/>
        <v>0</v>
      </c>
      <c r="HW16" s="44">
        <f t="shared" si="16"/>
        <v>0</v>
      </c>
      <c r="HX16" s="44">
        <f t="shared" si="16"/>
        <v>0</v>
      </c>
      <c r="HY16" s="44">
        <f t="shared" si="16"/>
        <v>0</v>
      </c>
      <c r="HZ16" s="44">
        <f t="shared" si="16"/>
        <v>0</v>
      </c>
      <c r="IA16" s="44">
        <f t="shared" si="17"/>
        <v>0</v>
      </c>
      <c r="IB16" s="44">
        <f t="shared" si="17"/>
        <v>0</v>
      </c>
      <c r="IC16" s="44">
        <f t="shared" si="17"/>
        <v>0</v>
      </c>
      <c r="ID16" s="44">
        <f t="shared" si="17"/>
        <v>0</v>
      </c>
      <c r="IE16" s="44">
        <f t="shared" si="17"/>
        <v>0</v>
      </c>
      <c r="IF16" s="44">
        <f t="shared" si="17"/>
        <v>0</v>
      </c>
    </row>
    <row r="17" spans="1:240" s="34" customFormat="1" ht="12" customHeight="1" x14ac:dyDescent="0.15">
      <c r="A17" s="77"/>
      <c r="B17" s="78" t="s">
        <v>157</v>
      </c>
      <c r="C17" s="78" t="s">
        <v>158</v>
      </c>
      <c r="D17" s="79" t="s">
        <v>159</v>
      </c>
      <c r="E17" s="79" t="s">
        <v>160</v>
      </c>
      <c r="F17" s="80">
        <v>44411</v>
      </c>
      <c r="G17" s="80">
        <v>46236</v>
      </c>
      <c r="H17" s="65" t="s">
        <v>46</v>
      </c>
      <c r="I17" s="65" t="s">
        <v>70</v>
      </c>
      <c r="J17" s="65" t="s">
        <v>93</v>
      </c>
      <c r="K17" s="67"/>
      <c r="L17" s="81">
        <v>339080</v>
      </c>
      <c r="M17" s="81">
        <v>339080</v>
      </c>
      <c r="N17" s="81">
        <v>339080</v>
      </c>
      <c r="O17" s="81">
        <v>339080</v>
      </c>
      <c r="P17" s="81">
        <v>339080</v>
      </c>
      <c r="Q17" s="81">
        <v>339080</v>
      </c>
      <c r="R17" s="81">
        <v>215445.30151515151</v>
      </c>
      <c r="S17" s="81">
        <v>215445.30151515151</v>
      </c>
      <c r="T17" s="81">
        <v>215445.30151515151</v>
      </c>
      <c r="U17" s="81">
        <v>215445.30151515151</v>
      </c>
      <c r="V17" s="81">
        <v>215445.30151515151</v>
      </c>
      <c r="W17" s="81">
        <v>215445.30151515151</v>
      </c>
      <c r="X17" s="81">
        <v>215445.30151515151</v>
      </c>
      <c r="Y17" s="81">
        <v>215445.30151515151</v>
      </c>
      <c r="Z17" s="81">
        <v>215445.30151515151</v>
      </c>
      <c r="AA17" s="81">
        <v>215445.30151515151</v>
      </c>
      <c r="AB17" s="81">
        <v>215445.30151515151</v>
      </c>
      <c r="AC17" s="81">
        <v>215445.30151515151</v>
      </c>
      <c r="AD17" s="81">
        <v>215445.30151515151</v>
      </c>
      <c r="AE17" s="81">
        <v>215445.30151515151</v>
      </c>
      <c r="AF17" s="81">
        <v>215445.30151515151</v>
      </c>
      <c r="AG17" s="81">
        <v>215445.30151515151</v>
      </c>
      <c r="AH17" s="44"/>
      <c r="AI17" s="81">
        <v>339080</v>
      </c>
      <c r="AJ17" s="81">
        <v>339080</v>
      </c>
      <c r="AK17" s="81">
        <v>339080</v>
      </c>
      <c r="AL17" s="81">
        <v>339080</v>
      </c>
      <c r="AM17" s="81">
        <v>339080</v>
      </c>
      <c r="AN17" s="81">
        <v>339080</v>
      </c>
      <c r="AO17" s="81">
        <v>215445.30151515151</v>
      </c>
      <c r="AP17" s="81">
        <v>215445.30151515151</v>
      </c>
      <c r="AQ17" s="81">
        <v>215445.30151515151</v>
      </c>
      <c r="AR17" s="81">
        <v>215445.30151515151</v>
      </c>
      <c r="AS17" s="81">
        <v>215445.30151515151</v>
      </c>
      <c r="AT17" s="81">
        <v>215445.30151515151</v>
      </c>
      <c r="AU17" s="81">
        <v>215445.30151515151</v>
      </c>
      <c r="AV17" s="81">
        <v>215445.30151515151</v>
      </c>
      <c r="AW17" s="81">
        <v>215445.30151515151</v>
      </c>
      <c r="AX17" s="81">
        <v>215445.30151515151</v>
      </c>
      <c r="AY17" s="81">
        <v>215445.30151515151</v>
      </c>
      <c r="AZ17" s="81">
        <v>215445.30151515151</v>
      </c>
      <c r="BA17" s="81">
        <v>215445.30151515151</v>
      </c>
      <c r="BB17" s="81">
        <v>215445.30151515151</v>
      </c>
      <c r="BC17" s="81">
        <v>215445.30151515151</v>
      </c>
      <c r="BD17" s="81">
        <v>215445.30151515151</v>
      </c>
      <c r="BE17" s="5"/>
      <c r="BF17" s="34">
        <f t="shared" si="0"/>
        <v>1</v>
      </c>
      <c r="BG17" s="34">
        <f t="shared" si="0"/>
        <v>1</v>
      </c>
      <c r="BH17" s="34">
        <f t="shared" si="0"/>
        <v>1</v>
      </c>
      <c r="BI17" s="34">
        <f t="shared" si="0"/>
        <v>1</v>
      </c>
      <c r="BJ17" s="34">
        <f t="shared" si="0"/>
        <v>1</v>
      </c>
      <c r="BK17" s="34">
        <f t="shared" si="0"/>
        <v>1</v>
      </c>
      <c r="BL17" s="34">
        <f t="shared" si="0"/>
        <v>1</v>
      </c>
      <c r="BM17" s="34">
        <f t="shared" si="0"/>
        <v>1</v>
      </c>
      <c r="BN17" s="34">
        <f t="shared" si="0"/>
        <v>1</v>
      </c>
      <c r="BO17" s="34">
        <f t="shared" si="0"/>
        <v>1</v>
      </c>
      <c r="BP17" s="34">
        <f t="shared" si="0"/>
        <v>1</v>
      </c>
      <c r="BQ17" s="34">
        <f t="shared" si="0"/>
        <v>1</v>
      </c>
      <c r="BR17" s="34">
        <f t="shared" si="0"/>
        <v>1</v>
      </c>
      <c r="BS17" s="34">
        <f t="shared" si="0"/>
        <v>1</v>
      </c>
      <c r="BT17" s="34">
        <f t="shared" si="0"/>
        <v>1</v>
      </c>
      <c r="BU17" s="34">
        <f t="shared" si="0"/>
        <v>1</v>
      </c>
      <c r="BV17" s="34">
        <f t="shared" si="1"/>
        <v>1</v>
      </c>
      <c r="BW17" s="34">
        <f t="shared" si="1"/>
        <v>1</v>
      </c>
      <c r="BX17" s="34">
        <f t="shared" si="1"/>
        <v>1</v>
      </c>
      <c r="BY17" s="34">
        <f t="shared" si="1"/>
        <v>1</v>
      </c>
      <c r="BZ17" s="34">
        <f t="shared" si="1"/>
        <v>1</v>
      </c>
      <c r="CA17" s="34">
        <f t="shared" si="1"/>
        <v>1</v>
      </c>
      <c r="CC17" s="34">
        <f t="shared" si="2"/>
        <v>0</v>
      </c>
      <c r="CD17" s="34">
        <f t="shared" si="3"/>
        <v>1</v>
      </c>
      <c r="CE17" s="34">
        <f t="shared" si="3"/>
        <v>1</v>
      </c>
      <c r="CF17" s="34">
        <f t="shared" si="3"/>
        <v>1</v>
      </c>
      <c r="CG17" s="34">
        <f t="shared" si="3"/>
        <v>1</v>
      </c>
      <c r="CH17" s="34">
        <f t="shared" si="3"/>
        <v>1</v>
      </c>
      <c r="CI17" s="34">
        <f t="shared" si="3"/>
        <v>1</v>
      </c>
      <c r="CJ17" s="34">
        <f t="shared" si="3"/>
        <v>1</v>
      </c>
      <c r="CK17" s="34">
        <f t="shared" si="3"/>
        <v>1</v>
      </c>
      <c r="CL17" s="34">
        <f t="shared" si="3"/>
        <v>1</v>
      </c>
      <c r="CM17" s="34">
        <f t="shared" si="3"/>
        <v>1</v>
      </c>
      <c r="CN17" s="34">
        <f t="shared" si="3"/>
        <v>1</v>
      </c>
      <c r="CO17" s="34">
        <f t="shared" si="3"/>
        <v>1</v>
      </c>
      <c r="CP17" s="34">
        <f t="shared" si="3"/>
        <v>1</v>
      </c>
      <c r="CQ17" s="34">
        <f t="shared" si="3"/>
        <v>1</v>
      </c>
      <c r="CR17" s="34">
        <f t="shared" si="3"/>
        <v>1</v>
      </c>
      <c r="CS17" s="34">
        <f t="shared" si="3"/>
        <v>1</v>
      </c>
      <c r="CT17" s="34">
        <f t="shared" si="4"/>
        <v>1</v>
      </c>
      <c r="CU17" s="34">
        <f t="shared" si="4"/>
        <v>1</v>
      </c>
      <c r="CV17" s="34">
        <f t="shared" si="4"/>
        <v>1</v>
      </c>
      <c r="CW17" s="34">
        <f t="shared" si="4"/>
        <v>1</v>
      </c>
      <c r="CX17" s="34">
        <f t="shared" si="4"/>
        <v>1</v>
      </c>
      <c r="DA17" s="34">
        <f t="shared" si="5"/>
        <v>0</v>
      </c>
      <c r="DB17" s="34">
        <f t="shared" si="5"/>
        <v>0</v>
      </c>
      <c r="DC17" s="34">
        <f t="shared" si="5"/>
        <v>0</v>
      </c>
      <c r="DD17" s="34">
        <f t="shared" si="5"/>
        <v>0</v>
      </c>
      <c r="DE17" s="34">
        <f t="shared" si="5"/>
        <v>0</v>
      </c>
      <c r="DF17" s="34">
        <f t="shared" si="5"/>
        <v>0</v>
      </c>
      <c r="DG17" s="34">
        <f t="shared" si="5"/>
        <v>0</v>
      </c>
      <c r="DH17" s="34">
        <f t="shared" si="5"/>
        <v>0</v>
      </c>
      <c r="DI17" s="34">
        <f t="shared" si="5"/>
        <v>0</v>
      </c>
      <c r="DJ17" s="34">
        <f t="shared" si="5"/>
        <v>0</v>
      </c>
      <c r="DK17" s="34">
        <f t="shared" si="5"/>
        <v>0</v>
      </c>
      <c r="DL17" s="34">
        <f t="shared" si="5"/>
        <v>0</v>
      </c>
      <c r="DM17" s="34">
        <f t="shared" si="5"/>
        <v>0</v>
      </c>
      <c r="DN17" s="34">
        <f t="shared" si="5"/>
        <v>0</v>
      </c>
      <c r="DO17" s="34">
        <f t="shared" si="5"/>
        <v>0</v>
      </c>
      <c r="DP17" s="34">
        <f t="shared" si="5"/>
        <v>0</v>
      </c>
      <c r="DQ17" s="34">
        <f t="shared" si="6"/>
        <v>0</v>
      </c>
      <c r="DR17" s="34">
        <f t="shared" si="6"/>
        <v>0</v>
      </c>
      <c r="DS17" s="34">
        <f t="shared" si="6"/>
        <v>0</v>
      </c>
      <c r="DT17" s="34">
        <f t="shared" si="6"/>
        <v>0</v>
      </c>
      <c r="DU17" s="34">
        <f t="shared" si="6"/>
        <v>0</v>
      </c>
      <c r="DW17" s="34">
        <f t="shared" si="7"/>
        <v>0</v>
      </c>
      <c r="DX17" s="34">
        <f t="shared" si="8"/>
        <v>0</v>
      </c>
      <c r="DY17" s="34">
        <f t="shared" si="8"/>
        <v>0</v>
      </c>
      <c r="DZ17" s="34">
        <f t="shared" si="8"/>
        <v>0</v>
      </c>
      <c r="EA17" s="34">
        <f t="shared" si="8"/>
        <v>0</v>
      </c>
      <c r="EB17" s="34">
        <f t="shared" si="8"/>
        <v>0</v>
      </c>
      <c r="EC17" s="34">
        <f t="shared" si="8"/>
        <v>0</v>
      </c>
      <c r="ED17" s="34">
        <f t="shared" si="8"/>
        <v>0</v>
      </c>
      <c r="EE17" s="34">
        <f t="shared" si="8"/>
        <v>0</v>
      </c>
      <c r="EF17" s="34">
        <f t="shared" si="8"/>
        <v>0</v>
      </c>
      <c r="EG17" s="34">
        <f t="shared" si="8"/>
        <v>0</v>
      </c>
      <c r="EH17" s="34">
        <f t="shared" si="8"/>
        <v>0</v>
      </c>
      <c r="EI17" s="34">
        <f t="shared" si="8"/>
        <v>0</v>
      </c>
      <c r="EJ17" s="34">
        <f t="shared" si="8"/>
        <v>0</v>
      </c>
      <c r="EK17" s="34">
        <f t="shared" si="8"/>
        <v>0</v>
      </c>
      <c r="EL17" s="34">
        <f t="shared" si="8"/>
        <v>0</v>
      </c>
      <c r="EM17" s="34">
        <f t="shared" si="8"/>
        <v>0</v>
      </c>
      <c r="EN17" s="34">
        <f t="shared" si="9"/>
        <v>0</v>
      </c>
      <c r="EO17" s="34">
        <f t="shared" si="9"/>
        <v>0</v>
      </c>
      <c r="EP17" s="34">
        <f t="shared" si="9"/>
        <v>0</v>
      </c>
      <c r="EQ17" s="34">
        <f t="shared" si="9"/>
        <v>0</v>
      </c>
      <c r="ER17" s="34">
        <f t="shared" si="9"/>
        <v>0</v>
      </c>
      <c r="ES17" s="5"/>
      <c r="ET17" s="44">
        <f t="shared" si="10"/>
        <v>0</v>
      </c>
      <c r="EU17" s="44">
        <f t="shared" si="10"/>
        <v>0</v>
      </c>
      <c r="EV17" s="44">
        <f t="shared" si="10"/>
        <v>0</v>
      </c>
      <c r="EW17" s="44">
        <f t="shared" si="10"/>
        <v>0</v>
      </c>
      <c r="EX17" s="44">
        <f t="shared" si="10"/>
        <v>0</v>
      </c>
      <c r="EY17" s="44">
        <f t="shared" si="10"/>
        <v>0</v>
      </c>
      <c r="EZ17" s="44">
        <f t="shared" si="10"/>
        <v>0</v>
      </c>
      <c r="FA17" s="44">
        <f t="shared" si="10"/>
        <v>0</v>
      </c>
      <c r="FB17" s="44">
        <f t="shared" si="10"/>
        <v>0</v>
      </c>
      <c r="FC17" s="44">
        <f t="shared" si="10"/>
        <v>0</v>
      </c>
      <c r="FD17" s="44">
        <f t="shared" si="10"/>
        <v>0</v>
      </c>
      <c r="FE17" s="44">
        <f t="shared" si="10"/>
        <v>0</v>
      </c>
      <c r="FF17" s="44">
        <f t="shared" si="10"/>
        <v>0</v>
      </c>
      <c r="FG17" s="44">
        <f t="shared" si="10"/>
        <v>0</v>
      </c>
      <c r="FH17" s="44">
        <f t="shared" si="10"/>
        <v>0</v>
      </c>
      <c r="FI17" s="44">
        <f t="shared" si="10"/>
        <v>0</v>
      </c>
      <c r="FJ17" s="44">
        <f t="shared" si="11"/>
        <v>0</v>
      </c>
      <c r="FK17" s="44">
        <f t="shared" si="11"/>
        <v>0</v>
      </c>
      <c r="FL17" s="44">
        <f t="shared" si="11"/>
        <v>0</v>
      </c>
      <c r="FM17" s="44">
        <f t="shared" si="11"/>
        <v>0</v>
      </c>
      <c r="FN17" s="44">
        <f t="shared" si="11"/>
        <v>0</v>
      </c>
      <c r="FO17" s="44">
        <f t="shared" si="11"/>
        <v>0</v>
      </c>
      <c r="FP17" s="44"/>
      <c r="FQ17" s="44">
        <f t="shared" si="12"/>
        <v>0</v>
      </c>
      <c r="FR17" s="44">
        <f t="shared" si="12"/>
        <v>0</v>
      </c>
      <c r="FS17" s="44">
        <f t="shared" si="12"/>
        <v>0</v>
      </c>
      <c r="FT17" s="44">
        <f t="shared" si="12"/>
        <v>0</v>
      </c>
      <c r="FU17" s="44">
        <f t="shared" si="12"/>
        <v>0</v>
      </c>
      <c r="FV17" s="44">
        <f t="shared" si="12"/>
        <v>0</v>
      </c>
      <c r="FW17" s="44">
        <f t="shared" si="12"/>
        <v>0</v>
      </c>
      <c r="FX17" s="44">
        <f t="shared" si="12"/>
        <v>0</v>
      </c>
      <c r="FY17" s="44">
        <f t="shared" si="12"/>
        <v>0</v>
      </c>
      <c r="FZ17" s="44">
        <f t="shared" si="12"/>
        <v>0</v>
      </c>
      <c r="GA17" s="44">
        <f t="shared" si="12"/>
        <v>0</v>
      </c>
      <c r="GB17" s="44">
        <f t="shared" si="12"/>
        <v>0</v>
      </c>
      <c r="GC17" s="44">
        <f t="shared" si="12"/>
        <v>0</v>
      </c>
      <c r="GD17" s="44">
        <f t="shared" si="12"/>
        <v>0</v>
      </c>
      <c r="GE17" s="44">
        <f t="shared" si="12"/>
        <v>0</v>
      </c>
      <c r="GF17" s="44">
        <f t="shared" si="12"/>
        <v>0</v>
      </c>
      <c r="GG17" s="44">
        <f t="shared" si="13"/>
        <v>0</v>
      </c>
      <c r="GH17" s="44">
        <f t="shared" si="13"/>
        <v>0</v>
      </c>
      <c r="GI17" s="44">
        <f t="shared" si="13"/>
        <v>0</v>
      </c>
      <c r="GJ17" s="44">
        <f t="shared" si="13"/>
        <v>0</v>
      </c>
      <c r="GK17" s="44">
        <f t="shared" si="13"/>
        <v>0</v>
      </c>
      <c r="GL17" s="44">
        <f t="shared" si="13"/>
        <v>0</v>
      </c>
      <c r="GM17" s="44"/>
      <c r="GN17" s="44">
        <f t="shared" si="14"/>
        <v>0</v>
      </c>
      <c r="GO17" s="44">
        <f t="shared" si="14"/>
        <v>0</v>
      </c>
      <c r="GP17" s="44">
        <f t="shared" si="14"/>
        <v>0</v>
      </c>
      <c r="GQ17" s="44">
        <f t="shared" si="14"/>
        <v>0</v>
      </c>
      <c r="GR17" s="44">
        <f t="shared" si="14"/>
        <v>0</v>
      </c>
      <c r="GS17" s="44">
        <f t="shared" si="14"/>
        <v>0</v>
      </c>
      <c r="GT17" s="44">
        <f t="shared" si="14"/>
        <v>-123634.69848484849</v>
      </c>
      <c r="GU17" s="44">
        <f t="shared" si="14"/>
        <v>0</v>
      </c>
      <c r="GV17" s="44">
        <f t="shared" si="14"/>
        <v>0</v>
      </c>
      <c r="GW17" s="44">
        <f t="shared" si="14"/>
        <v>0</v>
      </c>
      <c r="GX17" s="44">
        <f t="shared" si="14"/>
        <v>0</v>
      </c>
      <c r="GY17" s="44">
        <f t="shared" si="14"/>
        <v>0</v>
      </c>
      <c r="GZ17" s="44">
        <f t="shared" si="14"/>
        <v>0</v>
      </c>
      <c r="HA17" s="44">
        <f t="shared" si="14"/>
        <v>0</v>
      </c>
      <c r="HB17" s="44">
        <f t="shared" si="14"/>
        <v>0</v>
      </c>
      <c r="HC17" s="44">
        <f t="shared" si="14"/>
        <v>0</v>
      </c>
      <c r="HD17" s="44">
        <f t="shared" si="15"/>
        <v>0</v>
      </c>
      <c r="HE17" s="44">
        <f t="shared" si="15"/>
        <v>0</v>
      </c>
      <c r="HF17" s="44">
        <f t="shared" si="15"/>
        <v>0</v>
      </c>
      <c r="HG17" s="44">
        <f t="shared" si="15"/>
        <v>0</v>
      </c>
      <c r="HH17" s="44">
        <f t="shared" si="15"/>
        <v>0</v>
      </c>
      <c r="HI17" s="44">
        <f t="shared" si="15"/>
        <v>0</v>
      </c>
      <c r="HJ17" s="44"/>
      <c r="HK17" s="44">
        <f t="shared" si="16"/>
        <v>0</v>
      </c>
      <c r="HL17" s="44">
        <f t="shared" si="16"/>
        <v>0</v>
      </c>
      <c r="HM17" s="44">
        <f t="shared" si="16"/>
        <v>0</v>
      </c>
      <c r="HN17" s="44">
        <f t="shared" si="16"/>
        <v>0</v>
      </c>
      <c r="HO17" s="44">
        <f t="shared" si="16"/>
        <v>0</v>
      </c>
      <c r="HP17" s="44">
        <f t="shared" si="16"/>
        <v>0</v>
      </c>
      <c r="HQ17" s="44">
        <f t="shared" si="16"/>
        <v>0</v>
      </c>
      <c r="HR17" s="44">
        <f t="shared" si="16"/>
        <v>0</v>
      </c>
      <c r="HS17" s="44">
        <f t="shared" si="16"/>
        <v>0</v>
      </c>
      <c r="HT17" s="44">
        <f t="shared" si="16"/>
        <v>0</v>
      </c>
      <c r="HU17" s="44">
        <f t="shared" si="16"/>
        <v>0</v>
      </c>
      <c r="HV17" s="44">
        <f t="shared" si="16"/>
        <v>0</v>
      </c>
      <c r="HW17" s="44">
        <f t="shared" si="16"/>
        <v>0</v>
      </c>
      <c r="HX17" s="44">
        <f t="shared" si="16"/>
        <v>0</v>
      </c>
      <c r="HY17" s="44">
        <f t="shared" si="16"/>
        <v>0</v>
      </c>
      <c r="HZ17" s="44">
        <f t="shared" si="16"/>
        <v>0</v>
      </c>
      <c r="IA17" s="44">
        <f t="shared" si="17"/>
        <v>0</v>
      </c>
      <c r="IB17" s="44">
        <f t="shared" si="17"/>
        <v>0</v>
      </c>
      <c r="IC17" s="44">
        <f t="shared" si="17"/>
        <v>0</v>
      </c>
      <c r="ID17" s="44">
        <f t="shared" si="17"/>
        <v>0</v>
      </c>
      <c r="IE17" s="44">
        <f t="shared" si="17"/>
        <v>0</v>
      </c>
      <c r="IF17" s="44">
        <f t="shared" si="17"/>
        <v>0</v>
      </c>
    </row>
    <row r="18" spans="1:240" s="34" customFormat="1" ht="12" customHeight="1" x14ac:dyDescent="0.15">
      <c r="A18" s="77"/>
      <c r="B18" s="78" t="s">
        <v>161</v>
      </c>
      <c r="C18" s="78" t="s">
        <v>162</v>
      </c>
      <c r="D18" s="79" t="s">
        <v>163</v>
      </c>
      <c r="E18" s="79" t="s">
        <v>164</v>
      </c>
      <c r="F18" s="80">
        <v>45394</v>
      </c>
      <c r="G18" s="80">
        <v>46660</v>
      </c>
      <c r="H18" s="65" t="s">
        <v>45</v>
      </c>
      <c r="I18" s="65" t="s">
        <v>69</v>
      </c>
      <c r="J18" s="65" t="s">
        <v>89</v>
      </c>
      <c r="K18" s="67"/>
      <c r="L18" s="81">
        <v>193624</v>
      </c>
      <c r="M18" s="81">
        <v>193624</v>
      </c>
      <c r="N18" s="81">
        <v>193624</v>
      </c>
      <c r="O18" s="81">
        <v>193624</v>
      </c>
      <c r="P18" s="81">
        <v>193624</v>
      </c>
      <c r="Q18" s="81">
        <v>197624</v>
      </c>
      <c r="R18" s="81">
        <v>197624</v>
      </c>
      <c r="S18" s="81">
        <v>197624</v>
      </c>
      <c r="T18" s="81">
        <v>197624</v>
      </c>
      <c r="U18" s="81">
        <v>197624</v>
      </c>
      <c r="V18" s="81">
        <v>197624</v>
      </c>
      <c r="W18" s="81">
        <v>197624</v>
      </c>
      <c r="X18" s="81">
        <v>197624</v>
      </c>
      <c r="Y18" s="81">
        <v>197624</v>
      </c>
      <c r="Z18" s="81">
        <v>197624</v>
      </c>
      <c r="AA18" s="81">
        <v>197624</v>
      </c>
      <c r="AB18" s="81">
        <v>197624</v>
      </c>
      <c r="AC18" s="81">
        <v>197624</v>
      </c>
      <c r="AD18" s="81">
        <v>197624</v>
      </c>
      <c r="AE18" s="81">
        <v>197624</v>
      </c>
      <c r="AF18" s="81">
        <v>197624</v>
      </c>
      <c r="AG18" s="81">
        <v>197624</v>
      </c>
      <c r="AH18" s="44"/>
      <c r="AI18" s="81">
        <v>193624</v>
      </c>
      <c r="AJ18" s="81">
        <v>193624</v>
      </c>
      <c r="AK18" s="81">
        <v>193624</v>
      </c>
      <c r="AL18" s="81">
        <v>193624</v>
      </c>
      <c r="AM18" s="81">
        <v>193624</v>
      </c>
      <c r="AN18" s="81">
        <v>197624</v>
      </c>
      <c r="AO18" s="81">
        <v>197624</v>
      </c>
      <c r="AP18" s="81">
        <v>197624</v>
      </c>
      <c r="AQ18" s="81">
        <v>197624</v>
      </c>
      <c r="AR18" s="81">
        <v>197624</v>
      </c>
      <c r="AS18" s="81">
        <v>197624</v>
      </c>
      <c r="AT18" s="81">
        <v>197624</v>
      </c>
      <c r="AU18" s="81">
        <v>197624</v>
      </c>
      <c r="AV18" s="81">
        <v>197624</v>
      </c>
      <c r="AW18" s="81">
        <v>197624</v>
      </c>
      <c r="AX18" s="81">
        <v>197624</v>
      </c>
      <c r="AY18" s="81">
        <v>197624</v>
      </c>
      <c r="AZ18" s="81">
        <v>197624</v>
      </c>
      <c r="BA18" s="81">
        <v>197624</v>
      </c>
      <c r="BB18" s="81">
        <v>197624</v>
      </c>
      <c r="BC18" s="81">
        <v>197624</v>
      </c>
      <c r="BD18" s="81">
        <v>197624</v>
      </c>
      <c r="BE18" s="5"/>
      <c r="BF18" s="34">
        <f t="shared" si="0"/>
        <v>1</v>
      </c>
      <c r="BG18" s="34">
        <f t="shared" si="0"/>
        <v>1</v>
      </c>
      <c r="BH18" s="34">
        <f t="shared" si="0"/>
        <v>1</v>
      </c>
      <c r="BI18" s="34">
        <f t="shared" si="0"/>
        <v>1</v>
      </c>
      <c r="BJ18" s="34">
        <f t="shared" si="0"/>
        <v>1</v>
      </c>
      <c r="BK18" s="34">
        <f t="shared" si="0"/>
        <v>1</v>
      </c>
      <c r="BL18" s="34">
        <f t="shared" si="0"/>
        <v>1</v>
      </c>
      <c r="BM18" s="34">
        <f t="shared" si="0"/>
        <v>1</v>
      </c>
      <c r="BN18" s="34">
        <f t="shared" si="0"/>
        <v>1</v>
      </c>
      <c r="BO18" s="34">
        <f t="shared" si="0"/>
        <v>1</v>
      </c>
      <c r="BP18" s="34">
        <f t="shared" si="0"/>
        <v>1</v>
      </c>
      <c r="BQ18" s="34">
        <f t="shared" si="0"/>
        <v>1</v>
      </c>
      <c r="BR18" s="34">
        <f t="shared" si="0"/>
        <v>1</v>
      </c>
      <c r="BS18" s="34">
        <f t="shared" si="0"/>
        <v>1</v>
      </c>
      <c r="BT18" s="34">
        <f t="shared" si="0"/>
        <v>1</v>
      </c>
      <c r="BU18" s="34">
        <f t="shared" si="0"/>
        <v>1</v>
      </c>
      <c r="BV18" s="34">
        <f t="shared" si="1"/>
        <v>1</v>
      </c>
      <c r="BW18" s="34">
        <f t="shared" si="1"/>
        <v>1</v>
      </c>
      <c r="BX18" s="34">
        <f t="shared" si="1"/>
        <v>1</v>
      </c>
      <c r="BY18" s="34">
        <f t="shared" si="1"/>
        <v>1</v>
      </c>
      <c r="BZ18" s="34">
        <f t="shared" si="1"/>
        <v>1</v>
      </c>
      <c r="CA18" s="34">
        <f t="shared" si="1"/>
        <v>1</v>
      </c>
      <c r="CC18" s="34">
        <f t="shared" si="2"/>
        <v>0</v>
      </c>
      <c r="CD18" s="34">
        <f t="shared" si="3"/>
        <v>1</v>
      </c>
      <c r="CE18" s="34">
        <f t="shared" si="3"/>
        <v>1</v>
      </c>
      <c r="CF18" s="34">
        <f t="shared" si="3"/>
        <v>1</v>
      </c>
      <c r="CG18" s="34">
        <f t="shared" si="3"/>
        <v>1</v>
      </c>
      <c r="CH18" s="34">
        <f t="shared" si="3"/>
        <v>1</v>
      </c>
      <c r="CI18" s="34">
        <f t="shared" si="3"/>
        <v>1</v>
      </c>
      <c r="CJ18" s="34">
        <f t="shared" si="3"/>
        <v>1</v>
      </c>
      <c r="CK18" s="34">
        <f t="shared" si="3"/>
        <v>1</v>
      </c>
      <c r="CL18" s="34">
        <f t="shared" si="3"/>
        <v>1</v>
      </c>
      <c r="CM18" s="34">
        <f t="shared" si="3"/>
        <v>1</v>
      </c>
      <c r="CN18" s="34">
        <f t="shared" si="3"/>
        <v>1</v>
      </c>
      <c r="CO18" s="34">
        <f t="shared" si="3"/>
        <v>1</v>
      </c>
      <c r="CP18" s="34">
        <f t="shared" si="3"/>
        <v>1</v>
      </c>
      <c r="CQ18" s="34">
        <f t="shared" si="3"/>
        <v>1</v>
      </c>
      <c r="CR18" s="34">
        <f t="shared" si="3"/>
        <v>1</v>
      </c>
      <c r="CS18" s="34">
        <f t="shared" si="3"/>
        <v>1</v>
      </c>
      <c r="CT18" s="34">
        <f t="shared" si="4"/>
        <v>1</v>
      </c>
      <c r="CU18" s="34">
        <f t="shared" si="4"/>
        <v>1</v>
      </c>
      <c r="CV18" s="34">
        <f t="shared" si="4"/>
        <v>1</v>
      </c>
      <c r="CW18" s="34">
        <f t="shared" si="4"/>
        <v>1</v>
      </c>
      <c r="CX18" s="34">
        <f t="shared" si="4"/>
        <v>1</v>
      </c>
      <c r="DA18" s="34">
        <f t="shared" si="5"/>
        <v>0</v>
      </c>
      <c r="DB18" s="34">
        <f t="shared" si="5"/>
        <v>0</v>
      </c>
      <c r="DC18" s="34">
        <f t="shared" si="5"/>
        <v>0</v>
      </c>
      <c r="DD18" s="34">
        <f t="shared" si="5"/>
        <v>0</v>
      </c>
      <c r="DE18" s="34">
        <f t="shared" si="5"/>
        <v>0</v>
      </c>
      <c r="DF18" s="34">
        <f t="shared" si="5"/>
        <v>0</v>
      </c>
      <c r="DG18" s="34">
        <f t="shared" si="5"/>
        <v>0</v>
      </c>
      <c r="DH18" s="34">
        <f t="shared" si="5"/>
        <v>0</v>
      </c>
      <c r="DI18" s="34">
        <f t="shared" si="5"/>
        <v>0</v>
      </c>
      <c r="DJ18" s="34">
        <f t="shared" si="5"/>
        <v>0</v>
      </c>
      <c r="DK18" s="34">
        <f t="shared" si="5"/>
        <v>0</v>
      </c>
      <c r="DL18" s="34">
        <f t="shared" si="5"/>
        <v>0</v>
      </c>
      <c r="DM18" s="34">
        <f t="shared" si="5"/>
        <v>0</v>
      </c>
      <c r="DN18" s="34">
        <f t="shared" si="5"/>
        <v>0</v>
      </c>
      <c r="DO18" s="34">
        <f t="shared" si="5"/>
        <v>0</v>
      </c>
      <c r="DP18" s="34">
        <f t="shared" si="5"/>
        <v>0</v>
      </c>
      <c r="DQ18" s="34">
        <f t="shared" si="6"/>
        <v>0</v>
      </c>
      <c r="DR18" s="34">
        <f t="shared" si="6"/>
        <v>0</v>
      </c>
      <c r="DS18" s="34">
        <f t="shared" si="6"/>
        <v>0</v>
      </c>
      <c r="DT18" s="34">
        <f t="shared" si="6"/>
        <v>0</v>
      </c>
      <c r="DU18" s="34">
        <f t="shared" si="6"/>
        <v>0</v>
      </c>
      <c r="DW18" s="34">
        <f t="shared" si="7"/>
        <v>0</v>
      </c>
      <c r="DX18" s="34">
        <f t="shared" si="8"/>
        <v>0</v>
      </c>
      <c r="DY18" s="34">
        <f t="shared" si="8"/>
        <v>0</v>
      </c>
      <c r="DZ18" s="34">
        <f t="shared" si="8"/>
        <v>0</v>
      </c>
      <c r="EA18" s="34">
        <f t="shared" si="8"/>
        <v>0</v>
      </c>
      <c r="EB18" s="34">
        <f t="shared" si="8"/>
        <v>0</v>
      </c>
      <c r="EC18" s="34">
        <f t="shared" si="8"/>
        <v>0</v>
      </c>
      <c r="ED18" s="34">
        <f t="shared" si="8"/>
        <v>0</v>
      </c>
      <c r="EE18" s="34">
        <f t="shared" si="8"/>
        <v>0</v>
      </c>
      <c r="EF18" s="34">
        <f t="shared" si="8"/>
        <v>0</v>
      </c>
      <c r="EG18" s="34">
        <f t="shared" si="8"/>
        <v>0</v>
      </c>
      <c r="EH18" s="34">
        <f t="shared" si="8"/>
        <v>0</v>
      </c>
      <c r="EI18" s="34">
        <f t="shared" si="8"/>
        <v>0</v>
      </c>
      <c r="EJ18" s="34">
        <f t="shared" si="8"/>
        <v>0</v>
      </c>
      <c r="EK18" s="34">
        <f t="shared" si="8"/>
        <v>0</v>
      </c>
      <c r="EL18" s="34">
        <f t="shared" si="8"/>
        <v>0</v>
      </c>
      <c r="EM18" s="34">
        <f t="shared" si="8"/>
        <v>0</v>
      </c>
      <c r="EN18" s="34">
        <f t="shared" si="9"/>
        <v>0</v>
      </c>
      <c r="EO18" s="34">
        <f t="shared" si="9"/>
        <v>0</v>
      </c>
      <c r="EP18" s="34">
        <f t="shared" si="9"/>
        <v>0</v>
      </c>
      <c r="EQ18" s="34">
        <f t="shared" si="9"/>
        <v>0</v>
      </c>
      <c r="ER18" s="34">
        <f t="shared" si="9"/>
        <v>0</v>
      </c>
      <c r="ES18" s="5"/>
      <c r="ET18" s="44">
        <f t="shared" si="10"/>
        <v>0</v>
      </c>
      <c r="EU18" s="44">
        <f t="shared" si="10"/>
        <v>0</v>
      </c>
      <c r="EV18" s="44">
        <f t="shared" si="10"/>
        <v>0</v>
      </c>
      <c r="EW18" s="44">
        <f t="shared" si="10"/>
        <v>0</v>
      </c>
      <c r="EX18" s="44">
        <f t="shared" si="10"/>
        <v>0</v>
      </c>
      <c r="EY18" s="44">
        <f t="shared" si="10"/>
        <v>0</v>
      </c>
      <c r="EZ18" s="44">
        <f t="shared" si="10"/>
        <v>0</v>
      </c>
      <c r="FA18" s="44">
        <f t="shared" si="10"/>
        <v>0</v>
      </c>
      <c r="FB18" s="44">
        <f t="shared" si="10"/>
        <v>0</v>
      </c>
      <c r="FC18" s="44">
        <f t="shared" si="10"/>
        <v>0</v>
      </c>
      <c r="FD18" s="44">
        <f t="shared" si="10"/>
        <v>0</v>
      </c>
      <c r="FE18" s="44">
        <f t="shared" si="10"/>
        <v>0</v>
      </c>
      <c r="FF18" s="44">
        <f t="shared" si="10"/>
        <v>0</v>
      </c>
      <c r="FG18" s="44">
        <f t="shared" si="10"/>
        <v>0</v>
      </c>
      <c r="FH18" s="44">
        <f t="shared" si="10"/>
        <v>0</v>
      </c>
      <c r="FI18" s="44">
        <f t="shared" si="10"/>
        <v>0</v>
      </c>
      <c r="FJ18" s="44">
        <f t="shared" si="11"/>
        <v>0</v>
      </c>
      <c r="FK18" s="44">
        <f t="shared" si="11"/>
        <v>0</v>
      </c>
      <c r="FL18" s="44">
        <f t="shared" si="11"/>
        <v>0</v>
      </c>
      <c r="FM18" s="44">
        <f t="shared" si="11"/>
        <v>0</v>
      </c>
      <c r="FN18" s="44">
        <f t="shared" si="11"/>
        <v>0</v>
      </c>
      <c r="FO18" s="44">
        <f t="shared" si="11"/>
        <v>0</v>
      </c>
      <c r="FP18" s="44"/>
      <c r="FQ18" s="44">
        <f t="shared" si="12"/>
        <v>0</v>
      </c>
      <c r="FR18" s="44">
        <f t="shared" si="12"/>
        <v>0</v>
      </c>
      <c r="FS18" s="44">
        <f t="shared" si="12"/>
        <v>0</v>
      </c>
      <c r="FT18" s="44">
        <f t="shared" si="12"/>
        <v>0</v>
      </c>
      <c r="FU18" s="44">
        <f t="shared" si="12"/>
        <v>0</v>
      </c>
      <c r="FV18" s="44">
        <f t="shared" si="12"/>
        <v>4000</v>
      </c>
      <c r="FW18" s="44">
        <f t="shared" si="12"/>
        <v>0</v>
      </c>
      <c r="FX18" s="44">
        <f t="shared" si="12"/>
        <v>0</v>
      </c>
      <c r="FY18" s="44">
        <f t="shared" si="12"/>
        <v>0</v>
      </c>
      <c r="FZ18" s="44">
        <f t="shared" si="12"/>
        <v>0</v>
      </c>
      <c r="GA18" s="44">
        <f t="shared" si="12"/>
        <v>0</v>
      </c>
      <c r="GB18" s="44">
        <f t="shared" si="12"/>
        <v>0</v>
      </c>
      <c r="GC18" s="44">
        <f t="shared" si="12"/>
        <v>0</v>
      </c>
      <c r="GD18" s="44">
        <f t="shared" si="12"/>
        <v>0</v>
      </c>
      <c r="GE18" s="44">
        <f t="shared" si="12"/>
        <v>0</v>
      </c>
      <c r="GF18" s="44">
        <f t="shared" si="12"/>
        <v>0</v>
      </c>
      <c r="GG18" s="44">
        <f t="shared" si="13"/>
        <v>0</v>
      </c>
      <c r="GH18" s="44">
        <f t="shared" si="13"/>
        <v>0</v>
      </c>
      <c r="GI18" s="44">
        <f t="shared" si="13"/>
        <v>0</v>
      </c>
      <c r="GJ18" s="44">
        <f t="shared" si="13"/>
        <v>0</v>
      </c>
      <c r="GK18" s="44">
        <f t="shared" si="13"/>
        <v>0</v>
      </c>
      <c r="GL18" s="44">
        <f t="shared" si="13"/>
        <v>0</v>
      </c>
      <c r="GM18" s="44"/>
      <c r="GN18" s="44">
        <f t="shared" si="14"/>
        <v>0</v>
      </c>
      <c r="GO18" s="44">
        <f t="shared" si="14"/>
        <v>0</v>
      </c>
      <c r="GP18" s="44">
        <f t="shared" si="14"/>
        <v>0</v>
      </c>
      <c r="GQ18" s="44">
        <f t="shared" si="14"/>
        <v>0</v>
      </c>
      <c r="GR18" s="44">
        <f t="shared" si="14"/>
        <v>0</v>
      </c>
      <c r="GS18" s="44">
        <f t="shared" si="14"/>
        <v>0</v>
      </c>
      <c r="GT18" s="44">
        <f t="shared" si="14"/>
        <v>0</v>
      </c>
      <c r="GU18" s="44">
        <f t="shared" si="14"/>
        <v>0</v>
      </c>
      <c r="GV18" s="44">
        <f t="shared" si="14"/>
        <v>0</v>
      </c>
      <c r="GW18" s="44">
        <f t="shared" si="14"/>
        <v>0</v>
      </c>
      <c r="GX18" s="44">
        <f t="shared" si="14"/>
        <v>0</v>
      </c>
      <c r="GY18" s="44">
        <f t="shared" si="14"/>
        <v>0</v>
      </c>
      <c r="GZ18" s="44">
        <f t="shared" si="14"/>
        <v>0</v>
      </c>
      <c r="HA18" s="44">
        <f t="shared" si="14"/>
        <v>0</v>
      </c>
      <c r="HB18" s="44">
        <f t="shared" si="14"/>
        <v>0</v>
      </c>
      <c r="HC18" s="44">
        <f t="shared" si="14"/>
        <v>0</v>
      </c>
      <c r="HD18" s="44">
        <f t="shared" si="15"/>
        <v>0</v>
      </c>
      <c r="HE18" s="44">
        <f t="shared" si="15"/>
        <v>0</v>
      </c>
      <c r="HF18" s="44">
        <f t="shared" si="15"/>
        <v>0</v>
      </c>
      <c r="HG18" s="44">
        <f t="shared" si="15"/>
        <v>0</v>
      </c>
      <c r="HH18" s="44">
        <f t="shared" si="15"/>
        <v>0</v>
      </c>
      <c r="HI18" s="44">
        <f t="shared" si="15"/>
        <v>0</v>
      </c>
      <c r="HJ18" s="44"/>
      <c r="HK18" s="44">
        <f t="shared" si="16"/>
        <v>0</v>
      </c>
      <c r="HL18" s="44">
        <f t="shared" si="16"/>
        <v>0</v>
      </c>
      <c r="HM18" s="44">
        <f t="shared" si="16"/>
        <v>0</v>
      </c>
      <c r="HN18" s="44">
        <f t="shared" si="16"/>
        <v>0</v>
      </c>
      <c r="HO18" s="44">
        <f t="shared" si="16"/>
        <v>0</v>
      </c>
      <c r="HP18" s="44">
        <f t="shared" si="16"/>
        <v>0</v>
      </c>
      <c r="HQ18" s="44">
        <f t="shared" si="16"/>
        <v>0</v>
      </c>
      <c r="HR18" s="44">
        <f t="shared" si="16"/>
        <v>0</v>
      </c>
      <c r="HS18" s="44">
        <f t="shared" si="16"/>
        <v>0</v>
      </c>
      <c r="HT18" s="44">
        <f t="shared" si="16"/>
        <v>0</v>
      </c>
      <c r="HU18" s="44">
        <f t="shared" si="16"/>
        <v>0</v>
      </c>
      <c r="HV18" s="44">
        <f t="shared" si="16"/>
        <v>0</v>
      </c>
      <c r="HW18" s="44">
        <f t="shared" si="16"/>
        <v>0</v>
      </c>
      <c r="HX18" s="44">
        <f t="shared" si="16"/>
        <v>0</v>
      </c>
      <c r="HY18" s="44">
        <f t="shared" si="16"/>
        <v>0</v>
      </c>
      <c r="HZ18" s="44">
        <f t="shared" si="16"/>
        <v>0</v>
      </c>
      <c r="IA18" s="44">
        <f t="shared" si="17"/>
        <v>0</v>
      </c>
      <c r="IB18" s="44">
        <f t="shared" si="17"/>
        <v>0</v>
      </c>
      <c r="IC18" s="44">
        <f t="shared" si="17"/>
        <v>0</v>
      </c>
      <c r="ID18" s="44">
        <f t="shared" si="17"/>
        <v>0</v>
      </c>
      <c r="IE18" s="44">
        <f t="shared" si="17"/>
        <v>0</v>
      </c>
      <c r="IF18" s="44">
        <f t="shared" si="17"/>
        <v>0</v>
      </c>
    </row>
    <row r="19" spans="1:240" s="34" customFormat="1" ht="12" customHeight="1" x14ac:dyDescent="0.15">
      <c r="A19" s="77"/>
      <c r="B19" s="78" t="s">
        <v>165</v>
      </c>
      <c r="C19" s="78" t="s">
        <v>166</v>
      </c>
      <c r="D19" s="79" t="s">
        <v>167</v>
      </c>
      <c r="E19" s="79" t="s">
        <v>168</v>
      </c>
      <c r="F19" s="80">
        <v>44440</v>
      </c>
      <c r="G19" s="80">
        <v>46022</v>
      </c>
      <c r="H19" s="65" t="s">
        <v>49</v>
      </c>
      <c r="I19" s="65" t="s">
        <v>70</v>
      </c>
      <c r="J19" s="65" t="s">
        <v>93</v>
      </c>
      <c r="K19" s="67"/>
      <c r="L19" s="81">
        <v>43000</v>
      </c>
      <c r="M19" s="81">
        <v>43000</v>
      </c>
      <c r="N19" s="81">
        <v>43000</v>
      </c>
      <c r="O19" s="81">
        <v>43000</v>
      </c>
      <c r="P19" s="81">
        <v>43000</v>
      </c>
      <c r="Q19" s="81">
        <v>43000</v>
      </c>
      <c r="R19" s="81">
        <v>150000</v>
      </c>
      <c r="S19" s="81">
        <v>150000</v>
      </c>
      <c r="T19" s="81">
        <v>150000</v>
      </c>
      <c r="U19" s="81">
        <v>150000</v>
      </c>
      <c r="V19" s="81">
        <v>150000</v>
      </c>
      <c r="W19" s="81">
        <v>150000</v>
      </c>
      <c r="X19" s="81">
        <v>150000</v>
      </c>
      <c r="Y19" s="81">
        <v>150000</v>
      </c>
      <c r="Z19" s="81">
        <v>150000</v>
      </c>
      <c r="AA19" s="81">
        <v>150000</v>
      </c>
      <c r="AB19" s="81">
        <v>150000</v>
      </c>
      <c r="AC19" s="81">
        <v>150000</v>
      </c>
      <c r="AD19" s="81">
        <v>150000</v>
      </c>
      <c r="AE19" s="81">
        <v>150000</v>
      </c>
      <c r="AF19" s="81">
        <v>150000</v>
      </c>
      <c r="AG19" s="81">
        <v>150000</v>
      </c>
      <c r="AH19" s="44"/>
      <c r="AI19" s="81">
        <v>43000</v>
      </c>
      <c r="AJ19" s="81">
        <v>43000</v>
      </c>
      <c r="AK19" s="81">
        <v>43000</v>
      </c>
      <c r="AL19" s="81">
        <v>43000</v>
      </c>
      <c r="AM19" s="81">
        <v>43000</v>
      </c>
      <c r="AN19" s="81">
        <v>43000</v>
      </c>
      <c r="AO19" s="81">
        <v>150000</v>
      </c>
      <c r="AP19" s="81">
        <v>150000</v>
      </c>
      <c r="AQ19" s="81">
        <v>150000</v>
      </c>
      <c r="AR19" s="81">
        <v>150000</v>
      </c>
      <c r="AS19" s="81">
        <v>150000</v>
      </c>
      <c r="AT19" s="81">
        <v>150000</v>
      </c>
      <c r="AU19" s="81">
        <v>150000</v>
      </c>
      <c r="AV19" s="81">
        <v>150000</v>
      </c>
      <c r="AW19" s="81">
        <v>150000</v>
      </c>
      <c r="AX19" s="81">
        <v>150000</v>
      </c>
      <c r="AY19" s="81">
        <v>150000</v>
      </c>
      <c r="AZ19" s="81">
        <v>150000</v>
      </c>
      <c r="BA19" s="81">
        <v>150000</v>
      </c>
      <c r="BB19" s="81">
        <v>150000</v>
      </c>
      <c r="BC19" s="81">
        <v>150000</v>
      </c>
      <c r="BD19" s="81">
        <v>150000</v>
      </c>
      <c r="BE19" s="5"/>
      <c r="BF19" s="34">
        <f t="shared" si="0"/>
        <v>1</v>
      </c>
      <c r="BG19" s="34">
        <f t="shared" si="0"/>
        <v>1</v>
      </c>
      <c r="BH19" s="34">
        <f t="shared" si="0"/>
        <v>1</v>
      </c>
      <c r="BI19" s="34">
        <f t="shared" si="0"/>
        <v>1</v>
      </c>
      <c r="BJ19" s="34">
        <f t="shared" si="0"/>
        <v>1</v>
      </c>
      <c r="BK19" s="34">
        <f t="shared" si="0"/>
        <v>1</v>
      </c>
      <c r="BL19" s="34">
        <f t="shared" si="0"/>
        <v>1</v>
      </c>
      <c r="BM19" s="34">
        <f t="shared" si="0"/>
        <v>1</v>
      </c>
      <c r="BN19" s="34">
        <f t="shared" si="0"/>
        <v>1</v>
      </c>
      <c r="BO19" s="34">
        <f t="shared" si="0"/>
        <v>1</v>
      </c>
      <c r="BP19" s="34">
        <f t="shared" si="0"/>
        <v>1</v>
      </c>
      <c r="BQ19" s="34">
        <f t="shared" si="0"/>
        <v>1</v>
      </c>
      <c r="BR19" s="34">
        <f t="shared" si="0"/>
        <v>1</v>
      </c>
      <c r="BS19" s="34">
        <f t="shared" si="0"/>
        <v>1</v>
      </c>
      <c r="BT19" s="34">
        <f t="shared" si="0"/>
        <v>1</v>
      </c>
      <c r="BU19" s="34">
        <f t="shared" si="0"/>
        <v>1</v>
      </c>
      <c r="BV19" s="34">
        <f t="shared" si="1"/>
        <v>1</v>
      </c>
      <c r="BW19" s="34">
        <f t="shared" si="1"/>
        <v>1</v>
      </c>
      <c r="BX19" s="34">
        <f t="shared" si="1"/>
        <v>1</v>
      </c>
      <c r="BY19" s="34">
        <f t="shared" si="1"/>
        <v>1</v>
      </c>
      <c r="BZ19" s="34">
        <f t="shared" si="1"/>
        <v>1</v>
      </c>
      <c r="CA19" s="34">
        <f t="shared" si="1"/>
        <v>1</v>
      </c>
      <c r="CC19" s="34">
        <f t="shared" si="2"/>
        <v>0</v>
      </c>
      <c r="CD19" s="34">
        <f t="shared" si="3"/>
        <v>1</v>
      </c>
      <c r="CE19" s="34">
        <f t="shared" si="3"/>
        <v>1</v>
      </c>
      <c r="CF19" s="34">
        <f t="shared" si="3"/>
        <v>1</v>
      </c>
      <c r="CG19" s="34">
        <f t="shared" si="3"/>
        <v>1</v>
      </c>
      <c r="CH19" s="34">
        <f t="shared" si="3"/>
        <v>1</v>
      </c>
      <c r="CI19" s="34">
        <f t="shared" si="3"/>
        <v>1</v>
      </c>
      <c r="CJ19" s="34">
        <f t="shared" si="3"/>
        <v>1</v>
      </c>
      <c r="CK19" s="34">
        <f t="shared" si="3"/>
        <v>1</v>
      </c>
      <c r="CL19" s="34">
        <f t="shared" si="3"/>
        <v>1</v>
      </c>
      <c r="CM19" s="34">
        <f t="shared" si="3"/>
        <v>1</v>
      </c>
      <c r="CN19" s="34">
        <f t="shared" si="3"/>
        <v>1</v>
      </c>
      <c r="CO19" s="34">
        <f t="shared" si="3"/>
        <v>1</v>
      </c>
      <c r="CP19" s="34">
        <f t="shared" si="3"/>
        <v>1</v>
      </c>
      <c r="CQ19" s="34">
        <f t="shared" si="3"/>
        <v>1</v>
      </c>
      <c r="CR19" s="34">
        <f t="shared" si="3"/>
        <v>1</v>
      </c>
      <c r="CS19" s="34">
        <f t="shared" si="3"/>
        <v>1</v>
      </c>
      <c r="CT19" s="34">
        <f t="shared" si="4"/>
        <v>1</v>
      </c>
      <c r="CU19" s="34">
        <f t="shared" si="4"/>
        <v>1</v>
      </c>
      <c r="CV19" s="34">
        <f t="shared" si="4"/>
        <v>1</v>
      </c>
      <c r="CW19" s="34">
        <f t="shared" si="4"/>
        <v>1</v>
      </c>
      <c r="CX19" s="34">
        <f t="shared" si="4"/>
        <v>1</v>
      </c>
      <c r="DA19" s="34">
        <f t="shared" si="5"/>
        <v>0</v>
      </c>
      <c r="DB19" s="34">
        <f t="shared" si="5"/>
        <v>0</v>
      </c>
      <c r="DC19" s="34">
        <f t="shared" si="5"/>
        <v>0</v>
      </c>
      <c r="DD19" s="34">
        <f t="shared" si="5"/>
        <v>0</v>
      </c>
      <c r="DE19" s="34">
        <f t="shared" si="5"/>
        <v>0</v>
      </c>
      <c r="DF19" s="34">
        <f t="shared" si="5"/>
        <v>0</v>
      </c>
      <c r="DG19" s="34">
        <f t="shared" si="5"/>
        <v>0</v>
      </c>
      <c r="DH19" s="34">
        <f t="shared" si="5"/>
        <v>0</v>
      </c>
      <c r="DI19" s="34">
        <f t="shared" si="5"/>
        <v>0</v>
      </c>
      <c r="DJ19" s="34">
        <f t="shared" si="5"/>
        <v>0</v>
      </c>
      <c r="DK19" s="34">
        <f t="shared" si="5"/>
        <v>0</v>
      </c>
      <c r="DL19" s="34">
        <f t="shared" si="5"/>
        <v>0</v>
      </c>
      <c r="DM19" s="34">
        <f t="shared" si="5"/>
        <v>0</v>
      </c>
      <c r="DN19" s="34">
        <f t="shared" si="5"/>
        <v>0</v>
      </c>
      <c r="DO19" s="34">
        <f t="shared" si="5"/>
        <v>0</v>
      </c>
      <c r="DP19" s="34">
        <f t="shared" si="5"/>
        <v>0</v>
      </c>
      <c r="DQ19" s="34">
        <f t="shared" si="6"/>
        <v>0</v>
      </c>
      <c r="DR19" s="34">
        <f t="shared" si="6"/>
        <v>0</v>
      </c>
      <c r="DS19" s="34">
        <f t="shared" si="6"/>
        <v>0</v>
      </c>
      <c r="DT19" s="34">
        <f t="shared" si="6"/>
        <v>0</v>
      </c>
      <c r="DU19" s="34">
        <f t="shared" si="6"/>
        <v>0</v>
      </c>
      <c r="DW19" s="34">
        <f t="shared" si="7"/>
        <v>0</v>
      </c>
      <c r="DX19" s="34">
        <f t="shared" si="8"/>
        <v>0</v>
      </c>
      <c r="DY19" s="34">
        <f t="shared" si="8"/>
        <v>0</v>
      </c>
      <c r="DZ19" s="34">
        <f t="shared" si="8"/>
        <v>0</v>
      </c>
      <c r="EA19" s="34">
        <f t="shared" si="8"/>
        <v>0</v>
      </c>
      <c r="EB19" s="34">
        <f t="shared" si="8"/>
        <v>0</v>
      </c>
      <c r="EC19" s="34">
        <f t="shared" si="8"/>
        <v>0</v>
      </c>
      <c r="ED19" s="34">
        <f t="shared" si="8"/>
        <v>0</v>
      </c>
      <c r="EE19" s="34">
        <f t="shared" si="8"/>
        <v>0</v>
      </c>
      <c r="EF19" s="34">
        <f t="shared" si="8"/>
        <v>0</v>
      </c>
      <c r="EG19" s="34">
        <f t="shared" si="8"/>
        <v>0</v>
      </c>
      <c r="EH19" s="34">
        <f t="shared" si="8"/>
        <v>0</v>
      </c>
      <c r="EI19" s="34">
        <f t="shared" si="8"/>
        <v>0</v>
      </c>
      <c r="EJ19" s="34">
        <f t="shared" si="8"/>
        <v>0</v>
      </c>
      <c r="EK19" s="34">
        <f t="shared" si="8"/>
        <v>0</v>
      </c>
      <c r="EL19" s="34">
        <f t="shared" si="8"/>
        <v>0</v>
      </c>
      <c r="EM19" s="34">
        <f t="shared" si="8"/>
        <v>0</v>
      </c>
      <c r="EN19" s="34">
        <f t="shared" si="9"/>
        <v>0</v>
      </c>
      <c r="EO19" s="34">
        <f t="shared" si="9"/>
        <v>0</v>
      </c>
      <c r="EP19" s="34">
        <f t="shared" si="9"/>
        <v>0</v>
      </c>
      <c r="EQ19" s="34">
        <f t="shared" si="9"/>
        <v>0</v>
      </c>
      <c r="ER19" s="34">
        <f t="shared" si="9"/>
        <v>0</v>
      </c>
      <c r="ES19" s="5"/>
      <c r="ET19" s="44">
        <f t="shared" si="10"/>
        <v>0</v>
      </c>
      <c r="EU19" s="44">
        <f t="shared" si="10"/>
        <v>0</v>
      </c>
      <c r="EV19" s="44">
        <f t="shared" si="10"/>
        <v>0</v>
      </c>
      <c r="EW19" s="44">
        <f t="shared" si="10"/>
        <v>0</v>
      </c>
      <c r="EX19" s="44">
        <f t="shared" si="10"/>
        <v>0</v>
      </c>
      <c r="EY19" s="44">
        <f t="shared" si="10"/>
        <v>0</v>
      </c>
      <c r="EZ19" s="44">
        <f t="shared" si="10"/>
        <v>0</v>
      </c>
      <c r="FA19" s="44">
        <f t="shared" si="10"/>
        <v>0</v>
      </c>
      <c r="FB19" s="44">
        <f t="shared" si="10"/>
        <v>0</v>
      </c>
      <c r="FC19" s="44">
        <f t="shared" si="10"/>
        <v>0</v>
      </c>
      <c r="FD19" s="44">
        <f t="shared" si="10"/>
        <v>0</v>
      </c>
      <c r="FE19" s="44">
        <f t="shared" si="10"/>
        <v>0</v>
      </c>
      <c r="FF19" s="44">
        <f t="shared" si="10"/>
        <v>0</v>
      </c>
      <c r="FG19" s="44">
        <f t="shared" si="10"/>
        <v>0</v>
      </c>
      <c r="FH19" s="44">
        <f t="shared" si="10"/>
        <v>0</v>
      </c>
      <c r="FI19" s="44">
        <f t="shared" si="10"/>
        <v>0</v>
      </c>
      <c r="FJ19" s="44">
        <f t="shared" si="11"/>
        <v>0</v>
      </c>
      <c r="FK19" s="44">
        <f t="shared" si="11"/>
        <v>0</v>
      </c>
      <c r="FL19" s="44">
        <f t="shared" si="11"/>
        <v>0</v>
      </c>
      <c r="FM19" s="44">
        <f t="shared" si="11"/>
        <v>0</v>
      </c>
      <c r="FN19" s="44">
        <f t="shared" si="11"/>
        <v>0</v>
      </c>
      <c r="FO19" s="44">
        <f t="shared" si="11"/>
        <v>0</v>
      </c>
      <c r="FP19" s="44"/>
      <c r="FQ19" s="44">
        <f t="shared" si="12"/>
        <v>0</v>
      </c>
      <c r="FR19" s="44">
        <f t="shared" si="12"/>
        <v>0</v>
      </c>
      <c r="FS19" s="44">
        <f t="shared" si="12"/>
        <v>0</v>
      </c>
      <c r="FT19" s="44">
        <f t="shared" si="12"/>
        <v>0</v>
      </c>
      <c r="FU19" s="44">
        <f t="shared" si="12"/>
        <v>0</v>
      </c>
      <c r="FV19" s="44">
        <f t="shared" si="12"/>
        <v>0</v>
      </c>
      <c r="FW19" s="44">
        <f t="shared" si="12"/>
        <v>107000</v>
      </c>
      <c r="FX19" s="44">
        <f t="shared" si="12"/>
        <v>0</v>
      </c>
      <c r="FY19" s="44">
        <f t="shared" si="12"/>
        <v>0</v>
      </c>
      <c r="FZ19" s="44">
        <f t="shared" si="12"/>
        <v>0</v>
      </c>
      <c r="GA19" s="44">
        <f t="shared" si="12"/>
        <v>0</v>
      </c>
      <c r="GB19" s="44">
        <f t="shared" si="12"/>
        <v>0</v>
      </c>
      <c r="GC19" s="44">
        <f t="shared" si="12"/>
        <v>0</v>
      </c>
      <c r="GD19" s="44">
        <f t="shared" si="12"/>
        <v>0</v>
      </c>
      <c r="GE19" s="44">
        <f t="shared" si="12"/>
        <v>0</v>
      </c>
      <c r="GF19" s="44">
        <f t="shared" si="12"/>
        <v>0</v>
      </c>
      <c r="GG19" s="44">
        <f t="shared" si="13"/>
        <v>0</v>
      </c>
      <c r="GH19" s="44">
        <f t="shared" si="13"/>
        <v>0</v>
      </c>
      <c r="GI19" s="44">
        <f t="shared" si="13"/>
        <v>0</v>
      </c>
      <c r="GJ19" s="44">
        <f t="shared" si="13"/>
        <v>0</v>
      </c>
      <c r="GK19" s="44">
        <f t="shared" si="13"/>
        <v>0</v>
      </c>
      <c r="GL19" s="44">
        <f t="shared" si="13"/>
        <v>0</v>
      </c>
      <c r="GM19" s="44"/>
      <c r="GN19" s="44">
        <f t="shared" si="14"/>
        <v>0</v>
      </c>
      <c r="GO19" s="44">
        <f t="shared" si="14"/>
        <v>0</v>
      </c>
      <c r="GP19" s="44">
        <f t="shared" si="14"/>
        <v>0</v>
      </c>
      <c r="GQ19" s="44">
        <f t="shared" si="14"/>
        <v>0</v>
      </c>
      <c r="GR19" s="44">
        <f t="shared" si="14"/>
        <v>0</v>
      </c>
      <c r="GS19" s="44">
        <f t="shared" si="14"/>
        <v>0</v>
      </c>
      <c r="GT19" s="44">
        <f t="shared" si="14"/>
        <v>0</v>
      </c>
      <c r="GU19" s="44">
        <f t="shared" si="14"/>
        <v>0</v>
      </c>
      <c r="GV19" s="44">
        <f t="shared" si="14"/>
        <v>0</v>
      </c>
      <c r="GW19" s="44">
        <f t="shared" si="14"/>
        <v>0</v>
      </c>
      <c r="GX19" s="44">
        <f t="shared" si="14"/>
        <v>0</v>
      </c>
      <c r="GY19" s="44">
        <f t="shared" si="14"/>
        <v>0</v>
      </c>
      <c r="GZ19" s="44">
        <f t="shared" si="14"/>
        <v>0</v>
      </c>
      <c r="HA19" s="44">
        <f t="shared" si="14"/>
        <v>0</v>
      </c>
      <c r="HB19" s="44">
        <f t="shared" si="14"/>
        <v>0</v>
      </c>
      <c r="HC19" s="44">
        <f t="shared" si="14"/>
        <v>0</v>
      </c>
      <c r="HD19" s="44">
        <f t="shared" si="15"/>
        <v>0</v>
      </c>
      <c r="HE19" s="44">
        <f t="shared" si="15"/>
        <v>0</v>
      </c>
      <c r="HF19" s="44">
        <f t="shared" si="15"/>
        <v>0</v>
      </c>
      <c r="HG19" s="44">
        <f t="shared" si="15"/>
        <v>0</v>
      </c>
      <c r="HH19" s="44">
        <f t="shared" si="15"/>
        <v>0</v>
      </c>
      <c r="HI19" s="44">
        <f t="shared" si="15"/>
        <v>0</v>
      </c>
      <c r="HJ19" s="44"/>
      <c r="HK19" s="44">
        <f t="shared" si="16"/>
        <v>0</v>
      </c>
      <c r="HL19" s="44">
        <f t="shared" si="16"/>
        <v>0</v>
      </c>
      <c r="HM19" s="44">
        <f t="shared" si="16"/>
        <v>0</v>
      </c>
      <c r="HN19" s="44">
        <f t="shared" si="16"/>
        <v>0</v>
      </c>
      <c r="HO19" s="44">
        <f t="shared" si="16"/>
        <v>0</v>
      </c>
      <c r="HP19" s="44">
        <f t="shared" si="16"/>
        <v>0</v>
      </c>
      <c r="HQ19" s="44">
        <f t="shared" si="16"/>
        <v>0</v>
      </c>
      <c r="HR19" s="44">
        <f t="shared" si="16"/>
        <v>0</v>
      </c>
      <c r="HS19" s="44">
        <f t="shared" si="16"/>
        <v>0</v>
      </c>
      <c r="HT19" s="44">
        <f t="shared" si="16"/>
        <v>0</v>
      </c>
      <c r="HU19" s="44">
        <f t="shared" si="16"/>
        <v>0</v>
      </c>
      <c r="HV19" s="44">
        <f t="shared" si="16"/>
        <v>0</v>
      </c>
      <c r="HW19" s="44">
        <f t="shared" si="16"/>
        <v>0</v>
      </c>
      <c r="HX19" s="44">
        <f t="shared" si="16"/>
        <v>0</v>
      </c>
      <c r="HY19" s="44">
        <f t="shared" si="16"/>
        <v>0</v>
      </c>
      <c r="HZ19" s="44">
        <f t="shared" si="16"/>
        <v>0</v>
      </c>
      <c r="IA19" s="44">
        <f t="shared" si="17"/>
        <v>0</v>
      </c>
      <c r="IB19" s="44">
        <f t="shared" si="17"/>
        <v>0</v>
      </c>
      <c r="IC19" s="44">
        <f t="shared" si="17"/>
        <v>0</v>
      </c>
      <c r="ID19" s="44">
        <f t="shared" si="17"/>
        <v>0</v>
      </c>
      <c r="IE19" s="44">
        <f t="shared" si="17"/>
        <v>0</v>
      </c>
      <c r="IF19" s="44">
        <f t="shared" si="17"/>
        <v>0</v>
      </c>
    </row>
    <row r="20" spans="1:240" s="34" customFormat="1" ht="12" customHeight="1" x14ac:dyDescent="0.15">
      <c r="A20" s="77"/>
      <c r="B20" s="78" t="s">
        <v>165</v>
      </c>
      <c r="C20" s="78" t="s">
        <v>169</v>
      </c>
      <c r="D20" s="79" t="s">
        <v>167</v>
      </c>
      <c r="E20" s="79" t="s">
        <v>168</v>
      </c>
      <c r="F20" s="80"/>
      <c r="G20" s="80"/>
      <c r="H20" s="65"/>
      <c r="I20" s="65"/>
      <c r="J20" s="65"/>
      <c r="K20" s="67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44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5"/>
      <c r="ES20" s="5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</row>
    <row r="21" spans="1:240" s="34" customFormat="1" ht="12" customHeight="1" x14ac:dyDescent="0.15">
      <c r="A21" s="77"/>
      <c r="B21" s="78" t="s">
        <v>170</v>
      </c>
      <c r="C21" s="78" t="s">
        <v>171</v>
      </c>
      <c r="D21" s="79" t="s">
        <v>172</v>
      </c>
      <c r="E21" s="79" t="s">
        <v>173</v>
      </c>
      <c r="F21" s="80">
        <v>44743</v>
      </c>
      <c r="G21" s="80">
        <v>45838</v>
      </c>
      <c r="H21" s="65" t="s">
        <v>51</v>
      </c>
      <c r="I21" s="65" t="s">
        <v>70</v>
      </c>
      <c r="J21" s="65" t="s">
        <v>93</v>
      </c>
      <c r="K21" s="67"/>
      <c r="L21" s="81">
        <v>150000</v>
      </c>
      <c r="M21" s="81">
        <v>150000</v>
      </c>
      <c r="N21" s="81">
        <v>150000</v>
      </c>
      <c r="O21" s="81">
        <v>150000</v>
      </c>
      <c r="P21" s="81">
        <v>150000</v>
      </c>
      <c r="Q21" s="81">
        <v>150000</v>
      </c>
      <c r="R21" s="81">
        <v>150000</v>
      </c>
      <c r="S21" s="81">
        <v>150000</v>
      </c>
      <c r="T21" s="81">
        <v>150000</v>
      </c>
      <c r="U21" s="81">
        <v>150000</v>
      </c>
      <c r="V21" s="81">
        <v>150000</v>
      </c>
      <c r="W21" s="81">
        <v>150000</v>
      </c>
      <c r="X21" s="81">
        <v>150000</v>
      </c>
      <c r="Y21" s="81">
        <v>150000</v>
      </c>
      <c r="Z21" s="81">
        <v>150000</v>
      </c>
      <c r="AA21" s="81">
        <v>150000</v>
      </c>
      <c r="AB21" s="81">
        <v>150000</v>
      </c>
      <c r="AC21" s="81">
        <v>150000</v>
      </c>
      <c r="AD21" s="81">
        <v>150000</v>
      </c>
      <c r="AE21" s="81">
        <v>150000</v>
      </c>
      <c r="AF21" s="81">
        <v>150000</v>
      </c>
      <c r="AG21" s="81">
        <v>150000</v>
      </c>
      <c r="AH21" s="44"/>
      <c r="AI21" s="81">
        <v>123312</v>
      </c>
      <c r="AJ21" s="81">
        <v>123312</v>
      </c>
      <c r="AK21" s="81">
        <v>123312</v>
      </c>
      <c r="AL21" s="81">
        <v>123312</v>
      </c>
      <c r="AM21" s="81">
        <v>123312</v>
      </c>
      <c r="AN21" s="81">
        <v>123312</v>
      </c>
      <c r="AO21" s="81">
        <v>123312</v>
      </c>
      <c r="AP21" s="81">
        <v>150000</v>
      </c>
      <c r="AQ21" s="81">
        <v>150000</v>
      </c>
      <c r="AR21" s="81">
        <v>150000</v>
      </c>
      <c r="AS21" s="81">
        <v>150000</v>
      </c>
      <c r="AT21" s="81">
        <v>150000</v>
      </c>
      <c r="AU21" s="81">
        <v>150000</v>
      </c>
      <c r="AV21" s="81">
        <v>150000</v>
      </c>
      <c r="AW21" s="81">
        <v>150000</v>
      </c>
      <c r="AX21" s="81">
        <v>150000</v>
      </c>
      <c r="AY21" s="81">
        <v>150000</v>
      </c>
      <c r="AZ21" s="81">
        <v>150000</v>
      </c>
      <c r="BA21" s="81">
        <v>150000</v>
      </c>
      <c r="BB21" s="81">
        <v>150000</v>
      </c>
      <c r="BC21" s="81">
        <v>150000</v>
      </c>
      <c r="BD21" s="81">
        <v>150000</v>
      </c>
      <c r="BE21" s="5"/>
      <c r="BF21" s="34">
        <f t="shared" si="0"/>
        <v>1</v>
      </c>
      <c r="BG21" s="34">
        <f t="shared" si="0"/>
        <v>1</v>
      </c>
      <c r="BH21" s="34">
        <f t="shared" si="0"/>
        <v>1</v>
      </c>
      <c r="BI21" s="34">
        <f t="shared" si="0"/>
        <v>1</v>
      </c>
      <c r="BJ21" s="34">
        <f t="shared" si="0"/>
        <v>1</v>
      </c>
      <c r="BK21" s="34">
        <f t="shared" si="0"/>
        <v>1</v>
      </c>
      <c r="BL21" s="34">
        <f t="shared" si="0"/>
        <v>1</v>
      </c>
      <c r="BM21" s="34">
        <f t="shared" si="0"/>
        <v>1</v>
      </c>
      <c r="BN21" s="34">
        <f t="shared" si="0"/>
        <v>1</v>
      </c>
      <c r="BO21" s="34">
        <f t="shared" si="0"/>
        <v>1</v>
      </c>
      <c r="BP21" s="34">
        <f t="shared" si="0"/>
        <v>1</v>
      </c>
      <c r="BQ21" s="34">
        <f t="shared" si="0"/>
        <v>1</v>
      </c>
      <c r="BR21" s="34">
        <f t="shared" si="0"/>
        <v>1</v>
      </c>
      <c r="BS21" s="34">
        <f t="shared" si="0"/>
        <v>1</v>
      </c>
      <c r="BT21" s="34">
        <f t="shared" si="0"/>
        <v>1</v>
      </c>
      <c r="BU21" s="34">
        <f t="shared" si="0"/>
        <v>1</v>
      </c>
      <c r="BV21" s="34">
        <f t="shared" si="1"/>
        <v>1</v>
      </c>
      <c r="BW21" s="34">
        <f t="shared" si="1"/>
        <v>1</v>
      </c>
      <c r="BX21" s="34">
        <f t="shared" si="1"/>
        <v>1</v>
      </c>
      <c r="BY21" s="34">
        <f t="shared" si="1"/>
        <v>1</v>
      </c>
      <c r="BZ21" s="34">
        <f t="shared" si="1"/>
        <v>1</v>
      </c>
      <c r="CA21" s="34">
        <f t="shared" si="1"/>
        <v>1</v>
      </c>
      <c r="CC21" s="34">
        <f t="shared" si="2"/>
        <v>0</v>
      </c>
      <c r="CD21" s="34">
        <f t="shared" si="3"/>
        <v>1</v>
      </c>
      <c r="CE21" s="34">
        <f t="shared" si="3"/>
        <v>1</v>
      </c>
      <c r="CF21" s="34">
        <f t="shared" si="3"/>
        <v>1</v>
      </c>
      <c r="CG21" s="34">
        <f t="shared" si="3"/>
        <v>1</v>
      </c>
      <c r="CH21" s="34">
        <f t="shared" si="3"/>
        <v>1</v>
      </c>
      <c r="CI21" s="34">
        <f t="shared" si="3"/>
        <v>1</v>
      </c>
      <c r="CJ21" s="34">
        <f t="shared" si="3"/>
        <v>1</v>
      </c>
      <c r="CK21" s="34">
        <f t="shared" si="3"/>
        <v>1</v>
      </c>
      <c r="CL21" s="34">
        <f t="shared" si="3"/>
        <v>1</v>
      </c>
      <c r="CM21" s="34">
        <f t="shared" si="3"/>
        <v>1</v>
      </c>
      <c r="CN21" s="34">
        <f t="shared" si="3"/>
        <v>1</v>
      </c>
      <c r="CO21" s="34">
        <f t="shared" si="3"/>
        <v>1</v>
      </c>
      <c r="CP21" s="34">
        <f t="shared" si="3"/>
        <v>1</v>
      </c>
      <c r="CQ21" s="34">
        <f t="shared" si="3"/>
        <v>1</v>
      </c>
      <c r="CR21" s="34">
        <f t="shared" si="3"/>
        <v>1</v>
      </c>
      <c r="CS21" s="34">
        <f t="shared" si="3"/>
        <v>1</v>
      </c>
      <c r="CT21" s="34">
        <f t="shared" si="4"/>
        <v>1</v>
      </c>
      <c r="CU21" s="34">
        <f t="shared" si="4"/>
        <v>1</v>
      </c>
      <c r="CV21" s="34">
        <f t="shared" si="4"/>
        <v>1</v>
      </c>
      <c r="CW21" s="34">
        <f t="shared" si="4"/>
        <v>1</v>
      </c>
      <c r="CX21" s="34">
        <f t="shared" si="4"/>
        <v>1</v>
      </c>
      <c r="DA21" s="34">
        <f t="shared" si="5"/>
        <v>0</v>
      </c>
      <c r="DB21" s="34">
        <f t="shared" si="5"/>
        <v>0</v>
      </c>
      <c r="DC21" s="34">
        <f t="shared" si="5"/>
        <v>0</v>
      </c>
      <c r="DD21" s="34">
        <f t="shared" si="5"/>
        <v>0</v>
      </c>
      <c r="DE21" s="34">
        <f t="shared" si="5"/>
        <v>0</v>
      </c>
      <c r="DF21" s="34">
        <f t="shared" si="5"/>
        <v>0</v>
      </c>
      <c r="DG21" s="34">
        <f t="shared" si="5"/>
        <v>0</v>
      </c>
      <c r="DH21" s="34">
        <f t="shared" si="5"/>
        <v>0</v>
      </c>
      <c r="DI21" s="34">
        <f t="shared" si="5"/>
        <v>0</v>
      </c>
      <c r="DJ21" s="34">
        <f t="shared" si="5"/>
        <v>0</v>
      </c>
      <c r="DK21" s="34">
        <f t="shared" si="5"/>
        <v>0</v>
      </c>
      <c r="DL21" s="34">
        <f t="shared" si="5"/>
        <v>0</v>
      </c>
      <c r="DM21" s="34">
        <f t="shared" si="5"/>
        <v>0</v>
      </c>
      <c r="DN21" s="34">
        <f t="shared" si="5"/>
        <v>0</v>
      </c>
      <c r="DO21" s="34">
        <f t="shared" si="5"/>
        <v>0</v>
      </c>
      <c r="DP21" s="34">
        <f t="shared" si="5"/>
        <v>0</v>
      </c>
      <c r="DQ21" s="34">
        <f t="shared" si="6"/>
        <v>0</v>
      </c>
      <c r="DR21" s="34">
        <f t="shared" si="6"/>
        <v>0</v>
      </c>
      <c r="DS21" s="34">
        <f t="shared" si="6"/>
        <v>0</v>
      </c>
      <c r="DT21" s="34">
        <f t="shared" si="6"/>
        <v>0</v>
      </c>
      <c r="DU21" s="34">
        <f t="shared" si="6"/>
        <v>0</v>
      </c>
      <c r="DW21" s="34">
        <f t="shared" si="7"/>
        <v>0</v>
      </c>
      <c r="DX21" s="34">
        <f t="shared" si="8"/>
        <v>0</v>
      </c>
      <c r="DY21" s="34">
        <f t="shared" si="8"/>
        <v>0</v>
      </c>
      <c r="DZ21" s="34">
        <f t="shared" si="8"/>
        <v>0</v>
      </c>
      <c r="EA21" s="34">
        <f t="shared" si="8"/>
        <v>0</v>
      </c>
      <c r="EB21" s="34">
        <f t="shared" si="8"/>
        <v>0</v>
      </c>
      <c r="EC21" s="34">
        <f t="shared" si="8"/>
        <v>0</v>
      </c>
      <c r="ED21" s="34">
        <f t="shared" si="8"/>
        <v>0</v>
      </c>
      <c r="EE21" s="34">
        <f t="shared" si="8"/>
        <v>0</v>
      </c>
      <c r="EF21" s="34">
        <f t="shared" si="8"/>
        <v>0</v>
      </c>
      <c r="EG21" s="34">
        <f t="shared" si="8"/>
        <v>0</v>
      </c>
      <c r="EH21" s="34">
        <f t="shared" si="8"/>
        <v>0</v>
      </c>
      <c r="EI21" s="34">
        <f t="shared" si="8"/>
        <v>0</v>
      </c>
      <c r="EJ21" s="34">
        <f t="shared" si="8"/>
        <v>0</v>
      </c>
      <c r="EK21" s="34">
        <f t="shared" si="8"/>
        <v>0</v>
      </c>
      <c r="EL21" s="34">
        <f t="shared" si="8"/>
        <v>0</v>
      </c>
      <c r="EM21" s="34">
        <f t="shared" si="8"/>
        <v>0</v>
      </c>
      <c r="EN21" s="34">
        <f t="shared" si="9"/>
        <v>0</v>
      </c>
      <c r="EO21" s="34">
        <f t="shared" si="9"/>
        <v>0</v>
      </c>
      <c r="EP21" s="34">
        <f t="shared" si="9"/>
        <v>0</v>
      </c>
      <c r="EQ21" s="34">
        <f t="shared" si="9"/>
        <v>0</v>
      </c>
      <c r="ER21" s="34">
        <f t="shared" si="9"/>
        <v>0</v>
      </c>
      <c r="ES21" s="5"/>
      <c r="ET21" s="44">
        <f t="shared" si="10"/>
        <v>0</v>
      </c>
      <c r="EU21" s="44">
        <f t="shared" si="10"/>
        <v>0</v>
      </c>
      <c r="EV21" s="44">
        <f t="shared" si="10"/>
        <v>0</v>
      </c>
      <c r="EW21" s="44">
        <f t="shared" si="10"/>
        <v>0</v>
      </c>
      <c r="EX21" s="44">
        <f t="shared" si="10"/>
        <v>0</v>
      </c>
      <c r="EY21" s="44">
        <f t="shared" si="10"/>
        <v>0</v>
      </c>
      <c r="EZ21" s="44">
        <f t="shared" si="10"/>
        <v>0</v>
      </c>
      <c r="FA21" s="44">
        <f t="shared" si="10"/>
        <v>0</v>
      </c>
      <c r="FB21" s="44">
        <f t="shared" si="10"/>
        <v>0</v>
      </c>
      <c r="FC21" s="44">
        <f t="shared" si="10"/>
        <v>0</v>
      </c>
      <c r="FD21" s="44">
        <f t="shared" si="10"/>
        <v>0</v>
      </c>
      <c r="FE21" s="44">
        <f t="shared" si="10"/>
        <v>0</v>
      </c>
      <c r="FF21" s="44">
        <f t="shared" si="10"/>
        <v>0</v>
      </c>
      <c r="FG21" s="44">
        <f t="shared" si="10"/>
        <v>0</v>
      </c>
      <c r="FH21" s="44">
        <f t="shared" si="10"/>
        <v>0</v>
      </c>
      <c r="FI21" s="44">
        <f t="shared" si="10"/>
        <v>0</v>
      </c>
      <c r="FJ21" s="44">
        <f t="shared" si="11"/>
        <v>0</v>
      </c>
      <c r="FK21" s="44">
        <f t="shared" si="11"/>
        <v>0</v>
      </c>
      <c r="FL21" s="44">
        <f t="shared" si="11"/>
        <v>0</v>
      </c>
      <c r="FM21" s="44">
        <f t="shared" si="11"/>
        <v>0</v>
      </c>
      <c r="FN21" s="44">
        <f t="shared" si="11"/>
        <v>0</v>
      </c>
      <c r="FO21" s="44">
        <f t="shared" si="11"/>
        <v>0</v>
      </c>
      <c r="FP21" s="44"/>
      <c r="FQ21" s="44">
        <f t="shared" si="12"/>
        <v>0</v>
      </c>
      <c r="FR21" s="44">
        <f t="shared" si="12"/>
        <v>0</v>
      </c>
      <c r="FS21" s="44">
        <f t="shared" si="12"/>
        <v>0</v>
      </c>
      <c r="FT21" s="44">
        <f t="shared" si="12"/>
        <v>0</v>
      </c>
      <c r="FU21" s="44">
        <f t="shared" si="12"/>
        <v>0</v>
      </c>
      <c r="FV21" s="44">
        <f t="shared" si="12"/>
        <v>0</v>
      </c>
      <c r="FW21" s="44">
        <f t="shared" si="12"/>
        <v>0</v>
      </c>
      <c r="FX21" s="44">
        <f t="shared" si="12"/>
        <v>0</v>
      </c>
      <c r="FY21" s="44">
        <f t="shared" si="12"/>
        <v>0</v>
      </c>
      <c r="FZ21" s="44">
        <f t="shared" si="12"/>
        <v>0</v>
      </c>
      <c r="GA21" s="44">
        <f t="shared" si="12"/>
        <v>0</v>
      </c>
      <c r="GB21" s="44">
        <f t="shared" si="12"/>
        <v>0</v>
      </c>
      <c r="GC21" s="44">
        <f t="shared" si="12"/>
        <v>0</v>
      </c>
      <c r="GD21" s="44">
        <f t="shared" si="12"/>
        <v>0</v>
      </c>
      <c r="GE21" s="44">
        <f t="shared" si="12"/>
        <v>0</v>
      </c>
      <c r="GF21" s="44">
        <f t="shared" si="12"/>
        <v>0</v>
      </c>
      <c r="GG21" s="44">
        <f t="shared" si="13"/>
        <v>0</v>
      </c>
      <c r="GH21" s="44">
        <f t="shared" si="13"/>
        <v>0</v>
      </c>
      <c r="GI21" s="44">
        <f t="shared" si="13"/>
        <v>0</v>
      </c>
      <c r="GJ21" s="44">
        <f t="shared" si="13"/>
        <v>0</v>
      </c>
      <c r="GK21" s="44">
        <f t="shared" si="13"/>
        <v>0</v>
      </c>
      <c r="GL21" s="44">
        <f t="shared" si="13"/>
        <v>0</v>
      </c>
      <c r="GM21" s="44"/>
      <c r="GN21" s="44">
        <f t="shared" si="14"/>
        <v>0</v>
      </c>
      <c r="GO21" s="44">
        <f t="shared" si="14"/>
        <v>0</v>
      </c>
      <c r="GP21" s="44">
        <f t="shared" si="14"/>
        <v>0</v>
      </c>
      <c r="GQ21" s="44">
        <f t="shared" si="14"/>
        <v>0</v>
      </c>
      <c r="GR21" s="44">
        <f t="shared" si="14"/>
        <v>0</v>
      </c>
      <c r="GS21" s="44">
        <f t="shared" si="14"/>
        <v>0</v>
      </c>
      <c r="GT21" s="44">
        <f t="shared" si="14"/>
        <v>0</v>
      </c>
      <c r="GU21" s="44">
        <f t="shared" si="14"/>
        <v>0</v>
      </c>
      <c r="GV21" s="44">
        <f t="shared" si="14"/>
        <v>0</v>
      </c>
      <c r="GW21" s="44">
        <f t="shared" si="14"/>
        <v>0</v>
      </c>
      <c r="GX21" s="44">
        <f t="shared" si="14"/>
        <v>0</v>
      </c>
      <c r="GY21" s="44">
        <f t="shared" si="14"/>
        <v>0</v>
      </c>
      <c r="GZ21" s="44">
        <f t="shared" si="14"/>
        <v>0</v>
      </c>
      <c r="HA21" s="44">
        <f t="shared" si="14"/>
        <v>0</v>
      </c>
      <c r="HB21" s="44">
        <f t="shared" si="14"/>
        <v>0</v>
      </c>
      <c r="HC21" s="44">
        <f t="shared" si="14"/>
        <v>0</v>
      </c>
      <c r="HD21" s="44">
        <f t="shared" si="15"/>
        <v>0</v>
      </c>
      <c r="HE21" s="44">
        <f t="shared" si="15"/>
        <v>0</v>
      </c>
      <c r="HF21" s="44">
        <f t="shared" si="15"/>
        <v>0</v>
      </c>
      <c r="HG21" s="44">
        <f t="shared" si="15"/>
        <v>0</v>
      </c>
      <c r="HH21" s="44">
        <f t="shared" si="15"/>
        <v>0</v>
      </c>
      <c r="HI21" s="44">
        <f t="shared" si="15"/>
        <v>0</v>
      </c>
      <c r="HJ21" s="44"/>
      <c r="HK21" s="44">
        <f t="shared" si="16"/>
        <v>0</v>
      </c>
      <c r="HL21" s="44">
        <f t="shared" si="16"/>
        <v>0</v>
      </c>
      <c r="HM21" s="44">
        <f t="shared" si="16"/>
        <v>0</v>
      </c>
      <c r="HN21" s="44">
        <f t="shared" si="16"/>
        <v>0</v>
      </c>
      <c r="HO21" s="44">
        <f t="shared" si="16"/>
        <v>0</v>
      </c>
      <c r="HP21" s="44">
        <f t="shared" si="16"/>
        <v>0</v>
      </c>
      <c r="HQ21" s="44">
        <f t="shared" si="16"/>
        <v>0</v>
      </c>
      <c r="HR21" s="44">
        <f t="shared" si="16"/>
        <v>0</v>
      </c>
      <c r="HS21" s="44">
        <f t="shared" si="16"/>
        <v>0</v>
      </c>
      <c r="HT21" s="44">
        <f t="shared" si="16"/>
        <v>0</v>
      </c>
      <c r="HU21" s="44">
        <f t="shared" si="16"/>
        <v>0</v>
      </c>
      <c r="HV21" s="44">
        <f t="shared" si="16"/>
        <v>0</v>
      </c>
      <c r="HW21" s="44">
        <f t="shared" si="16"/>
        <v>0</v>
      </c>
      <c r="HX21" s="44">
        <f t="shared" si="16"/>
        <v>0</v>
      </c>
      <c r="HY21" s="44">
        <f t="shared" si="16"/>
        <v>0</v>
      </c>
      <c r="HZ21" s="44">
        <f t="shared" si="16"/>
        <v>0</v>
      </c>
      <c r="IA21" s="44">
        <f t="shared" si="17"/>
        <v>0</v>
      </c>
      <c r="IB21" s="44">
        <f t="shared" si="17"/>
        <v>0</v>
      </c>
      <c r="IC21" s="44">
        <f t="shared" si="17"/>
        <v>0</v>
      </c>
      <c r="ID21" s="44">
        <f t="shared" si="17"/>
        <v>0</v>
      </c>
      <c r="IE21" s="44">
        <f t="shared" si="17"/>
        <v>0</v>
      </c>
      <c r="IF21" s="44">
        <f t="shared" si="17"/>
        <v>0</v>
      </c>
    </row>
    <row r="22" spans="1:240" s="34" customFormat="1" ht="12" customHeight="1" x14ac:dyDescent="0.15">
      <c r="A22" s="77"/>
      <c r="B22" s="78" t="s">
        <v>174</v>
      </c>
      <c r="C22" s="78" t="s">
        <v>175</v>
      </c>
      <c r="D22" s="79" t="s">
        <v>176</v>
      </c>
      <c r="E22" s="79" t="s">
        <v>176</v>
      </c>
      <c r="F22" s="80">
        <v>44378</v>
      </c>
      <c r="G22" s="80">
        <v>45838</v>
      </c>
      <c r="H22" s="65" t="s">
        <v>49</v>
      </c>
      <c r="I22" s="65" t="s">
        <v>70</v>
      </c>
      <c r="J22" s="65" t="s">
        <v>93</v>
      </c>
      <c r="K22" s="67"/>
      <c r="L22" s="81">
        <v>106400</v>
      </c>
      <c r="M22" s="81">
        <v>106400</v>
      </c>
      <c r="N22" s="81">
        <v>106400</v>
      </c>
      <c r="O22" s="81">
        <v>131200</v>
      </c>
      <c r="P22" s="81">
        <v>131200</v>
      </c>
      <c r="Q22" s="81">
        <v>131200</v>
      </c>
      <c r="R22" s="81">
        <v>131200</v>
      </c>
      <c r="S22" s="81">
        <v>131200</v>
      </c>
      <c r="T22" s="81">
        <v>131200</v>
      </c>
      <c r="U22" s="81">
        <v>131200</v>
      </c>
      <c r="V22" s="81">
        <v>131200</v>
      </c>
      <c r="W22" s="81">
        <v>131200</v>
      </c>
      <c r="X22" s="81">
        <v>131200</v>
      </c>
      <c r="Y22" s="81">
        <v>131200</v>
      </c>
      <c r="Z22" s="81">
        <v>131200</v>
      </c>
      <c r="AA22" s="81">
        <v>131200</v>
      </c>
      <c r="AB22" s="81">
        <v>131200</v>
      </c>
      <c r="AC22" s="81">
        <v>131200</v>
      </c>
      <c r="AD22" s="81">
        <v>131200</v>
      </c>
      <c r="AE22" s="81">
        <v>131200</v>
      </c>
      <c r="AF22" s="81">
        <v>131200</v>
      </c>
      <c r="AG22" s="81">
        <v>131200</v>
      </c>
      <c r="AH22" s="44"/>
      <c r="AI22" s="81">
        <v>106400</v>
      </c>
      <c r="AJ22" s="81">
        <v>106400</v>
      </c>
      <c r="AK22" s="81">
        <v>106400</v>
      </c>
      <c r="AL22" s="81">
        <v>131200</v>
      </c>
      <c r="AM22" s="81">
        <v>131200</v>
      </c>
      <c r="AN22" s="81">
        <v>131200</v>
      </c>
      <c r="AO22" s="81">
        <v>131200</v>
      </c>
      <c r="AP22" s="81">
        <v>131200</v>
      </c>
      <c r="AQ22" s="81">
        <v>131200</v>
      </c>
      <c r="AR22" s="81">
        <v>131200</v>
      </c>
      <c r="AS22" s="81">
        <v>131200</v>
      </c>
      <c r="AT22" s="81">
        <v>131200</v>
      </c>
      <c r="AU22" s="81">
        <v>131200</v>
      </c>
      <c r="AV22" s="81">
        <v>131200</v>
      </c>
      <c r="AW22" s="81">
        <v>131200</v>
      </c>
      <c r="AX22" s="81">
        <v>131200</v>
      </c>
      <c r="AY22" s="81">
        <v>131200</v>
      </c>
      <c r="AZ22" s="81">
        <v>131200</v>
      </c>
      <c r="BA22" s="81">
        <v>131200</v>
      </c>
      <c r="BB22" s="81">
        <v>131200</v>
      </c>
      <c r="BC22" s="81">
        <v>131200</v>
      </c>
      <c r="BD22" s="81">
        <v>131200</v>
      </c>
      <c r="BE22" s="5"/>
      <c r="BF22" s="34">
        <f t="shared" si="0"/>
        <v>1</v>
      </c>
      <c r="BG22" s="34">
        <f t="shared" si="0"/>
        <v>1</v>
      </c>
      <c r="BH22" s="34">
        <f t="shared" si="0"/>
        <v>1</v>
      </c>
      <c r="BI22" s="34">
        <f t="shared" si="0"/>
        <v>1</v>
      </c>
      <c r="BJ22" s="34">
        <f t="shared" si="0"/>
        <v>1</v>
      </c>
      <c r="BK22" s="34">
        <f t="shared" si="0"/>
        <v>1</v>
      </c>
      <c r="BL22" s="34">
        <f t="shared" si="0"/>
        <v>1</v>
      </c>
      <c r="BM22" s="34">
        <f t="shared" si="0"/>
        <v>1</v>
      </c>
      <c r="BN22" s="34">
        <f t="shared" si="0"/>
        <v>1</v>
      </c>
      <c r="BO22" s="34">
        <f t="shared" si="0"/>
        <v>1</v>
      </c>
      <c r="BP22" s="34">
        <f t="shared" si="0"/>
        <v>1</v>
      </c>
      <c r="BQ22" s="34">
        <f t="shared" si="0"/>
        <v>1</v>
      </c>
      <c r="BR22" s="34">
        <f t="shared" si="0"/>
        <v>1</v>
      </c>
      <c r="BS22" s="34">
        <f t="shared" si="0"/>
        <v>1</v>
      </c>
      <c r="BT22" s="34">
        <f t="shared" si="0"/>
        <v>1</v>
      </c>
      <c r="BU22" s="34">
        <f t="shared" ref="BU22:CA54" si="18">+IF(AA22&lt;&gt;0,1,0)</f>
        <v>1</v>
      </c>
      <c r="BV22" s="34">
        <f t="shared" si="1"/>
        <v>1</v>
      </c>
      <c r="BW22" s="34">
        <f t="shared" si="1"/>
        <v>1</v>
      </c>
      <c r="BX22" s="34">
        <f t="shared" si="1"/>
        <v>1</v>
      </c>
      <c r="BY22" s="34">
        <f t="shared" si="1"/>
        <v>1</v>
      </c>
      <c r="BZ22" s="34">
        <f t="shared" si="1"/>
        <v>1</v>
      </c>
      <c r="CA22" s="34">
        <f t="shared" si="1"/>
        <v>1</v>
      </c>
      <c r="CC22" s="34">
        <f t="shared" si="2"/>
        <v>0</v>
      </c>
      <c r="CD22" s="34">
        <f t="shared" si="3"/>
        <v>1</v>
      </c>
      <c r="CE22" s="34">
        <f t="shared" si="3"/>
        <v>1</v>
      </c>
      <c r="CF22" s="34">
        <f t="shared" si="3"/>
        <v>1</v>
      </c>
      <c r="CG22" s="34">
        <f t="shared" si="3"/>
        <v>1</v>
      </c>
      <c r="CH22" s="34">
        <f t="shared" si="3"/>
        <v>1</v>
      </c>
      <c r="CI22" s="34">
        <f t="shared" si="3"/>
        <v>1</v>
      </c>
      <c r="CJ22" s="34">
        <f t="shared" si="3"/>
        <v>1</v>
      </c>
      <c r="CK22" s="34">
        <f t="shared" si="3"/>
        <v>1</v>
      </c>
      <c r="CL22" s="34">
        <f t="shared" si="3"/>
        <v>1</v>
      </c>
      <c r="CM22" s="34">
        <f t="shared" si="3"/>
        <v>1</v>
      </c>
      <c r="CN22" s="34">
        <f t="shared" si="3"/>
        <v>1</v>
      </c>
      <c r="CO22" s="34">
        <f t="shared" si="3"/>
        <v>1</v>
      </c>
      <c r="CP22" s="34">
        <f t="shared" si="3"/>
        <v>1</v>
      </c>
      <c r="CQ22" s="34">
        <f t="shared" si="3"/>
        <v>1</v>
      </c>
      <c r="CR22" s="34">
        <f t="shared" si="3"/>
        <v>1</v>
      </c>
      <c r="CS22" s="34">
        <f t="shared" ref="CS22:CX54" si="19">+IF(AND(BU22=1,BV22=1),1,0)</f>
        <v>1</v>
      </c>
      <c r="CT22" s="34">
        <f t="shared" si="4"/>
        <v>1</v>
      </c>
      <c r="CU22" s="34">
        <f t="shared" si="4"/>
        <v>1</v>
      </c>
      <c r="CV22" s="34">
        <f t="shared" si="4"/>
        <v>1</v>
      </c>
      <c r="CW22" s="34">
        <f t="shared" si="4"/>
        <v>1</v>
      </c>
      <c r="CX22" s="34">
        <f t="shared" si="4"/>
        <v>1</v>
      </c>
      <c r="DA22" s="34">
        <f t="shared" si="5"/>
        <v>0</v>
      </c>
      <c r="DB22" s="34">
        <f t="shared" si="5"/>
        <v>0</v>
      </c>
      <c r="DC22" s="34">
        <f t="shared" si="5"/>
        <v>0</v>
      </c>
      <c r="DD22" s="34">
        <f t="shared" si="5"/>
        <v>0</v>
      </c>
      <c r="DE22" s="34">
        <f t="shared" si="5"/>
        <v>0</v>
      </c>
      <c r="DF22" s="34">
        <f t="shared" si="5"/>
        <v>0</v>
      </c>
      <c r="DG22" s="34">
        <f t="shared" si="5"/>
        <v>0</v>
      </c>
      <c r="DH22" s="34">
        <f t="shared" si="5"/>
        <v>0</v>
      </c>
      <c r="DI22" s="34">
        <f t="shared" si="5"/>
        <v>0</v>
      </c>
      <c r="DJ22" s="34">
        <f t="shared" si="5"/>
        <v>0</v>
      </c>
      <c r="DK22" s="34">
        <f t="shared" si="5"/>
        <v>0</v>
      </c>
      <c r="DL22" s="34">
        <f t="shared" si="5"/>
        <v>0</v>
      </c>
      <c r="DM22" s="34">
        <f t="shared" si="5"/>
        <v>0</v>
      </c>
      <c r="DN22" s="34">
        <f t="shared" si="5"/>
        <v>0</v>
      </c>
      <c r="DO22" s="34">
        <f t="shared" si="5"/>
        <v>0</v>
      </c>
      <c r="DP22" s="34">
        <f t="shared" ref="DP22:DU54" si="20">+IF(AND(BV22=1,BU22=0),1,0)</f>
        <v>0</v>
      </c>
      <c r="DQ22" s="34">
        <f t="shared" si="6"/>
        <v>0</v>
      </c>
      <c r="DR22" s="34">
        <f t="shared" si="6"/>
        <v>0</v>
      </c>
      <c r="DS22" s="34">
        <f t="shared" si="6"/>
        <v>0</v>
      </c>
      <c r="DT22" s="34">
        <f t="shared" si="6"/>
        <v>0</v>
      </c>
      <c r="DU22" s="34">
        <f t="shared" si="6"/>
        <v>0</v>
      </c>
      <c r="DW22" s="34">
        <f t="shared" si="7"/>
        <v>0</v>
      </c>
      <c r="DX22" s="34">
        <f t="shared" si="8"/>
        <v>0</v>
      </c>
      <c r="DY22" s="34">
        <f t="shared" si="8"/>
        <v>0</v>
      </c>
      <c r="DZ22" s="34">
        <f t="shared" si="8"/>
        <v>0</v>
      </c>
      <c r="EA22" s="34">
        <f t="shared" si="8"/>
        <v>0</v>
      </c>
      <c r="EB22" s="34">
        <f t="shared" si="8"/>
        <v>0</v>
      </c>
      <c r="EC22" s="34">
        <f t="shared" si="8"/>
        <v>0</v>
      </c>
      <c r="ED22" s="34">
        <f t="shared" si="8"/>
        <v>0</v>
      </c>
      <c r="EE22" s="34">
        <f t="shared" si="8"/>
        <v>0</v>
      </c>
      <c r="EF22" s="34">
        <f t="shared" si="8"/>
        <v>0</v>
      </c>
      <c r="EG22" s="34">
        <f t="shared" si="8"/>
        <v>0</v>
      </c>
      <c r="EH22" s="34">
        <f t="shared" si="8"/>
        <v>0</v>
      </c>
      <c r="EI22" s="34">
        <f t="shared" si="8"/>
        <v>0</v>
      </c>
      <c r="EJ22" s="34">
        <f t="shared" si="8"/>
        <v>0</v>
      </c>
      <c r="EK22" s="34">
        <f t="shared" si="8"/>
        <v>0</v>
      </c>
      <c r="EL22" s="34">
        <f t="shared" si="8"/>
        <v>0</v>
      </c>
      <c r="EM22" s="34">
        <f t="shared" ref="EM22:ER54" si="21">+IF(AND(BV22=0,BU22=1),1,0)</f>
        <v>0</v>
      </c>
      <c r="EN22" s="34">
        <f t="shared" si="9"/>
        <v>0</v>
      </c>
      <c r="EO22" s="34">
        <f t="shared" si="9"/>
        <v>0</v>
      </c>
      <c r="EP22" s="34">
        <f t="shared" si="9"/>
        <v>0</v>
      </c>
      <c r="EQ22" s="34">
        <f t="shared" si="9"/>
        <v>0</v>
      </c>
      <c r="ER22" s="34">
        <f t="shared" si="9"/>
        <v>0</v>
      </c>
      <c r="ES22" s="5"/>
      <c r="ET22" s="44">
        <f t="shared" si="10"/>
        <v>0</v>
      </c>
      <c r="EU22" s="44">
        <f t="shared" si="10"/>
        <v>0</v>
      </c>
      <c r="EV22" s="44">
        <f t="shared" si="10"/>
        <v>0</v>
      </c>
      <c r="EW22" s="44">
        <f t="shared" si="10"/>
        <v>0</v>
      </c>
      <c r="EX22" s="44">
        <f t="shared" si="10"/>
        <v>0</v>
      </c>
      <c r="EY22" s="44">
        <f t="shared" si="10"/>
        <v>0</v>
      </c>
      <c r="EZ22" s="44">
        <f t="shared" si="10"/>
        <v>0</v>
      </c>
      <c r="FA22" s="44">
        <f t="shared" si="10"/>
        <v>0</v>
      </c>
      <c r="FB22" s="44">
        <f t="shared" si="10"/>
        <v>0</v>
      </c>
      <c r="FC22" s="44">
        <f t="shared" si="10"/>
        <v>0</v>
      </c>
      <c r="FD22" s="44">
        <f t="shared" si="10"/>
        <v>0</v>
      </c>
      <c r="FE22" s="44">
        <f t="shared" si="10"/>
        <v>0</v>
      </c>
      <c r="FF22" s="44">
        <f t="shared" si="10"/>
        <v>0</v>
      </c>
      <c r="FG22" s="44">
        <f t="shared" si="10"/>
        <v>0</v>
      </c>
      <c r="FH22" s="44">
        <f t="shared" si="10"/>
        <v>0</v>
      </c>
      <c r="FI22" s="44">
        <f t="shared" ref="FI22:FO54" si="22">+DO22*AA22</f>
        <v>0</v>
      </c>
      <c r="FJ22" s="44">
        <f t="shared" si="11"/>
        <v>0</v>
      </c>
      <c r="FK22" s="44">
        <f t="shared" si="11"/>
        <v>0</v>
      </c>
      <c r="FL22" s="44">
        <f t="shared" si="11"/>
        <v>0</v>
      </c>
      <c r="FM22" s="44">
        <f t="shared" si="11"/>
        <v>0</v>
      </c>
      <c r="FN22" s="44">
        <f t="shared" si="11"/>
        <v>0</v>
      </c>
      <c r="FO22" s="44">
        <f t="shared" si="11"/>
        <v>0</v>
      </c>
      <c r="FP22" s="44"/>
      <c r="FQ22" s="44">
        <f t="shared" si="12"/>
        <v>0</v>
      </c>
      <c r="FR22" s="44">
        <f t="shared" si="12"/>
        <v>0</v>
      </c>
      <c r="FS22" s="44">
        <f t="shared" si="12"/>
        <v>0</v>
      </c>
      <c r="FT22" s="44">
        <f t="shared" si="12"/>
        <v>24800</v>
      </c>
      <c r="FU22" s="44">
        <f t="shared" si="12"/>
        <v>0</v>
      </c>
      <c r="FV22" s="44">
        <f t="shared" si="12"/>
        <v>0</v>
      </c>
      <c r="FW22" s="44">
        <f t="shared" si="12"/>
        <v>0</v>
      </c>
      <c r="FX22" s="44">
        <f t="shared" si="12"/>
        <v>0</v>
      </c>
      <c r="FY22" s="44">
        <f t="shared" si="12"/>
        <v>0</v>
      </c>
      <c r="FZ22" s="44">
        <f t="shared" si="12"/>
        <v>0</v>
      </c>
      <c r="GA22" s="44">
        <f t="shared" si="12"/>
        <v>0</v>
      </c>
      <c r="GB22" s="44">
        <f t="shared" si="12"/>
        <v>0</v>
      </c>
      <c r="GC22" s="44">
        <f t="shared" si="12"/>
        <v>0</v>
      </c>
      <c r="GD22" s="44">
        <f t="shared" si="12"/>
        <v>0</v>
      </c>
      <c r="GE22" s="44">
        <f t="shared" si="12"/>
        <v>0</v>
      </c>
      <c r="GF22" s="44">
        <f t="shared" ref="GF22:GL54" si="23">+CR22*IF(AA22&gt;Z22,AA22-Z22,0)</f>
        <v>0</v>
      </c>
      <c r="GG22" s="44">
        <f t="shared" si="13"/>
        <v>0</v>
      </c>
      <c r="GH22" s="44">
        <f t="shared" si="13"/>
        <v>0</v>
      </c>
      <c r="GI22" s="44">
        <f t="shared" si="13"/>
        <v>0</v>
      </c>
      <c r="GJ22" s="44">
        <f t="shared" si="13"/>
        <v>0</v>
      </c>
      <c r="GK22" s="44">
        <f t="shared" si="13"/>
        <v>0</v>
      </c>
      <c r="GL22" s="44">
        <f t="shared" si="13"/>
        <v>0</v>
      </c>
      <c r="GM22" s="44"/>
      <c r="GN22" s="44">
        <f t="shared" si="14"/>
        <v>0</v>
      </c>
      <c r="GO22" s="44">
        <f t="shared" si="14"/>
        <v>0</v>
      </c>
      <c r="GP22" s="44">
        <f t="shared" si="14"/>
        <v>0</v>
      </c>
      <c r="GQ22" s="44">
        <f t="shared" si="14"/>
        <v>0</v>
      </c>
      <c r="GR22" s="44">
        <f t="shared" si="14"/>
        <v>0</v>
      </c>
      <c r="GS22" s="44">
        <f t="shared" si="14"/>
        <v>0</v>
      </c>
      <c r="GT22" s="44">
        <f t="shared" si="14"/>
        <v>0</v>
      </c>
      <c r="GU22" s="44">
        <f t="shared" si="14"/>
        <v>0</v>
      </c>
      <c r="GV22" s="44">
        <f t="shared" si="14"/>
        <v>0</v>
      </c>
      <c r="GW22" s="44">
        <f t="shared" si="14"/>
        <v>0</v>
      </c>
      <c r="GX22" s="44">
        <f t="shared" si="14"/>
        <v>0</v>
      </c>
      <c r="GY22" s="44">
        <f t="shared" si="14"/>
        <v>0</v>
      </c>
      <c r="GZ22" s="44">
        <f t="shared" si="14"/>
        <v>0</v>
      </c>
      <c r="HA22" s="44">
        <f t="shared" si="14"/>
        <v>0</v>
      </c>
      <c r="HB22" s="44">
        <f t="shared" si="14"/>
        <v>0</v>
      </c>
      <c r="HC22" s="44">
        <f t="shared" ref="HC22:HI54" si="24">+CR22*IF(AA22&lt;Z22,AA22-Z22,0)</f>
        <v>0</v>
      </c>
      <c r="HD22" s="44">
        <f t="shared" si="15"/>
        <v>0</v>
      </c>
      <c r="HE22" s="44">
        <f t="shared" si="15"/>
        <v>0</v>
      </c>
      <c r="HF22" s="44">
        <f t="shared" si="15"/>
        <v>0</v>
      </c>
      <c r="HG22" s="44">
        <f t="shared" si="15"/>
        <v>0</v>
      </c>
      <c r="HH22" s="44">
        <f t="shared" si="15"/>
        <v>0</v>
      </c>
      <c r="HI22" s="44">
        <f t="shared" si="15"/>
        <v>0</v>
      </c>
      <c r="HJ22" s="44"/>
      <c r="HK22" s="44">
        <f t="shared" si="16"/>
        <v>0</v>
      </c>
      <c r="HL22" s="44">
        <f t="shared" si="16"/>
        <v>0</v>
      </c>
      <c r="HM22" s="44">
        <f t="shared" si="16"/>
        <v>0</v>
      </c>
      <c r="HN22" s="44">
        <f t="shared" si="16"/>
        <v>0</v>
      </c>
      <c r="HO22" s="44">
        <f t="shared" si="16"/>
        <v>0</v>
      </c>
      <c r="HP22" s="44">
        <f t="shared" si="16"/>
        <v>0</v>
      </c>
      <c r="HQ22" s="44">
        <f t="shared" si="16"/>
        <v>0</v>
      </c>
      <c r="HR22" s="44">
        <f t="shared" si="16"/>
        <v>0</v>
      </c>
      <c r="HS22" s="44">
        <f t="shared" si="16"/>
        <v>0</v>
      </c>
      <c r="HT22" s="44">
        <f t="shared" si="16"/>
        <v>0</v>
      </c>
      <c r="HU22" s="44">
        <f t="shared" si="16"/>
        <v>0</v>
      </c>
      <c r="HV22" s="44">
        <f t="shared" si="16"/>
        <v>0</v>
      </c>
      <c r="HW22" s="44">
        <f t="shared" si="16"/>
        <v>0</v>
      </c>
      <c r="HX22" s="44">
        <f t="shared" si="16"/>
        <v>0</v>
      </c>
      <c r="HY22" s="44">
        <f t="shared" si="16"/>
        <v>0</v>
      </c>
      <c r="HZ22" s="44">
        <f t="shared" ref="HZ22:IF54" si="25">-EL22*Z22</f>
        <v>0</v>
      </c>
      <c r="IA22" s="44">
        <f t="shared" si="17"/>
        <v>0</v>
      </c>
      <c r="IB22" s="44">
        <f t="shared" si="17"/>
        <v>0</v>
      </c>
      <c r="IC22" s="44">
        <f t="shared" si="17"/>
        <v>0</v>
      </c>
      <c r="ID22" s="44">
        <f t="shared" si="17"/>
        <v>0</v>
      </c>
      <c r="IE22" s="44">
        <f t="shared" si="17"/>
        <v>0</v>
      </c>
      <c r="IF22" s="44">
        <f t="shared" si="17"/>
        <v>0</v>
      </c>
    </row>
    <row r="23" spans="1:240" s="34" customFormat="1" ht="12" customHeight="1" x14ac:dyDescent="0.15">
      <c r="A23" s="77"/>
      <c r="B23" s="78" t="s">
        <v>177</v>
      </c>
      <c r="C23" s="78" t="s">
        <v>178</v>
      </c>
      <c r="D23" s="79" t="s">
        <v>179</v>
      </c>
      <c r="E23" s="79" t="s">
        <v>179</v>
      </c>
      <c r="F23" s="80">
        <v>44894</v>
      </c>
      <c r="G23" s="80">
        <v>45989</v>
      </c>
      <c r="H23" s="65" t="s">
        <v>59</v>
      </c>
      <c r="I23" s="65" t="s">
        <v>70</v>
      </c>
      <c r="J23" s="65" t="s">
        <v>91</v>
      </c>
      <c r="K23" s="67"/>
      <c r="L23" s="81">
        <v>128099</v>
      </c>
      <c r="M23" s="81">
        <v>128099</v>
      </c>
      <c r="N23" s="81">
        <v>128099</v>
      </c>
      <c r="O23" s="81">
        <v>128099</v>
      </c>
      <c r="P23" s="81">
        <v>128099</v>
      </c>
      <c r="Q23" s="81">
        <v>128099</v>
      </c>
      <c r="R23" s="81">
        <v>128099</v>
      </c>
      <c r="S23" s="81">
        <v>128099</v>
      </c>
      <c r="T23" s="81">
        <v>128099</v>
      </c>
      <c r="U23" s="81">
        <v>128099</v>
      </c>
      <c r="V23" s="81">
        <v>128099</v>
      </c>
      <c r="W23" s="81">
        <v>128099</v>
      </c>
      <c r="X23" s="81">
        <v>128099</v>
      </c>
      <c r="Y23" s="81">
        <v>128099</v>
      </c>
      <c r="Z23" s="81">
        <v>128099</v>
      </c>
      <c r="AA23" s="81">
        <v>128099</v>
      </c>
      <c r="AB23" s="81">
        <v>128099</v>
      </c>
      <c r="AC23" s="81">
        <v>128099</v>
      </c>
      <c r="AD23" s="81">
        <v>128099</v>
      </c>
      <c r="AE23" s="81">
        <v>128099</v>
      </c>
      <c r="AF23" s="81">
        <v>128099</v>
      </c>
      <c r="AG23" s="81">
        <v>128099</v>
      </c>
      <c r="AH23" s="44"/>
      <c r="AI23" s="81">
        <v>128099</v>
      </c>
      <c r="AJ23" s="81">
        <v>128099</v>
      </c>
      <c r="AK23" s="81">
        <v>128099</v>
      </c>
      <c r="AL23" s="81">
        <v>128099</v>
      </c>
      <c r="AM23" s="81">
        <v>128099</v>
      </c>
      <c r="AN23" s="81">
        <v>128099</v>
      </c>
      <c r="AO23" s="81">
        <v>128099</v>
      </c>
      <c r="AP23" s="81">
        <v>128099</v>
      </c>
      <c r="AQ23" s="81">
        <v>128099</v>
      </c>
      <c r="AR23" s="81">
        <v>128099</v>
      </c>
      <c r="AS23" s="81">
        <v>128099</v>
      </c>
      <c r="AT23" s="81">
        <v>128099</v>
      </c>
      <c r="AU23" s="81">
        <v>128099</v>
      </c>
      <c r="AV23" s="81">
        <v>128099</v>
      </c>
      <c r="AW23" s="81">
        <v>128099</v>
      </c>
      <c r="AX23" s="81">
        <v>128099</v>
      </c>
      <c r="AY23" s="81">
        <v>128099</v>
      </c>
      <c r="AZ23" s="81">
        <v>128099</v>
      </c>
      <c r="BA23" s="81">
        <v>128099</v>
      </c>
      <c r="BB23" s="81">
        <v>128099</v>
      </c>
      <c r="BC23" s="81">
        <v>128099</v>
      </c>
      <c r="BD23" s="81">
        <v>128099</v>
      </c>
      <c r="BE23" s="5"/>
      <c r="BF23" s="34">
        <f t="shared" ref="BF23:BT39" si="26">+IF(L23&lt;&gt;0,1,0)</f>
        <v>1</v>
      </c>
      <c r="BG23" s="34">
        <f t="shared" si="26"/>
        <v>1</v>
      </c>
      <c r="BH23" s="34">
        <f t="shared" si="26"/>
        <v>1</v>
      </c>
      <c r="BI23" s="34">
        <f t="shared" si="26"/>
        <v>1</v>
      </c>
      <c r="BJ23" s="34">
        <f t="shared" si="26"/>
        <v>1</v>
      </c>
      <c r="BK23" s="34">
        <f t="shared" si="26"/>
        <v>1</v>
      </c>
      <c r="BL23" s="34">
        <f t="shared" si="26"/>
        <v>1</v>
      </c>
      <c r="BM23" s="34">
        <f t="shared" si="26"/>
        <v>1</v>
      </c>
      <c r="BN23" s="34">
        <f t="shared" si="26"/>
        <v>1</v>
      </c>
      <c r="BO23" s="34">
        <f t="shared" si="26"/>
        <v>1</v>
      </c>
      <c r="BP23" s="34">
        <f t="shared" si="26"/>
        <v>1</v>
      </c>
      <c r="BQ23" s="34">
        <f t="shared" si="26"/>
        <v>1</v>
      </c>
      <c r="BR23" s="34">
        <f t="shared" si="26"/>
        <v>1</v>
      </c>
      <c r="BS23" s="34">
        <f t="shared" si="26"/>
        <v>1</v>
      </c>
      <c r="BT23" s="34">
        <f t="shared" si="26"/>
        <v>1</v>
      </c>
      <c r="BU23" s="34">
        <f t="shared" si="18"/>
        <v>1</v>
      </c>
      <c r="BV23" s="34">
        <f t="shared" si="1"/>
        <v>1</v>
      </c>
      <c r="BW23" s="34">
        <f t="shared" si="1"/>
        <v>1</v>
      </c>
      <c r="BX23" s="34">
        <f t="shared" si="1"/>
        <v>1</v>
      </c>
      <c r="BY23" s="34">
        <f t="shared" si="1"/>
        <v>1</v>
      </c>
      <c r="BZ23" s="34">
        <f t="shared" si="1"/>
        <v>1</v>
      </c>
      <c r="CA23" s="34">
        <f t="shared" si="1"/>
        <v>1</v>
      </c>
      <c r="CC23" s="34">
        <f t="shared" si="2"/>
        <v>0</v>
      </c>
      <c r="CD23" s="34">
        <f t="shared" ref="CD23:CR39" si="27">+IF(AND(BF23=1,BG23=1),1,0)</f>
        <v>1</v>
      </c>
      <c r="CE23" s="34">
        <f t="shared" si="27"/>
        <v>1</v>
      </c>
      <c r="CF23" s="34">
        <f t="shared" si="27"/>
        <v>1</v>
      </c>
      <c r="CG23" s="34">
        <f t="shared" si="27"/>
        <v>1</v>
      </c>
      <c r="CH23" s="34">
        <f t="shared" si="27"/>
        <v>1</v>
      </c>
      <c r="CI23" s="34">
        <f t="shared" si="27"/>
        <v>1</v>
      </c>
      <c r="CJ23" s="34">
        <f t="shared" si="27"/>
        <v>1</v>
      </c>
      <c r="CK23" s="34">
        <f t="shared" si="27"/>
        <v>1</v>
      </c>
      <c r="CL23" s="34">
        <f t="shared" si="27"/>
        <v>1</v>
      </c>
      <c r="CM23" s="34">
        <f t="shared" si="27"/>
        <v>1</v>
      </c>
      <c r="CN23" s="34">
        <f t="shared" si="27"/>
        <v>1</v>
      </c>
      <c r="CO23" s="34">
        <f t="shared" si="27"/>
        <v>1</v>
      </c>
      <c r="CP23" s="34">
        <f t="shared" si="27"/>
        <v>1</v>
      </c>
      <c r="CQ23" s="34">
        <f t="shared" si="27"/>
        <v>1</v>
      </c>
      <c r="CR23" s="34">
        <f t="shared" si="27"/>
        <v>1</v>
      </c>
      <c r="CS23" s="34">
        <f t="shared" si="19"/>
        <v>1</v>
      </c>
      <c r="CT23" s="34">
        <f t="shared" si="4"/>
        <v>1</v>
      </c>
      <c r="CU23" s="34">
        <f t="shared" si="4"/>
        <v>1</v>
      </c>
      <c r="CV23" s="34">
        <f t="shared" si="4"/>
        <v>1</v>
      </c>
      <c r="CW23" s="34">
        <f t="shared" si="4"/>
        <v>1</v>
      </c>
      <c r="CX23" s="34">
        <f t="shared" si="4"/>
        <v>1</v>
      </c>
      <c r="DA23" s="34">
        <f t="shared" ref="DA23:DO39" si="28">+IF(AND(BG23=1,BF23=0),1,0)</f>
        <v>0</v>
      </c>
      <c r="DB23" s="34">
        <f t="shared" si="28"/>
        <v>0</v>
      </c>
      <c r="DC23" s="34">
        <f t="shared" si="28"/>
        <v>0</v>
      </c>
      <c r="DD23" s="34">
        <f t="shared" si="28"/>
        <v>0</v>
      </c>
      <c r="DE23" s="34">
        <f t="shared" si="28"/>
        <v>0</v>
      </c>
      <c r="DF23" s="34">
        <f t="shared" si="28"/>
        <v>0</v>
      </c>
      <c r="DG23" s="34">
        <f t="shared" si="28"/>
        <v>0</v>
      </c>
      <c r="DH23" s="34">
        <f t="shared" si="28"/>
        <v>0</v>
      </c>
      <c r="DI23" s="34">
        <f t="shared" si="28"/>
        <v>0</v>
      </c>
      <c r="DJ23" s="34">
        <f t="shared" si="28"/>
        <v>0</v>
      </c>
      <c r="DK23" s="34">
        <f t="shared" si="28"/>
        <v>0</v>
      </c>
      <c r="DL23" s="34">
        <f t="shared" si="28"/>
        <v>0</v>
      </c>
      <c r="DM23" s="34">
        <f t="shared" si="28"/>
        <v>0</v>
      </c>
      <c r="DN23" s="34">
        <f t="shared" si="28"/>
        <v>0</v>
      </c>
      <c r="DO23" s="34">
        <f t="shared" si="28"/>
        <v>0</v>
      </c>
      <c r="DP23" s="34">
        <f t="shared" si="20"/>
        <v>0</v>
      </c>
      <c r="DQ23" s="34">
        <f t="shared" si="6"/>
        <v>0</v>
      </c>
      <c r="DR23" s="34">
        <f t="shared" si="6"/>
        <v>0</v>
      </c>
      <c r="DS23" s="34">
        <f t="shared" si="6"/>
        <v>0</v>
      </c>
      <c r="DT23" s="34">
        <f t="shared" si="6"/>
        <v>0</v>
      </c>
      <c r="DU23" s="34">
        <f t="shared" si="6"/>
        <v>0</v>
      </c>
      <c r="DW23" s="34">
        <f t="shared" si="7"/>
        <v>0</v>
      </c>
      <c r="DX23" s="34">
        <f t="shared" ref="DX23:EL39" si="29">+IF(AND(BG23=0,BF23=1),1,0)</f>
        <v>0</v>
      </c>
      <c r="DY23" s="34">
        <f t="shared" si="29"/>
        <v>0</v>
      </c>
      <c r="DZ23" s="34">
        <f t="shared" si="29"/>
        <v>0</v>
      </c>
      <c r="EA23" s="34">
        <f t="shared" si="29"/>
        <v>0</v>
      </c>
      <c r="EB23" s="34">
        <f t="shared" si="29"/>
        <v>0</v>
      </c>
      <c r="EC23" s="34">
        <f t="shared" si="29"/>
        <v>0</v>
      </c>
      <c r="ED23" s="34">
        <f t="shared" si="29"/>
        <v>0</v>
      </c>
      <c r="EE23" s="34">
        <f t="shared" si="29"/>
        <v>0</v>
      </c>
      <c r="EF23" s="34">
        <f t="shared" si="29"/>
        <v>0</v>
      </c>
      <c r="EG23" s="34">
        <f t="shared" si="29"/>
        <v>0</v>
      </c>
      <c r="EH23" s="34">
        <f t="shared" si="29"/>
        <v>0</v>
      </c>
      <c r="EI23" s="34">
        <f t="shared" si="29"/>
        <v>0</v>
      </c>
      <c r="EJ23" s="34">
        <f t="shared" si="29"/>
        <v>0</v>
      </c>
      <c r="EK23" s="34">
        <f t="shared" si="29"/>
        <v>0</v>
      </c>
      <c r="EL23" s="34">
        <f t="shared" si="29"/>
        <v>0</v>
      </c>
      <c r="EM23" s="34">
        <f t="shared" si="21"/>
        <v>0</v>
      </c>
      <c r="EN23" s="34">
        <f t="shared" si="9"/>
        <v>0</v>
      </c>
      <c r="EO23" s="34">
        <f t="shared" si="9"/>
        <v>0</v>
      </c>
      <c r="EP23" s="34">
        <f t="shared" si="9"/>
        <v>0</v>
      </c>
      <c r="EQ23" s="34">
        <f t="shared" si="9"/>
        <v>0</v>
      </c>
      <c r="ER23" s="34">
        <f t="shared" si="9"/>
        <v>0</v>
      </c>
      <c r="ES23" s="5"/>
      <c r="ET23" s="44">
        <f t="shared" ref="ET23:FH39" si="30">+CZ23*L23</f>
        <v>0</v>
      </c>
      <c r="EU23" s="44">
        <f t="shared" si="30"/>
        <v>0</v>
      </c>
      <c r="EV23" s="44">
        <f t="shared" si="30"/>
        <v>0</v>
      </c>
      <c r="EW23" s="44">
        <f t="shared" si="30"/>
        <v>0</v>
      </c>
      <c r="EX23" s="44">
        <f t="shared" si="30"/>
        <v>0</v>
      </c>
      <c r="EY23" s="44">
        <f t="shared" si="30"/>
        <v>0</v>
      </c>
      <c r="EZ23" s="44">
        <f t="shared" si="30"/>
        <v>0</v>
      </c>
      <c r="FA23" s="44">
        <f t="shared" si="30"/>
        <v>0</v>
      </c>
      <c r="FB23" s="44">
        <f t="shared" si="30"/>
        <v>0</v>
      </c>
      <c r="FC23" s="44">
        <f t="shared" si="30"/>
        <v>0</v>
      </c>
      <c r="FD23" s="44">
        <f t="shared" si="30"/>
        <v>0</v>
      </c>
      <c r="FE23" s="44">
        <f t="shared" si="30"/>
        <v>0</v>
      </c>
      <c r="FF23" s="44">
        <f t="shared" si="30"/>
        <v>0</v>
      </c>
      <c r="FG23" s="44">
        <f t="shared" si="30"/>
        <v>0</v>
      </c>
      <c r="FH23" s="44">
        <f t="shared" si="30"/>
        <v>0</v>
      </c>
      <c r="FI23" s="44">
        <f t="shared" si="22"/>
        <v>0</v>
      </c>
      <c r="FJ23" s="44">
        <f t="shared" si="11"/>
        <v>0</v>
      </c>
      <c r="FK23" s="44">
        <f t="shared" si="11"/>
        <v>0</v>
      </c>
      <c r="FL23" s="44">
        <f t="shared" si="11"/>
        <v>0</v>
      </c>
      <c r="FM23" s="44">
        <f t="shared" si="11"/>
        <v>0</v>
      </c>
      <c r="FN23" s="44">
        <f t="shared" si="11"/>
        <v>0</v>
      </c>
      <c r="FO23" s="44">
        <f t="shared" si="11"/>
        <v>0</v>
      </c>
      <c r="FP23" s="44"/>
      <c r="FQ23" s="44">
        <f t="shared" ref="FQ23:GE39" si="31">+CC23*IF(L23&gt;K23,L23-K23,0)</f>
        <v>0</v>
      </c>
      <c r="FR23" s="44">
        <f t="shared" si="31"/>
        <v>0</v>
      </c>
      <c r="FS23" s="44">
        <f t="shared" si="31"/>
        <v>0</v>
      </c>
      <c r="FT23" s="44">
        <f t="shared" si="31"/>
        <v>0</v>
      </c>
      <c r="FU23" s="44">
        <f t="shared" si="31"/>
        <v>0</v>
      </c>
      <c r="FV23" s="44">
        <f t="shared" si="31"/>
        <v>0</v>
      </c>
      <c r="FW23" s="44">
        <f t="shared" si="31"/>
        <v>0</v>
      </c>
      <c r="FX23" s="44">
        <f t="shared" si="31"/>
        <v>0</v>
      </c>
      <c r="FY23" s="44">
        <f t="shared" si="31"/>
        <v>0</v>
      </c>
      <c r="FZ23" s="44">
        <f t="shared" si="31"/>
        <v>0</v>
      </c>
      <c r="GA23" s="44">
        <f t="shared" si="31"/>
        <v>0</v>
      </c>
      <c r="GB23" s="44">
        <f t="shared" si="31"/>
        <v>0</v>
      </c>
      <c r="GC23" s="44">
        <f t="shared" si="31"/>
        <v>0</v>
      </c>
      <c r="GD23" s="44">
        <f t="shared" si="31"/>
        <v>0</v>
      </c>
      <c r="GE23" s="44">
        <f t="shared" si="31"/>
        <v>0</v>
      </c>
      <c r="GF23" s="44">
        <f t="shared" si="23"/>
        <v>0</v>
      </c>
      <c r="GG23" s="44">
        <f t="shared" si="13"/>
        <v>0</v>
      </c>
      <c r="GH23" s="44">
        <f t="shared" si="13"/>
        <v>0</v>
      </c>
      <c r="GI23" s="44">
        <f t="shared" si="13"/>
        <v>0</v>
      </c>
      <c r="GJ23" s="44">
        <f t="shared" si="13"/>
        <v>0</v>
      </c>
      <c r="GK23" s="44">
        <f t="shared" si="13"/>
        <v>0</v>
      </c>
      <c r="GL23" s="44">
        <f t="shared" si="13"/>
        <v>0</v>
      </c>
      <c r="GM23" s="44"/>
      <c r="GN23" s="44">
        <f t="shared" ref="GN23:HB39" si="32">+CC23*IF(L23&lt;K23,L23-K23,0)</f>
        <v>0</v>
      </c>
      <c r="GO23" s="44">
        <f t="shared" si="32"/>
        <v>0</v>
      </c>
      <c r="GP23" s="44">
        <f t="shared" si="32"/>
        <v>0</v>
      </c>
      <c r="GQ23" s="44">
        <f t="shared" si="32"/>
        <v>0</v>
      </c>
      <c r="GR23" s="44">
        <f t="shared" si="32"/>
        <v>0</v>
      </c>
      <c r="GS23" s="44">
        <f t="shared" si="32"/>
        <v>0</v>
      </c>
      <c r="GT23" s="44">
        <f t="shared" si="32"/>
        <v>0</v>
      </c>
      <c r="GU23" s="44">
        <f t="shared" si="32"/>
        <v>0</v>
      </c>
      <c r="GV23" s="44">
        <f t="shared" si="32"/>
        <v>0</v>
      </c>
      <c r="GW23" s="44">
        <f t="shared" si="32"/>
        <v>0</v>
      </c>
      <c r="GX23" s="44">
        <f t="shared" si="32"/>
        <v>0</v>
      </c>
      <c r="GY23" s="44">
        <f t="shared" si="32"/>
        <v>0</v>
      </c>
      <c r="GZ23" s="44">
        <f t="shared" si="32"/>
        <v>0</v>
      </c>
      <c r="HA23" s="44">
        <f t="shared" si="32"/>
        <v>0</v>
      </c>
      <c r="HB23" s="44">
        <f t="shared" si="32"/>
        <v>0</v>
      </c>
      <c r="HC23" s="44">
        <f t="shared" si="24"/>
        <v>0</v>
      </c>
      <c r="HD23" s="44">
        <f t="shared" si="15"/>
        <v>0</v>
      </c>
      <c r="HE23" s="44">
        <f t="shared" si="15"/>
        <v>0</v>
      </c>
      <c r="HF23" s="44">
        <f t="shared" si="15"/>
        <v>0</v>
      </c>
      <c r="HG23" s="44">
        <f t="shared" si="15"/>
        <v>0</v>
      </c>
      <c r="HH23" s="44">
        <f t="shared" si="15"/>
        <v>0</v>
      </c>
      <c r="HI23" s="44">
        <f t="shared" si="15"/>
        <v>0</v>
      </c>
      <c r="HJ23" s="44"/>
      <c r="HK23" s="44">
        <f t="shared" ref="HK23:HY39" si="33">-DW23*K23</f>
        <v>0</v>
      </c>
      <c r="HL23" s="44">
        <f t="shared" si="33"/>
        <v>0</v>
      </c>
      <c r="HM23" s="44">
        <f t="shared" si="33"/>
        <v>0</v>
      </c>
      <c r="HN23" s="44">
        <f t="shared" si="33"/>
        <v>0</v>
      </c>
      <c r="HO23" s="44">
        <f t="shared" si="33"/>
        <v>0</v>
      </c>
      <c r="HP23" s="44">
        <f t="shared" si="33"/>
        <v>0</v>
      </c>
      <c r="HQ23" s="44">
        <f t="shared" si="33"/>
        <v>0</v>
      </c>
      <c r="HR23" s="44">
        <f t="shared" si="33"/>
        <v>0</v>
      </c>
      <c r="HS23" s="44">
        <f t="shared" si="33"/>
        <v>0</v>
      </c>
      <c r="HT23" s="44">
        <f t="shared" si="33"/>
        <v>0</v>
      </c>
      <c r="HU23" s="44">
        <f t="shared" si="33"/>
        <v>0</v>
      </c>
      <c r="HV23" s="44">
        <f t="shared" si="33"/>
        <v>0</v>
      </c>
      <c r="HW23" s="44">
        <f t="shared" si="33"/>
        <v>0</v>
      </c>
      <c r="HX23" s="44">
        <f t="shared" si="33"/>
        <v>0</v>
      </c>
      <c r="HY23" s="44">
        <f t="shared" si="33"/>
        <v>0</v>
      </c>
      <c r="HZ23" s="44">
        <f t="shared" si="25"/>
        <v>0</v>
      </c>
      <c r="IA23" s="44">
        <f t="shared" si="17"/>
        <v>0</v>
      </c>
      <c r="IB23" s="44">
        <f t="shared" si="17"/>
        <v>0</v>
      </c>
      <c r="IC23" s="44">
        <f t="shared" si="17"/>
        <v>0</v>
      </c>
      <c r="ID23" s="44">
        <f t="shared" si="17"/>
        <v>0</v>
      </c>
      <c r="IE23" s="44">
        <f t="shared" si="17"/>
        <v>0</v>
      </c>
      <c r="IF23" s="44">
        <f t="shared" si="17"/>
        <v>0</v>
      </c>
    </row>
    <row r="24" spans="1:240" s="34" customFormat="1" ht="12" customHeight="1" x14ac:dyDescent="0.15">
      <c r="A24" s="77"/>
      <c r="B24" s="78" t="s">
        <v>180</v>
      </c>
      <c r="C24" s="78" t="s">
        <v>181</v>
      </c>
      <c r="D24" s="79" t="s">
        <v>182</v>
      </c>
      <c r="E24" s="79" t="s">
        <v>182</v>
      </c>
      <c r="F24" s="80">
        <v>44927</v>
      </c>
      <c r="G24" s="80">
        <v>46022</v>
      </c>
      <c r="H24" s="65" t="s">
        <v>45</v>
      </c>
      <c r="I24" s="65" t="s">
        <v>70</v>
      </c>
      <c r="J24" s="65" t="s">
        <v>89</v>
      </c>
      <c r="K24" s="67"/>
      <c r="L24" s="81"/>
      <c r="M24" s="81"/>
      <c r="N24" s="81"/>
      <c r="O24" s="81"/>
      <c r="P24" s="81"/>
      <c r="Q24" s="81"/>
      <c r="R24" s="81">
        <v>497520</v>
      </c>
      <c r="S24" s="81">
        <v>497520</v>
      </c>
      <c r="T24" s="81">
        <v>497520</v>
      </c>
      <c r="U24" s="81">
        <v>497520</v>
      </c>
      <c r="V24" s="81">
        <v>497520</v>
      </c>
      <c r="W24" s="81">
        <v>497520</v>
      </c>
      <c r="X24" s="81">
        <v>497520</v>
      </c>
      <c r="Y24" s="81">
        <v>139080</v>
      </c>
      <c r="Z24" s="81">
        <v>139080</v>
      </c>
      <c r="AA24" s="81">
        <v>139080</v>
      </c>
      <c r="AB24" s="81">
        <v>139080</v>
      </c>
      <c r="AC24" s="81">
        <v>139080</v>
      </c>
      <c r="AD24" s="81">
        <v>139080</v>
      </c>
      <c r="AE24" s="81">
        <v>139080</v>
      </c>
      <c r="AF24" s="81">
        <v>139080</v>
      </c>
      <c r="AG24" s="81">
        <v>139080</v>
      </c>
      <c r="AH24" s="44"/>
      <c r="AI24" s="81"/>
      <c r="AJ24" s="81"/>
      <c r="AK24" s="81"/>
      <c r="AL24" s="81"/>
      <c r="AM24" s="81"/>
      <c r="AN24" s="81"/>
      <c r="AO24" s="81">
        <v>497520</v>
      </c>
      <c r="AP24" s="81">
        <v>497520</v>
      </c>
      <c r="AQ24" s="81">
        <v>497520</v>
      </c>
      <c r="AR24" s="81">
        <v>497520</v>
      </c>
      <c r="AS24" s="81">
        <v>497520</v>
      </c>
      <c r="AT24" s="81">
        <v>497520</v>
      </c>
      <c r="AU24" s="81">
        <v>497520</v>
      </c>
      <c r="AV24" s="81">
        <v>139080</v>
      </c>
      <c r="AW24" s="81">
        <v>139080</v>
      </c>
      <c r="AX24" s="81">
        <v>139080</v>
      </c>
      <c r="AY24" s="81">
        <v>139080</v>
      </c>
      <c r="AZ24" s="81">
        <v>139080</v>
      </c>
      <c r="BA24" s="81">
        <v>139080</v>
      </c>
      <c r="BB24" s="81">
        <v>139080</v>
      </c>
      <c r="BC24" s="81">
        <v>139080</v>
      </c>
      <c r="BD24" s="81">
        <v>139080</v>
      </c>
      <c r="BE24" s="5"/>
      <c r="BF24" s="34">
        <f t="shared" si="26"/>
        <v>0</v>
      </c>
      <c r="BG24" s="34">
        <f t="shared" si="26"/>
        <v>0</v>
      </c>
      <c r="BH24" s="34">
        <f t="shared" si="26"/>
        <v>0</v>
      </c>
      <c r="BI24" s="34">
        <f t="shared" si="26"/>
        <v>0</v>
      </c>
      <c r="BJ24" s="34">
        <f t="shared" si="26"/>
        <v>0</v>
      </c>
      <c r="BK24" s="34">
        <f t="shared" si="26"/>
        <v>0</v>
      </c>
      <c r="BL24" s="34">
        <f t="shared" si="26"/>
        <v>1</v>
      </c>
      <c r="BM24" s="34">
        <f t="shared" si="26"/>
        <v>1</v>
      </c>
      <c r="BN24" s="34">
        <f t="shared" si="26"/>
        <v>1</v>
      </c>
      <c r="BO24" s="34">
        <f t="shared" si="26"/>
        <v>1</v>
      </c>
      <c r="BP24" s="34">
        <f t="shared" si="26"/>
        <v>1</v>
      </c>
      <c r="BQ24" s="34">
        <f t="shared" si="26"/>
        <v>1</v>
      </c>
      <c r="BR24" s="34">
        <f t="shared" si="26"/>
        <v>1</v>
      </c>
      <c r="BS24" s="34">
        <f t="shared" si="26"/>
        <v>1</v>
      </c>
      <c r="BT24" s="34">
        <f t="shared" si="26"/>
        <v>1</v>
      </c>
      <c r="BU24" s="34">
        <f t="shared" si="18"/>
        <v>1</v>
      </c>
      <c r="BV24" s="34">
        <f t="shared" si="1"/>
        <v>1</v>
      </c>
      <c r="BW24" s="34">
        <f t="shared" si="1"/>
        <v>1</v>
      </c>
      <c r="BX24" s="34">
        <f t="shared" si="1"/>
        <v>1</v>
      </c>
      <c r="BY24" s="34">
        <f t="shared" si="1"/>
        <v>1</v>
      </c>
      <c r="BZ24" s="34">
        <f t="shared" si="1"/>
        <v>1</v>
      </c>
      <c r="CA24" s="34">
        <f t="shared" si="1"/>
        <v>1</v>
      </c>
      <c r="CC24" s="34">
        <f t="shared" si="2"/>
        <v>0</v>
      </c>
      <c r="CD24" s="34">
        <f t="shared" si="27"/>
        <v>0</v>
      </c>
      <c r="CE24" s="34">
        <f t="shared" si="27"/>
        <v>0</v>
      </c>
      <c r="CF24" s="34">
        <f t="shared" si="27"/>
        <v>0</v>
      </c>
      <c r="CG24" s="34">
        <f t="shared" si="27"/>
        <v>0</v>
      </c>
      <c r="CH24" s="34">
        <f t="shared" si="27"/>
        <v>0</v>
      </c>
      <c r="CI24" s="34">
        <f t="shared" si="27"/>
        <v>0</v>
      </c>
      <c r="CJ24" s="34">
        <f t="shared" si="27"/>
        <v>1</v>
      </c>
      <c r="CK24" s="34">
        <f t="shared" si="27"/>
        <v>1</v>
      </c>
      <c r="CL24" s="34">
        <f t="shared" si="27"/>
        <v>1</v>
      </c>
      <c r="CM24" s="34">
        <f t="shared" si="27"/>
        <v>1</v>
      </c>
      <c r="CN24" s="34">
        <f t="shared" si="27"/>
        <v>1</v>
      </c>
      <c r="CO24" s="34">
        <f t="shared" si="27"/>
        <v>1</v>
      </c>
      <c r="CP24" s="34">
        <f t="shared" si="27"/>
        <v>1</v>
      </c>
      <c r="CQ24" s="34">
        <f t="shared" si="27"/>
        <v>1</v>
      </c>
      <c r="CR24" s="34">
        <f t="shared" si="27"/>
        <v>1</v>
      </c>
      <c r="CS24" s="34">
        <f t="shared" si="19"/>
        <v>1</v>
      </c>
      <c r="CT24" s="34">
        <f t="shared" si="4"/>
        <v>1</v>
      </c>
      <c r="CU24" s="34">
        <f t="shared" si="4"/>
        <v>1</v>
      </c>
      <c r="CV24" s="34">
        <f t="shared" si="4"/>
        <v>1</v>
      </c>
      <c r="CW24" s="34">
        <f t="shared" si="4"/>
        <v>1</v>
      </c>
      <c r="CX24" s="34">
        <f t="shared" si="4"/>
        <v>1</v>
      </c>
      <c r="DA24" s="34">
        <f t="shared" si="28"/>
        <v>0</v>
      </c>
      <c r="DB24" s="34">
        <f t="shared" si="28"/>
        <v>0</v>
      </c>
      <c r="DC24" s="34">
        <f t="shared" si="28"/>
        <v>0</v>
      </c>
      <c r="DD24" s="34">
        <f t="shared" si="28"/>
        <v>0</v>
      </c>
      <c r="DE24" s="34">
        <f t="shared" si="28"/>
        <v>0</v>
      </c>
      <c r="DF24" s="34">
        <f t="shared" si="28"/>
        <v>1</v>
      </c>
      <c r="DG24" s="34">
        <f t="shared" si="28"/>
        <v>0</v>
      </c>
      <c r="DH24" s="34">
        <f t="shared" si="28"/>
        <v>0</v>
      </c>
      <c r="DI24" s="34">
        <f t="shared" si="28"/>
        <v>0</v>
      </c>
      <c r="DJ24" s="34">
        <f t="shared" si="28"/>
        <v>0</v>
      </c>
      <c r="DK24" s="34">
        <f t="shared" si="28"/>
        <v>0</v>
      </c>
      <c r="DL24" s="34">
        <f t="shared" si="28"/>
        <v>0</v>
      </c>
      <c r="DM24" s="34">
        <f t="shared" si="28"/>
        <v>0</v>
      </c>
      <c r="DN24" s="34">
        <f t="shared" si="28"/>
        <v>0</v>
      </c>
      <c r="DO24" s="34">
        <f t="shared" si="28"/>
        <v>0</v>
      </c>
      <c r="DP24" s="34">
        <f t="shared" si="20"/>
        <v>0</v>
      </c>
      <c r="DQ24" s="34">
        <f t="shared" si="6"/>
        <v>0</v>
      </c>
      <c r="DR24" s="34">
        <f t="shared" si="6"/>
        <v>0</v>
      </c>
      <c r="DS24" s="34">
        <f t="shared" si="6"/>
        <v>0</v>
      </c>
      <c r="DT24" s="34">
        <f t="shared" si="6"/>
        <v>0</v>
      </c>
      <c r="DU24" s="34">
        <f t="shared" si="6"/>
        <v>0</v>
      </c>
      <c r="DW24" s="34">
        <f t="shared" si="7"/>
        <v>0</v>
      </c>
      <c r="DX24" s="34">
        <f t="shared" si="29"/>
        <v>0</v>
      </c>
      <c r="DY24" s="34">
        <f t="shared" si="29"/>
        <v>0</v>
      </c>
      <c r="DZ24" s="34">
        <f t="shared" si="29"/>
        <v>0</v>
      </c>
      <c r="EA24" s="34">
        <f t="shared" si="29"/>
        <v>0</v>
      </c>
      <c r="EB24" s="34">
        <f t="shared" si="29"/>
        <v>0</v>
      </c>
      <c r="EC24" s="34">
        <f t="shared" si="29"/>
        <v>0</v>
      </c>
      <c r="ED24" s="34">
        <f t="shared" si="29"/>
        <v>0</v>
      </c>
      <c r="EE24" s="34">
        <f t="shared" si="29"/>
        <v>0</v>
      </c>
      <c r="EF24" s="34">
        <f t="shared" si="29"/>
        <v>0</v>
      </c>
      <c r="EG24" s="34">
        <f t="shared" si="29"/>
        <v>0</v>
      </c>
      <c r="EH24" s="34">
        <f t="shared" si="29"/>
        <v>0</v>
      </c>
      <c r="EI24" s="34">
        <f t="shared" si="29"/>
        <v>0</v>
      </c>
      <c r="EJ24" s="34">
        <f t="shared" si="29"/>
        <v>0</v>
      </c>
      <c r="EK24" s="34">
        <f t="shared" si="29"/>
        <v>0</v>
      </c>
      <c r="EL24" s="34">
        <f t="shared" si="29"/>
        <v>0</v>
      </c>
      <c r="EM24" s="34">
        <f t="shared" si="21"/>
        <v>0</v>
      </c>
      <c r="EN24" s="34">
        <f t="shared" si="9"/>
        <v>0</v>
      </c>
      <c r="EO24" s="34">
        <f t="shared" si="9"/>
        <v>0</v>
      </c>
      <c r="EP24" s="34">
        <f t="shared" si="9"/>
        <v>0</v>
      </c>
      <c r="EQ24" s="34">
        <f t="shared" si="9"/>
        <v>0</v>
      </c>
      <c r="ER24" s="34">
        <f t="shared" si="9"/>
        <v>0</v>
      </c>
      <c r="ES24" s="5"/>
      <c r="ET24" s="44">
        <f t="shared" si="30"/>
        <v>0</v>
      </c>
      <c r="EU24" s="44">
        <f t="shared" si="30"/>
        <v>0</v>
      </c>
      <c r="EV24" s="44">
        <f t="shared" si="30"/>
        <v>0</v>
      </c>
      <c r="EW24" s="44">
        <f t="shared" si="30"/>
        <v>0</v>
      </c>
      <c r="EX24" s="44">
        <f t="shared" si="30"/>
        <v>0</v>
      </c>
      <c r="EY24" s="44">
        <f t="shared" si="30"/>
        <v>0</v>
      </c>
      <c r="EZ24" s="44">
        <f t="shared" si="30"/>
        <v>497520</v>
      </c>
      <c r="FA24" s="44">
        <f t="shared" si="30"/>
        <v>0</v>
      </c>
      <c r="FB24" s="44">
        <f t="shared" si="30"/>
        <v>0</v>
      </c>
      <c r="FC24" s="44">
        <f t="shared" si="30"/>
        <v>0</v>
      </c>
      <c r="FD24" s="44">
        <f t="shared" si="30"/>
        <v>0</v>
      </c>
      <c r="FE24" s="44">
        <f t="shared" si="30"/>
        <v>0</v>
      </c>
      <c r="FF24" s="44">
        <f t="shared" si="30"/>
        <v>0</v>
      </c>
      <c r="FG24" s="44">
        <f t="shared" si="30"/>
        <v>0</v>
      </c>
      <c r="FH24" s="44">
        <f t="shared" si="30"/>
        <v>0</v>
      </c>
      <c r="FI24" s="44">
        <f t="shared" si="22"/>
        <v>0</v>
      </c>
      <c r="FJ24" s="44">
        <f t="shared" si="11"/>
        <v>0</v>
      </c>
      <c r="FK24" s="44">
        <f t="shared" si="11"/>
        <v>0</v>
      </c>
      <c r="FL24" s="44">
        <f t="shared" si="11"/>
        <v>0</v>
      </c>
      <c r="FM24" s="44">
        <f t="shared" si="11"/>
        <v>0</v>
      </c>
      <c r="FN24" s="44">
        <f t="shared" si="11"/>
        <v>0</v>
      </c>
      <c r="FO24" s="44">
        <f t="shared" si="11"/>
        <v>0</v>
      </c>
      <c r="FP24" s="44"/>
      <c r="FQ24" s="44">
        <f t="shared" si="31"/>
        <v>0</v>
      </c>
      <c r="FR24" s="44">
        <f t="shared" si="31"/>
        <v>0</v>
      </c>
      <c r="FS24" s="44">
        <f t="shared" si="31"/>
        <v>0</v>
      </c>
      <c r="FT24" s="44">
        <f t="shared" si="31"/>
        <v>0</v>
      </c>
      <c r="FU24" s="44">
        <f t="shared" si="31"/>
        <v>0</v>
      </c>
      <c r="FV24" s="44">
        <f t="shared" si="31"/>
        <v>0</v>
      </c>
      <c r="FW24" s="44">
        <f t="shared" si="31"/>
        <v>0</v>
      </c>
      <c r="FX24" s="44">
        <f t="shared" si="31"/>
        <v>0</v>
      </c>
      <c r="FY24" s="44">
        <f t="shared" si="31"/>
        <v>0</v>
      </c>
      <c r="FZ24" s="44">
        <f t="shared" si="31"/>
        <v>0</v>
      </c>
      <c r="GA24" s="44">
        <f t="shared" si="31"/>
        <v>0</v>
      </c>
      <c r="GB24" s="44">
        <f t="shared" si="31"/>
        <v>0</v>
      </c>
      <c r="GC24" s="44">
        <f t="shared" si="31"/>
        <v>0</v>
      </c>
      <c r="GD24" s="44">
        <f t="shared" si="31"/>
        <v>0</v>
      </c>
      <c r="GE24" s="44">
        <f t="shared" si="31"/>
        <v>0</v>
      </c>
      <c r="GF24" s="44">
        <f t="shared" si="23"/>
        <v>0</v>
      </c>
      <c r="GG24" s="44">
        <f t="shared" si="13"/>
        <v>0</v>
      </c>
      <c r="GH24" s="44">
        <f t="shared" si="13"/>
        <v>0</v>
      </c>
      <c r="GI24" s="44">
        <f t="shared" si="13"/>
        <v>0</v>
      </c>
      <c r="GJ24" s="44">
        <f t="shared" si="13"/>
        <v>0</v>
      </c>
      <c r="GK24" s="44">
        <f t="shared" si="13"/>
        <v>0</v>
      </c>
      <c r="GL24" s="44">
        <f t="shared" si="13"/>
        <v>0</v>
      </c>
      <c r="GM24" s="44"/>
      <c r="GN24" s="44">
        <f t="shared" si="32"/>
        <v>0</v>
      </c>
      <c r="GO24" s="44">
        <f t="shared" si="32"/>
        <v>0</v>
      </c>
      <c r="GP24" s="44">
        <f t="shared" si="32"/>
        <v>0</v>
      </c>
      <c r="GQ24" s="44">
        <f t="shared" si="32"/>
        <v>0</v>
      </c>
      <c r="GR24" s="44">
        <f t="shared" si="32"/>
        <v>0</v>
      </c>
      <c r="GS24" s="44">
        <f t="shared" si="32"/>
        <v>0</v>
      </c>
      <c r="GT24" s="44">
        <f t="shared" si="32"/>
        <v>0</v>
      </c>
      <c r="GU24" s="44">
        <f t="shared" si="32"/>
        <v>0</v>
      </c>
      <c r="GV24" s="44">
        <f t="shared" si="32"/>
        <v>0</v>
      </c>
      <c r="GW24" s="44">
        <f t="shared" si="32"/>
        <v>0</v>
      </c>
      <c r="GX24" s="44">
        <f t="shared" si="32"/>
        <v>0</v>
      </c>
      <c r="GY24" s="44">
        <f t="shared" si="32"/>
        <v>0</v>
      </c>
      <c r="GZ24" s="44">
        <f t="shared" si="32"/>
        <v>0</v>
      </c>
      <c r="HA24" s="44">
        <f t="shared" si="32"/>
        <v>-358440</v>
      </c>
      <c r="HB24" s="44">
        <f t="shared" si="32"/>
        <v>0</v>
      </c>
      <c r="HC24" s="44">
        <f t="shared" si="24"/>
        <v>0</v>
      </c>
      <c r="HD24" s="44">
        <f t="shared" si="15"/>
        <v>0</v>
      </c>
      <c r="HE24" s="44">
        <f t="shared" si="15"/>
        <v>0</v>
      </c>
      <c r="HF24" s="44">
        <f t="shared" si="15"/>
        <v>0</v>
      </c>
      <c r="HG24" s="44">
        <f t="shared" si="15"/>
        <v>0</v>
      </c>
      <c r="HH24" s="44">
        <f t="shared" si="15"/>
        <v>0</v>
      </c>
      <c r="HI24" s="44">
        <f t="shared" si="15"/>
        <v>0</v>
      </c>
      <c r="HJ24" s="44"/>
      <c r="HK24" s="44">
        <f t="shared" si="33"/>
        <v>0</v>
      </c>
      <c r="HL24" s="44">
        <f t="shared" si="33"/>
        <v>0</v>
      </c>
      <c r="HM24" s="44">
        <f t="shared" si="33"/>
        <v>0</v>
      </c>
      <c r="HN24" s="44">
        <f t="shared" si="33"/>
        <v>0</v>
      </c>
      <c r="HO24" s="44">
        <f t="shared" si="33"/>
        <v>0</v>
      </c>
      <c r="HP24" s="44">
        <f t="shared" si="33"/>
        <v>0</v>
      </c>
      <c r="HQ24" s="44">
        <f t="shared" si="33"/>
        <v>0</v>
      </c>
      <c r="HR24" s="44">
        <f t="shared" si="33"/>
        <v>0</v>
      </c>
      <c r="HS24" s="44">
        <f t="shared" si="33"/>
        <v>0</v>
      </c>
      <c r="HT24" s="44">
        <f t="shared" si="33"/>
        <v>0</v>
      </c>
      <c r="HU24" s="44">
        <f t="shared" si="33"/>
        <v>0</v>
      </c>
      <c r="HV24" s="44">
        <f t="shared" si="33"/>
        <v>0</v>
      </c>
      <c r="HW24" s="44">
        <f t="shared" si="33"/>
        <v>0</v>
      </c>
      <c r="HX24" s="44">
        <f t="shared" si="33"/>
        <v>0</v>
      </c>
      <c r="HY24" s="44">
        <f t="shared" si="33"/>
        <v>0</v>
      </c>
      <c r="HZ24" s="44">
        <f t="shared" si="25"/>
        <v>0</v>
      </c>
      <c r="IA24" s="44">
        <f t="shared" si="17"/>
        <v>0</v>
      </c>
      <c r="IB24" s="44">
        <f t="shared" si="17"/>
        <v>0</v>
      </c>
      <c r="IC24" s="44">
        <f t="shared" si="17"/>
        <v>0</v>
      </c>
      <c r="ID24" s="44">
        <f t="shared" si="17"/>
        <v>0</v>
      </c>
      <c r="IE24" s="44">
        <f t="shared" si="17"/>
        <v>0</v>
      </c>
      <c r="IF24" s="44">
        <f t="shared" si="17"/>
        <v>0</v>
      </c>
    </row>
    <row r="25" spans="1:240" s="34" customFormat="1" ht="12" customHeight="1" x14ac:dyDescent="0.15">
      <c r="A25" s="77"/>
      <c r="B25" s="78" t="s">
        <v>136</v>
      </c>
      <c r="C25" s="78" t="s">
        <v>183</v>
      </c>
      <c r="D25" s="79" t="s">
        <v>138</v>
      </c>
      <c r="E25" s="79" t="s">
        <v>139</v>
      </c>
      <c r="F25" s="80">
        <v>45552</v>
      </c>
      <c r="G25" s="80">
        <v>46477</v>
      </c>
      <c r="H25" s="65" t="s">
        <v>45</v>
      </c>
      <c r="I25" s="65" t="s">
        <v>69</v>
      </c>
      <c r="J25" s="65" t="s">
        <v>89</v>
      </c>
      <c r="K25" s="67"/>
      <c r="L25" s="81"/>
      <c r="M25" s="81"/>
      <c r="N25" s="81"/>
      <c r="O25" s="81"/>
      <c r="P25" s="81"/>
      <c r="Q25" s="81"/>
      <c r="R25" s="81">
        <v>123885</v>
      </c>
      <c r="S25" s="81">
        <v>123885</v>
      </c>
      <c r="T25" s="81">
        <v>123885</v>
      </c>
      <c r="U25" s="81">
        <v>123885</v>
      </c>
      <c r="V25" s="81">
        <v>123885</v>
      </c>
      <c r="W25" s="81">
        <v>123885</v>
      </c>
      <c r="X25" s="81">
        <v>123885</v>
      </c>
      <c r="Y25" s="81">
        <v>123885</v>
      </c>
      <c r="Z25" s="81">
        <v>123885</v>
      </c>
      <c r="AA25" s="81">
        <v>123885</v>
      </c>
      <c r="AB25" s="81">
        <v>123885</v>
      </c>
      <c r="AC25" s="81">
        <v>123885</v>
      </c>
      <c r="AD25" s="81">
        <v>123885</v>
      </c>
      <c r="AE25" s="81">
        <v>123885</v>
      </c>
      <c r="AF25" s="81">
        <v>123885</v>
      </c>
      <c r="AG25" s="81">
        <v>123885</v>
      </c>
      <c r="AH25" s="44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>
        <v>25650</v>
      </c>
      <c r="AU25" s="81">
        <v>74475</v>
      </c>
      <c r="AV25" s="81">
        <v>123885</v>
      </c>
      <c r="AW25" s="81">
        <v>123885</v>
      </c>
      <c r="AX25" s="81">
        <v>123885</v>
      </c>
      <c r="AY25" s="81">
        <v>123885</v>
      </c>
      <c r="AZ25" s="81">
        <v>123885</v>
      </c>
      <c r="BA25" s="81">
        <v>123885</v>
      </c>
      <c r="BB25" s="81">
        <v>123885</v>
      </c>
      <c r="BC25" s="81">
        <v>123885</v>
      </c>
      <c r="BD25" s="81">
        <v>123885</v>
      </c>
      <c r="BE25" s="5"/>
      <c r="BF25" s="34">
        <f t="shared" si="26"/>
        <v>0</v>
      </c>
      <c r="BG25" s="34">
        <f t="shared" si="26"/>
        <v>0</v>
      </c>
      <c r="BH25" s="34">
        <f t="shared" si="26"/>
        <v>0</v>
      </c>
      <c r="BI25" s="34">
        <f t="shared" si="26"/>
        <v>0</v>
      </c>
      <c r="BJ25" s="34">
        <f t="shared" si="26"/>
        <v>0</v>
      </c>
      <c r="BK25" s="34">
        <f t="shared" si="26"/>
        <v>0</v>
      </c>
      <c r="BL25" s="34">
        <f t="shared" si="26"/>
        <v>1</v>
      </c>
      <c r="BM25" s="34">
        <f t="shared" si="26"/>
        <v>1</v>
      </c>
      <c r="BN25" s="34">
        <f t="shared" si="26"/>
        <v>1</v>
      </c>
      <c r="BO25" s="34">
        <f t="shared" si="26"/>
        <v>1</v>
      </c>
      <c r="BP25" s="34">
        <f t="shared" si="26"/>
        <v>1</v>
      </c>
      <c r="BQ25" s="34">
        <f t="shared" si="26"/>
        <v>1</v>
      </c>
      <c r="BR25" s="34">
        <f t="shared" si="26"/>
        <v>1</v>
      </c>
      <c r="BS25" s="34">
        <f t="shared" si="26"/>
        <v>1</v>
      </c>
      <c r="BT25" s="34">
        <f t="shared" si="26"/>
        <v>1</v>
      </c>
      <c r="BU25" s="34">
        <f t="shared" si="18"/>
        <v>1</v>
      </c>
      <c r="BV25" s="34">
        <f t="shared" si="1"/>
        <v>1</v>
      </c>
      <c r="BW25" s="34">
        <f t="shared" si="1"/>
        <v>1</v>
      </c>
      <c r="BX25" s="34">
        <f t="shared" si="1"/>
        <v>1</v>
      </c>
      <c r="BY25" s="34">
        <f t="shared" si="1"/>
        <v>1</v>
      </c>
      <c r="BZ25" s="34">
        <f t="shared" si="1"/>
        <v>1</v>
      </c>
      <c r="CA25" s="34">
        <f t="shared" si="1"/>
        <v>1</v>
      </c>
      <c r="CC25" s="34">
        <f t="shared" si="2"/>
        <v>0</v>
      </c>
      <c r="CD25" s="34">
        <f t="shared" si="27"/>
        <v>0</v>
      </c>
      <c r="CE25" s="34">
        <f t="shared" si="27"/>
        <v>0</v>
      </c>
      <c r="CF25" s="34">
        <f t="shared" si="27"/>
        <v>0</v>
      </c>
      <c r="CG25" s="34">
        <f t="shared" si="27"/>
        <v>0</v>
      </c>
      <c r="CH25" s="34">
        <f t="shared" si="27"/>
        <v>0</v>
      </c>
      <c r="CI25" s="34">
        <f t="shared" si="27"/>
        <v>0</v>
      </c>
      <c r="CJ25" s="34">
        <f t="shared" si="27"/>
        <v>1</v>
      </c>
      <c r="CK25" s="34">
        <f t="shared" si="27"/>
        <v>1</v>
      </c>
      <c r="CL25" s="34">
        <f t="shared" si="27"/>
        <v>1</v>
      </c>
      <c r="CM25" s="34">
        <f t="shared" si="27"/>
        <v>1</v>
      </c>
      <c r="CN25" s="34">
        <f t="shared" si="27"/>
        <v>1</v>
      </c>
      <c r="CO25" s="34">
        <f t="shared" si="27"/>
        <v>1</v>
      </c>
      <c r="CP25" s="34">
        <f t="shared" si="27"/>
        <v>1</v>
      </c>
      <c r="CQ25" s="34">
        <f t="shared" si="27"/>
        <v>1</v>
      </c>
      <c r="CR25" s="34">
        <f t="shared" si="27"/>
        <v>1</v>
      </c>
      <c r="CS25" s="34">
        <f t="shared" si="19"/>
        <v>1</v>
      </c>
      <c r="CT25" s="34">
        <f t="shared" si="4"/>
        <v>1</v>
      </c>
      <c r="CU25" s="34">
        <f t="shared" si="4"/>
        <v>1</v>
      </c>
      <c r="CV25" s="34">
        <f t="shared" si="4"/>
        <v>1</v>
      </c>
      <c r="CW25" s="34">
        <f t="shared" si="4"/>
        <v>1</v>
      </c>
      <c r="CX25" s="34">
        <f t="shared" si="4"/>
        <v>1</v>
      </c>
      <c r="DA25" s="34">
        <f t="shared" si="28"/>
        <v>0</v>
      </c>
      <c r="DB25" s="34">
        <f t="shared" si="28"/>
        <v>0</v>
      </c>
      <c r="DC25" s="34">
        <f t="shared" si="28"/>
        <v>0</v>
      </c>
      <c r="DD25" s="34">
        <f t="shared" si="28"/>
        <v>0</v>
      </c>
      <c r="DE25" s="34">
        <f t="shared" si="28"/>
        <v>0</v>
      </c>
      <c r="DF25" s="34">
        <f t="shared" si="28"/>
        <v>1</v>
      </c>
      <c r="DG25" s="34">
        <f t="shared" si="28"/>
        <v>0</v>
      </c>
      <c r="DH25" s="34">
        <f t="shared" si="28"/>
        <v>0</v>
      </c>
      <c r="DI25" s="34">
        <f t="shared" si="28"/>
        <v>0</v>
      </c>
      <c r="DJ25" s="34">
        <f t="shared" si="28"/>
        <v>0</v>
      </c>
      <c r="DK25" s="34">
        <f t="shared" si="28"/>
        <v>0</v>
      </c>
      <c r="DL25" s="34">
        <f t="shared" si="28"/>
        <v>0</v>
      </c>
      <c r="DM25" s="34">
        <f t="shared" si="28"/>
        <v>0</v>
      </c>
      <c r="DN25" s="34">
        <f t="shared" si="28"/>
        <v>0</v>
      </c>
      <c r="DO25" s="34">
        <f t="shared" si="28"/>
        <v>0</v>
      </c>
      <c r="DP25" s="34">
        <f t="shared" si="20"/>
        <v>0</v>
      </c>
      <c r="DQ25" s="34">
        <f t="shared" si="6"/>
        <v>0</v>
      </c>
      <c r="DR25" s="34">
        <f t="shared" si="6"/>
        <v>0</v>
      </c>
      <c r="DS25" s="34">
        <f t="shared" si="6"/>
        <v>0</v>
      </c>
      <c r="DT25" s="34">
        <f t="shared" si="6"/>
        <v>0</v>
      </c>
      <c r="DU25" s="34">
        <f t="shared" si="6"/>
        <v>0</v>
      </c>
      <c r="DW25" s="34">
        <f t="shared" si="7"/>
        <v>0</v>
      </c>
      <c r="DX25" s="34">
        <f t="shared" si="29"/>
        <v>0</v>
      </c>
      <c r="DY25" s="34">
        <f t="shared" si="29"/>
        <v>0</v>
      </c>
      <c r="DZ25" s="34">
        <f t="shared" si="29"/>
        <v>0</v>
      </c>
      <c r="EA25" s="34">
        <f t="shared" si="29"/>
        <v>0</v>
      </c>
      <c r="EB25" s="34">
        <f t="shared" si="29"/>
        <v>0</v>
      </c>
      <c r="EC25" s="34">
        <f t="shared" si="29"/>
        <v>0</v>
      </c>
      <c r="ED25" s="34">
        <f t="shared" si="29"/>
        <v>0</v>
      </c>
      <c r="EE25" s="34">
        <f t="shared" si="29"/>
        <v>0</v>
      </c>
      <c r="EF25" s="34">
        <f t="shared" si="29"/>
        <v>0</v>
      </c>
      <c r="EG25" s="34">
        <f t="shared" si="29"/>
        <v>0</v>
      </c>
      <c r="EH25" s="34">
        <f t="shared" si="29"/>
        <v>0</v>
      </c>
      <c r="EI25" s="34">
        <f t="shared" si="29"/>
        <v>0</v>
      </c>
      <c r="EJ25" s="34">
        <f t="shared" si="29"/>
        <v>0</v>
      </c>
      <c r="EK25" s="34">
        <f t="shared" si="29"/>
        <v>0</v>
      </c>
      <c r="EL25" s="34">
        <f t="shared" si="29"/>
        <v>0</v>
      </c>
      <c r="EM25" s="34">
        <f t="shared" si="21"/>
        <v>0</v>
      </c>
      <c r="EN25" s="34">
        <f t="shared" si="9"/>
        <v>0</v>
      </c>
      <c r="EO25" s="34">
        <f t="shared" si="9"/>
        <v>0</v>
      </c>
      <c r="EP25" s="34">
        <f t="shared" si="9"/>
        <v>0</v>
      </c>
      <c r="EQ25" s="34">
        <f t="shared" si="9"/>
        <v>0</v>
      </c>
      <c r="ER25" s="34">
        <f t="shared" si="9"/>
        <v>0</v>
      </c>
      <c r="ES25" s="5"/>
      <c r="ET25" s="44">
        <f t="shared" si="30"/>
        <v>0</v>
      </c>
      <c r="EU25" s="44">
        <f t="shared" si="30"/>
        <v>0</v>
      </c>
      <c r="EV25" s="44">
        <f t="shared" si="30"/>
        <v>0</v>
      </c>
      <c r="EW25" s="44">
        <f t="shared" si="30"/>
        <v>0</v>
      </c>
      <c r="EX25" s="44">
        <f t="shared" si="30"/>
        <v>0</v>
      </c>
      <c r="EY25" s="44">
        <f t="shared" si="30"/>
        <v>0</v>
      </c>
      <c r="EZ25" s="44">
        <f t="shared" si="30"/>
        <v>123885</v>
      </c>
      <c r="FA25" s="44">
        <f t="shared" si="30"/>
        <v>0</v>
      </c>
      <c r="FB25" s="44">
        <f t="shared" si="30"/>
        <v>0</v>
      </c>
      <c r="FC25" s="44">
        <f t="shared" si="30"/>
        <v>0</v>
      </c>
      <c r="FD25" s="44">
        <f t="shared" si="30"/>
        <v>0</v>
      </c>
      <c r="FE25" s="44">
        <f t="shared" si="30"/>
        <v>0</v>
      </c>
      <c r="FF25" s="44">
        <f t="shared" si="30"/>
        <v>0</v>
      </c>
      <c r="FG25" s="44">
        <f t="shared" si="30"/>
        <v>0</v>
      </c>
      <c r="FH25" s="44">
        <f t="shared" si="30"/>
        <v>0</v>
      </c>
      <c r="FI25" s="44">
        <f t="shared" si="22"/>
        <v>0</v>
      </c>
      <c r="FJ25" s="44">
        <f t="shared" si="11"/>
        <v>0</v>
      </c>
      <c r="FK25" s="44">
        <f t="shared" si="11"/>
        <v>0</v>
      </c>
      <c r="FL25" s="44">
        <f t="shared" si="11"/>
        <v>0</v>
      </c>
      <c r="FM25" s="44">
        <f t="shared" si="11"/>
        <v>0</v>
      </c>
      <c r="FN25" s="44">
        <f t="shared" si="11"/>
        <v>0</v>
      </c>
      <c r="FO25" s="44">
        <f t="shared" si="11"/>
        <v>0</v>
      </c>
      <c r="FP25" s="44"/>
      <c r="FQ25" s="44">
        <f t="shared" si="31"/>
        <v>0</v>
      </c>
      <c r="FR25" s="44">
        <f t="shared" si="31"/>
        <v>0</v>
      </c>
      <c r="FS25" s="44">
        <f t="shared" si="31"/>
        <v>0</v>
      </c>
      <c r="FT25" s="44">
        <f t="shared" si="31"/>
        <v>0</v>
      </c>
      <c r="FU25" s="44">
        <f t="shared" si="31"/>
        <v>0</v>
      </c>
      <c r="FV25" s="44">
        <f t="shared" si="31"/>
        <v>0</v>
      </c>
      <c r="FW25" s="44">
        <f t="shared" si="31"/>
        <v>0</v>
      </c>
      <c r="FX25" s="44">
        <f t="shared" si="31"/>
        <v>0</v>
      </c>
      <c r="FY25" s="44">
        <f t="shared" si="31"/>
        <v>0</v>
      </c>
      <c r="FZ25" s="44">
        <f t="shared" si="31"/>
        <v>0</v>
      </c>
      <c r="GA25" s="44">
        <f t="shared" si="31"/>
        <v>0</v>
      </c>
      <c r="GB25" s="44">
        <f t="shared" si="31"/>
        <v>0</v>
      </c>
      <c r="GC25" s="44">
        <f t="shared" si="31"/>
        <v>0</v>
      </c>
      <c r="GD25" s="44">
        <f t="shared" si="31"/>
        <v>0</v>
      </c>
      <c r="GE25" s="44">
        <f t="shared" si="31"/>
        <v>0</v>
      </c>
      <c r="GF25" s="44">
        <f t="shared" si="23"/>
        <v>0</v>
      </c>
      <c r="GG25" s="44">
        <f t="shared" si="13"/>
        <v>0</v>
      </c>
      <c r="GH25" s="44">
        <f t="shared" si="13"/>
        <v>0</v>
      </c>
      <c r="GI25" s="44">
        <f t="shared" si="13"/>
        <v>0</v>
      </c>
      <c r="GJ25" s="44">
        <f t="shared" si="13"/>
        <v>0</v>
      </c>
      <c r="GK25" s="44">
        <f t="shared" si="13"/>
        <v>0</v>
      </c>
      <c r="GL25" s="44">
        <f t="shared" si="13"/>
        <v>0</v>
      </c>
      <c r="GM25" s="44"/>
      <c r="GN25" s="44">
        <f t="shared" si="32"/>
        <v>0</v>
      </c>
      <c r="GO25" s="44">
        <f t="shared" si="32"/>
        <v>0</v>
      </c>
      <c r="GP25" s="44">
        <f t="shared" si="32"/>
        <v>0</v>
      </c>
      <c r="GQ25" s="44">
        <f t="shared" si="32"/>
        <v>0</v>
      </c>
      <c r="GR25" s="44">
        <f t="shared" si="32"/>
        <v>0</v>
      </c>
      <c r="GS25" s="44">
        <f t="shared" si="32"/>
        <v>0</v>
      </c>
      <c r="GT25" s="44">
        <f t="shared" si="32"/>
        <v>0</v>
      </c>
      <c r="GU25" s="44">
        <f t="shared" si="32"/>
        <v>0</v>
      </c>
      <c r="GV25" s="44">
        <f t="shared" si="32"/>
        <v>0</v>
      </c>
      <c r="GW25" s="44">
        <f t="shared" si="32"/>
        <v>0</v>
      </c>
      <c r="GX25" s="44">
        <f t="shared" si="32"/>
        <v>0</v>
      </c>
      <c r="GY25" s="44">
        <f t="shared" si="32"/>
        <v>0</v>
      </c>
      <c r="GZ25" s="44">
        <f t="shared" si="32"/>
        <v>0</v>
      </c>
      <c r="HA25" s="44">
        <f t="shared" si="32"/>
        <v>0</v>
      </c>
      <c r="HB25" s="44">
        <f t="shared" si="32"/>
        <v>0</v>
      </c>
      <c r="HC25" s="44">
        <f t="shared" si="24"/>
        <v>0</v>
      </c>
      <c r="HD25" s="44">
        <f t="shared" si="15"/>
        <v>0</v>
      </c>
      <c r="HE25" s="44">
        <f t="shared" si="15"/>
        <v>0</v>
      </c>
      <c r="HF25" s="44">
        <f t="shared" si="15"/>
        <v>0</v>
      </c>
      <c r="HG25" s="44">
        <f t="shared" si="15"/>
        <v>0</v>
      </c>
      <c r="HH25" s="44">
        <f t="shared" si="15"/>
        <v>0</v>
      </c>
      <c r="HI25" s="44">
        <f t="shared" si="15"/>
        <v>0</v>
      </c>
      <c r="HJ25" s="44"/>
      <c r="HK25" s="44">
        <f t="shared" si="33"/>
        <v>0</v>
      </c>
      <c r="HL25" s="44">
        <f t="shared" si="33"/>
        <v>0</v>
      </c>
      <c r="HM25" s="44">
        <f t="shared" si="33"/>
        <v>0</v>
      </c>
      <c r="HN25" s="44">
        <f t="shared" si="33"/>
        <v>0</v>
      </c>
      <c r="HO25" s="44">
        <f t="shared" si="33"/>
        <v>0</v>
      </c>
      <c r="HP25" s="44">
        <f t="shared" si="33"/>
        <v>0</v>
      </c>
      <c r="HQ25" s="44">
        <f t="shared" si="33"/>
        <v>0</v>
      </c>
      <c r="HR25" s="44">
        <f t="shared" si="33"/>
        <v>0</v>
      </c>
      <c r="HS25" s="44">
        <f t="shared" si="33"/>
        <v>0</v>
      </c>
      <c r="HT25" s="44">
        <f t="shared" si="33"/>
        <v>0</v>
      </c>
      <c r="HU25" s="44">
        <f t="shared" si="33"/>
        <v>0</v>
      </c>
      <c r="HV25" s="44">
        <f t="shared" si="33"/>
        <v>0</v>
      </c>
      <c r="HW25" s="44">
        <f t="shared" si="33"/>
        <v>0</v>
      </c>
      <c r="HX25" s="44">
        <f t="shared" si="33"/>
        <v>0</v>
      </c>
      <c r="HY25" s="44">
        <f t="shared" si="33"/>
        <v>0</v>
      </c>
      <c r="HZ25" s="44">
        <f t="shared" si="25"/>
        <v>0</v>
      </c>
      <c r="IA25" s="44">
        <f t="shared" si="17"/>
        <v>0</v>
      </c>
      <c r="IB25" s="44">
        <f t="shared" si="17"/>
        <v>0</v>
      </c>
      <c r="IC25" s="44">
        <f t="shared" si="17"/>
        <v>0</v>
      </c>
      <c r="ID25" s="44">
        <f t="shared" si="17"/>
        <v>0</v>
      </c>
      <c r="IE25" s="44">
        <f t="shared" si="17"/>
        <v>0</v>
      </c>
      <c r="IF25" s="44">
        <f t="shared" si="17"/>
        <v>0</v>
      </c>
    </row>
    <row r="26" spans="1:240" s="34" customFormat="1" ht="12" customHeight="1" x14ac:dyDescent="0.15">
      <c r="A26" s="77"/>
      <c r="B26" s="78" t="s">
        <v>157</v>
      </c>
      <c r="C26" s="78" t="s">
        <v>184</v>
      </c>
      <c r="D26" s="79" t="s">
        <v>159</v>
      </c>
      <c r="E26" s="79" t="s">
        <v>160</v>
      </c>
      <c r="F26" s="80">
        <v>44363</v>
      </c>
      <c r="G26" s="80">
        <v>46188</v>
      </c>
      <c r="H26" s="65" t="s">
        <v>46</v>
      </c>
      <c r="I26" s="65" t="s">
        <v>70</v>
      </c>
      <c r="J26" s="65" t="s">
        <v>93</v>
      </c>
      <c r="K26" s="67"/>
      <c r="L26" s="81">
        <v>287904</v>
      </c>
      <c r="M26" s="81">
        <v>287904</v>
      </c>
      <c r="N26" s="81">
        <v>287904</v>
      </c>
      <c r="O26" s="81">
        <v>287904</v>
      </c>
      <c r="P26" s="81">
        <v>287904</v>
      </c>
      <c r="Q26" s="81">
        <v>287904</v>
      </c>
      <c r="R26" s="81">
        <v>123084.72563732564</v>
      </c>
      <c r="S26" s="81">
        <v>123084.72563732564</v>
      </c>
      <c r="T26" s="81">
        <v>123084.72563732564</v>
      </c>
      <c r="U26" s="81">
        <v>123084.72563732564</v>
      </c>
      <c r="V26" s="81">
        <v>123084.72563732564</v>
      </c>
      <c r="W26" s="81">
        <v>123084.72563732564</v>
      </c>
      <c r="X26" s="81">
        <v>123084.72563732564</v>
      </c>
      <c r="Y26" s="81">
        <v>123084.72563732564</v>
      </c>
      <c r="Z26" s="81">
        <v>123084.72563732564</v>
      </c>
      <c r="AA26" s="81">
        <v>123084.72563732564</v>
      </c>
      <c r="AB26" s="81">
        <v>123084.72563732564</v>
      </c>
      <c r="AC26" s="81">
        <v>123084.72563732564</v>
      </c>
      <c r="AD26" s="81">
        <v>123084.72563732564</v>
      </c>
      <c r="AE26" s="81">
        <v>123084.72563732564</v>
      </c>
      <c r="AF26" s="81">
        <v>123084.72563732564</v>
      </c>
      <c r="AG26" s="81">
        <v>123084.72563732564</v>
      </c>
      <c r="AH26" s="44"/>
      <c r="AI26" s="81">
        <v>287904</v>
      </c>
      <c r="AJ26" s="81">
        <v>287904</v>
      </c>
      <c r="AK26" s="81">
        <v>287904</v>
      </c>
      <c r="AL26" s="81">
        <v>287904</v>
      </c>
      <c r="AM26" s="81">
        <v>287904</v>
      </c>
      <c r="AN26" s="81">
        <v>287904</v>
      </c>
      <c r="AO26" s="81">
        <v>123084.72563732564</v>
      </c>
      <c r="AP26" s="81">
        <v>123084.72563732564</v>
      </c>
      <c r="AQ26" s="81">
        <v>123084.72563732564</v>
      </c>
      <c r="AR26" s="81">
        <v>123084.72563732564</v>
      </c>
      <c r="AS26" s="81">
        <v>123084.72563732564</v>
      </c>
      <c r="AT26" s="81">
        <v>123084.72563732564</v>
      </c>
      <c r="AU26" s="81">
        <v>123084.72563732564</v>
      </c>
      <c r="AV26" s="81">
        <v>123084.72563732564</v>
      </c>
      <c r="AW26" s="81">
        <v>123084.72563732564</v>
      </c>
      <c r="AX26" s="81">
        <v>123084.72563732564</v>
      </c>
      <c r="AY26" s="81">
        <v>123084.72563732564</v>
      </c>
      <c r="AZ26" s="81">
        <v>123084.72563732564</v>
      </c>
      <c r="BA26" s="81">
        <v>123084.72563732564</v>
      </c>
      <c r="BB26" s="81">
        <v>123084.72563732564</v>
      </c>
      <c r="BC26" s="81">
        <v>123084.72563732564</v>
      </c>
      <c r="BD26" s="81">
        <v>123084.72563732564</v>
      </c>
      <c r="BE26" s="5"/>
      <c r="BF26" s="34">
        <f t="shared" si="26"/>
        <v>1</v>
      </c>
      <c r="BG26" s="34">
        <f t="shared" si="26"/>
        <v>1</v>
      </c>
      <c r="BH26" s="34">
        <f t="shared" si="26"/>
        <v>1</v>
      </c>
      <c r="BI26" s="34">
        <f t="shared" si="26"/>
        <v>1</v>
      </c>
      <c r="BJ26" s="34">
        <f t="shared" si="26"/>
        <v>1</v>
      </c>
      <c r="BK26" s="34">
        <f t="shared" si="26"/>
        <v>1</v>
      </c>
      <c r="BL26" s="34">
        <f t="shared" si="26"/>
        <v>1</v>
      </c>
      <c r="BM26" s="34">
        <f t="shared" si="26"/>
        <v>1</v>
      </c>
      <c r="BN26" s="34">
        <f t="shared" si="26"/>
        <v>1</v>
      </c>
      <c r="BO26" s="34">
        <f t="shared" si="26"/>
        <v>1</v>
      </c>
      <c r="BP26" s="34">
        <f t="shared" si="26"/>
        <v>1</v>
      </c>
      <c r="BQ26" s="34">
        <f t="shared" si="26"/>
        <v>1</v>
      </c>
      <c r="BR26" s="34">
        <f t="shared" si="26"/>
        <v>1</v>
      </c>
      <c r="BS26" s="34">
        <f t="shared" si="26"/>
        <v>1</v>
      </c>
      <c r="BT26" s="34">
        <f t="shared" si="26"/>
        <v>1</v>
      </c>
      <c r="BU26" s="34">
        <f t="shared" si="18"/>
        <v>1</v>
      </c>
      <c r="BV26" s="34">
        <f t="shared" si="1"/>
        <v>1</v>
      </c>
      <c r="BW26" s="34">
        <f t="shared" si="1"/>
        <v>1</v>
      </c>
      <c r="BX26" s="34">
        <f t="shared" si="1"/>
        <v>1</v>
      </c>
      <c r="BY26" s="34">
        <f t="shared" si="1"/>
        <v>1</v>
      </c>
      <c r="BZ26" s="34">
        <f t="shared" si="1"/>
        <v>1</v>
      </c>
      <c r="CA26" s="34">
        <f t="shared" si="1"/>
        <v>1</v>
      </c>
      <c r="CC26" s="34">
        <f t="shared" si="2"/>
        <v>0</v>
      </c>
      <c r="CD26" s="34">
        <f t="shared" si="27"/>
        <v>1</v>
      </c>
      <c r="CE26" s="34">
        <f t="shared" si="27"/>
        <v>1</v>
      </c>
      <c r="CF26" s="34">
        <f t="shared" si="27"/>
        <v>1</v>
      </c>
      <c r="CG26" s="34">
        <f t="shared" si="27"/>
        <v>1</v>
      </c>
      <c r="CH26" s="34">
        <f t="shared" si="27"/>
        <v>1</v>
      </c>
      <c r="CI26" s="34">
        <f t="shared" si="27"/>
        <v>1</v>
      </c>
      <c r="CJ26" s="34">
        <f t="shared" si="27"/>
        <v>1</v>
      </c>
      <c r="CK26" s="34">
        <f t="shared" si="27"/>
        <v>1</v>
      </c>
      <c r="CL26" s="34">
        <f t="shared" si="27"/>
        <v>1</v>
      </c>
      <c r="CM26" s="34">
        <f t="shared" si="27"/>
        <v>1</v>
      </c>
      <c r="CN26" s="34">
        <f t="shared" si="27"/>
        <v>1</v>
      </c>
      <c r="CO26" s="34">
        <f t="shared" si="27"/>
        <v>1</v>
      </c>
      <c r="CP26" s="34">
        <f t="shared" si="27"/>
        <v>1</v>
      </c>
      <c r="CQ26" s="34">
        <f t="shared" si="27"/>
        <v>1</v>
      </c>
      <c r="CR26" s="34">
        <f t="shared" si="27"/>
        <v>1</v>
      </c>
      <c r="CS26" s="34">
        <f t="shared" si="19"/>
        <v>1</v>
      </c>
      <c r="CT26" s="34">
        <f t="shared" si="4"/>
        <v>1</v>
      </c>
      <c r="CU26" s="34">
        <f t="shared" si="4"/>
        <v>1</v>
      </c>
      <c r="CV26" s="34">
        <f t="shared" si="4"/>
        <v>1</v>
      </c>
      <c r="CW26" s="34">
        <f t="shared" si="4"/>
        <v>1</v>
      </c>
      <c r="CX26" s="34">
        <f t="shared" si="4"/>
        <v>1</v>
      </c>
      <c r="DA26" s="34">
        <f t="shared" si="28"/>
        <v>0</v>
      </c>
      <c r="DB26" s="34">
        <f t="shared" si="28"/>
        <v>0</v>
      </c>
      <c r="DC26" s="34">
        <f t="shared" si="28"/>
        <v>0</v>
      </c>
      <c r="DD26" s="34">
        <f t="shared" si="28"/>
        <v>0</v>
      </c>
      <c r="DE26" s="34">
        <f t="shared" si="28"/>
        <v>0</v>
      </c>
      <c r="DF26" s="34">
        <f t="shared" si="28"/>
        <v>0</v>
      </c>
      <c r="DG26" s="34">
        <f t="shared" si="28"/>
        <v>0</v>
      </c>
      <c r="DH26" s="34">
        <f t="shared" si="28"/>
        <v>0</v>
      </c>
      <c r="DI26" s="34">
        <f t="shared" si="28"/>
        <v>0</v>
      </c>
      <c r="DJ26" s="34">
        <f t="shared" si="28"/>
        <v>0</v>
      </c>
      <c r="DK26" s="34">
        <f t="shared" si="28"/>
        <v>0</v>
      </c>
      <c r="DL26" s="34">
        <f t="shared" si="28"/>
        <v>0</v>
      </c>
      <c r="DM26" s="34">
        <f t="shared" si="28"/>
        <v>0</v>
      </c>
      <c r="DN26" s="34">
        <f t="shared" si="28"/>
        <v>0</v>
      </c>
      <c r="DO26" s="34">
        <f t="shared" si="28"/>
        <v>0</v>
      </c>
      <c r="DP26" s="34">
        <f t="shared" si="20"/>
        <v>0</v>
      </c>
      <c r="DQ26" s="34">
        <f t="shared" si="6"/>
        <v>0</v>
      </c>
      <c r="DR26" s="34">
        <f t="shared" si="6"/>
        <v>0</v>
      </c>
      <c r="DS26" s="34">
        <f t="shared" si="6"/>
        <v>0</v>
      </c>
      <c r="DT26" s="34">
        <f t="shared" si="6"/>
        <v>0</v>
      </c>
      <c r="DU26" s="34">
        <f t="shared" si="6"/>
        <v>0</v>
      </c>
      <c r="DW26" s="34">
        <f t="shared" si="7"/>
        <v>0</v>
      </c>
      <c r="DX26" s="34">
        <f t="shared" si="29"/>
        <v>0</v>
      </c>
      <c r="DY26" s="34">
        <f t="shared" si="29"/>
        <v>0</v>
      </c>
      <c r="DZ26" s="34">
        <f t="shared" si="29"/>
        <v>0</v>
      </c>
      <c r="EA26" s="34">
        <f t="shared" si="29"/>
        <v>0</v>
      </c>
      <c r="EB26" s="34">
        <f t="shared" si="29"/>
        <v>0</v>
      </c>
      <c r="EC26" s="34">
        <f t="shared" si="29"/>
        <v>0</v>
      </c>
      <c r="ED26" s="34">
        <f t="shared" si="29"/>
        <v>0</v>
      </c>
      <c r="EE26" s="34">
        <f t="shared" si="29"/>
        <v>0</v>
      </c>
      <c r="EF26" s="34">
        <f t="shared" si="29"/>
        <v>0</v>
      </c>
      <c r="EG26" s="34">
        <f t="shared" si="29"/>
        <v>0</v>
      </c>
      <c r="EH26" s="34">
        <f t="shared" si="29"/>
        <v>0</v>
      </c>
      <c r="EI26" s="34">
        <f t="shared" si="29"/>
        <v>0</v>
      </c>
      <c r="EJ26" s="34">
        <f t="shared" si="29"/>
        <v>0</v>
      </c>
      <c r="EK26" s="34">
        <f t="shared" si="29"/>
        <v>0</v>
      </c>
      <c r="EL26" s="34">
        <f t="shared" si="29"/>
        <v>0</v>
      </c>
      <c r="EM26" s="34">
        <f t="shared" si="21"/>
        <v>0</v>
      </c>
      <c r="EN26" s="34">
        <f t="shared" si="9"/>
        <v>0</v>
      </c>
      <c r="EO26" s="34">
        <f t="shared" si="9"/>
        <v>0</v>
      </c>
      <c r="EP26" s="34">
        <f t="shared" si="9"/>
        <v>0</v>
      </c>
      <c r="EQ26" s="34">
        <f t="shared" si="9"/>
        <v>0</v>
      </c>
      <c r="ER26" s="34">
        <f t="shared" si="9"/>
        <v>0</v>
      </c>
      <c r="ES26" s="5"/>
      <c r="ET26" s="44">
        <f t="shared" si="30"/>
        <v>0</v>
      </c>
      <c r="EU26" s="44">
        <f t="shared" si="30"/>
        <v>0</v>
      </c>
      <c r="EV26" s="44">
        <f t="shared" si="30"/>
        <v>0</v>
      </c>
      <c r="EW26" s="44">
        <f t="shared" si="30"/>
        <v>0</v>
      </c>
      <c r="EX26" s="44">
        <f t="shared" si="30"/>
        <v>0</v>
      </c>
      <c r="EY26" s="44">
        <f t="shared" si="30"/>
        <v>0</v>
      </c>
      <c r="EZ26" s="44">
        <f t="shared" si="30"/>
        <v>0</v>
      </c>
      <c r="FA26" s="44">
        <f t="shared" si="30"/>
        <v>0</v>
      </c>
      <c r="FB26" s="44">
        <f t="shared" si="30"/>
        <v>0</v>
      </c>
      <c r="FC26" s="44">
        <f t="shared" si="30"/>
        <v>0</v>
      </c>
      <c r="FD26" s="44">
        <f t="shared" si="30"/>
        <v>0</v>
      </c>
      <c r="FE26" s="44">
        <f t="shared" si="30"/>
        <v>0</v>
      </c>
      <c r="FF26" s="44">
        <f t="shared" si="30"/>
        <v>0</v>
      </c>
      <c r="FG26" s="44">
        <f t="shared" si="30"/>
        <v>0</v>
      </c>
      <c r="FH26" s="44">
        <f t="shared" si="30"/>
        <v>0</v>
      </c>
      <c r="FI26" s="44">
        <f t="shared" si="22"/>
        <v>0</v>
      </c>
      <c r="FJ26" s="44">
        <f t="shared" si="11"/>
        <v>0</v>
      </c>
      <c r="FK26" s="44">
        <f t="shared" si="11"/>
        <v>0</v>
      </c>
      <c r="FL26" s="44">
        <f t="shared" si="11"/>
        <v>0</v>
      </c>
      <c r="FM26" s="44">
        <f t="shared" si="11"/>
        <v>0</v>
      </c>
      <c r="FN26" s="44">
        <f t="shared" si="11"/>
        <v>0</v>
      </c>
      <c r="FO26" s="44">
        <f t="shared" si="11"/>
        <v>0</v>
      </c>
      <c r="FP26" s="44"/>
      <c r="FQ26" s="44">
        <f t="shared" si="31"/>
        <v>0</v>
      </c>
      <c r="FR26" s="44">
        <f t="shared" si="31"/>
        <v>0</v>
      </c>
      <c r="FS26" s="44">
        <f t="shared" si="31"/>
        <v>0</v>
      </c>
      <c r="FT26" s="44">
        <f t="shared" si="31"/>
        <v>0</v>
      </c>
      <c r="FU26" s="44">
        <f t="shared" si="31"/>
        <v>0</v>
      </c>
      <c r="FV26" s="44">
        <f t="shared" si="31"/>
        <v>0</v>
      </c>
      <c r="FW26" s="44">
        <f t="shared" si="31"/>
        <v>0</v>
      </c>
      <c r="FX26" s="44">
        <f t="shared" si="31"/>
        <v>0</v>
      </c>
      <c r="FY26" s="44">
        <f t="shared" si="31"/>
        <v>0</v>
      </c>
      <c r="FZ26" s="44">
        <f t="shared" si="31"/>
        <v>0</v>
      </c>
      <c r="GA26" s="44">
        <f t="shared" si="31"/>
        <v>0</v>
      </c>
      <c r="GB26" s="44">
        <f t="shared" si="31"/>
        <v>0</v>
      </c>
      <c r="GC26" s="44">
        <f t="shared" si="31"/>
        <v>0</v>
      </c>
      <c r="GD26" s="44">
        <f t="shared" si="31"/>
        <v>0</v>
      </c>
      <c r="GE26" s="44">
        <f t="shared" si="31"/>
        <v>0</v>
      </c>
      <c r="GF26" s="44">
        <f t="shared" si="23"/>
        <v>0</v>
      </c>
      <c r="GG26" s="44">
        <f t="shared" si="13"/>
        <v>0</v>
      </c>
      <c r="GH26" s="44">
        <f t="shared" si="13"/>
        <v>0</v>
      </c>
      <c r="GI26" s="44">
        <f t="shared" si="13"/>
        <v>0</v>
      </c>
      <c r="GJ26" s="44">
        <f t="shared" si="13"/>
        <v>0</v>
      </c>
      <c r="GK26" s="44">
        <f t="shared" si="13"/>
        <v>0</v>
      </c>
      <c r="GL26" s="44">
        <f t="shared" si="13"/>
        <v>0</v>
      </c>
      <c r="GM26" s="44"/>
      <c r="GN26" s="44">
        <f t="shared" si="32"/>
        <v>0</v>
      </c>
      <c r="GO26" s="44">
        <f t="shared" si="32"/>
        <v>0</v>
      </c>
      <c r="GP26" s="44">
        <f t="shared" si="32"/>
        <v>0</v>
      </c>
      <c r="GQ26" s="44">
        <f t="shared" si="32"/>
        <v>0</v>
      </c>
      <c r="GR26" s="44">
        <f t="shared" si="32"/>
        <v>0</v>
      </c>
      <c r="GS26" s="44">
        <f t="shared" si="32"/>
        <v>0</v>
      </c>
      <c r="GT26" s="44">
        <f t="shared" si="32"/>
        <v>-164819.27436267436</v>
      </c>
      <c r="GU26" s="44">
        <f t="shared" si="32"/>
        <v>0</v>
      </c>
      <c r="GV26" s="44">
        <f t="shared" si="32"/>
        <v>0</v>
      </c>
      <c r="GW26" s="44">
        <f t="shared" si="32"/>
        <v>0</v>
      </c>
      <c r="GX26" s="44">
        <f t="shared" si="32"/>
        <v>0</v>
      </c>
      <c r="GY26" s="44">
        <f t="shared" si="32"/>
        <v>0</v>
      </c>
      <c r="GZ26" s="44">
        <f t="shared" si="32"/>
        <v>0</v>
      </c>
      <c r="HA26" s="44">
        <f t="shared" si="32"/>
        <v>0</v>
      </c>
      <c r="HB26" s="44">
        <f t="shared" si="32"/>
        <v>0</v>
      </c>
      <c r="HC26" s="44">
        <f t="shared" si="24"/>
        <v>0</v>
      </c>
      <c r="HD26" s="44">
        <f t="shared" si="15"/>
        <v>0</v>
      </c>
      <c r="HE26" s="44">
        <f t="shared" si="15"/>
        <v>0</v>
      </c>
      <c r="HF26" s="44">
        <f t="shared" si="15"/>
        <v>0</v>
      </c>
      <c r="HG26" s="44">
        <f t="shared" si="15"/>
        <v>0</v>
      </c>
      <c r="HH26" s="44">
        <f t="shared" si="15"/>
        <v>0</v>
      </c>
      <c r="HI26" s="44">
        <f t="shared" si="15"/>
        <v>0</v>
      </c>
      <c r="HJ26" s="44"/>
      <c r="HK26" s="44">
        <f t="shared" si="33"/>
        <v>0</v>
      </c>
      <c r="HL26" s="44">
        <f t="shared" si="33"/>
        <v>0</v>
      </c>
      <c r="HM26" s="44">
        <f t="shared" si="33"/>
        <v>0</v>
      </c>
      <c r="HN26" s="44">
        <f t="shared" si="33"/>
        <v>0</v>
      </c>
      <c r="HO26" s="44">
        <f t="shared" si="33"/>
        <v>0</v>
      </c>
      <c r="HP26" s="44">
        <f t="shared" si="33"/>
        <v>0</v>
      </c>
      <c r="HQ26" s="44">
        <f t="shared" si="33"/>
        <v>0</v>
      </c>
      <c r="HR26" s="44">
        <f t="shared" si="33"/>
        <v>0</v>
      </c>
      <c r="HS26" s="44">
        <f t="shared" si="33"/>
        <v>0</v>
      </c>
      <c r="HT26" s="44">
        <f t="shared" si="33"/>
        <v>0</v>
      </c>
      <c r="HU26" s="44">
        <f t="shared" si="33"/>
        <v>0</v>
      </c>
      <c r="HV26" s="44">
        <f t="shared" si="33"/>
        <v>0</v>
      </c>
      <c r="HW26" s="44">
        <f t="shared" si="33"/>
        <v>0</v>
      </c>
      <c r="HX26" s="44">
        <f t="shared" si="33"/>
        <v>0</v>
      </c>
      <c r="HY26" s="44">
        <f t="shared" si="33"/>
        <v>0</v>
      </c>
      <c r="HZ26" s="44">
        <f t="shared" si="25"/>
        <v>0</v>
      </c>
      <c r="IA26" s="44">
        <f t="shared" si="17"/>
        <v>0</v>
      </c>
      <c r="IB26" s="44">
        <f t="shared" si="17"/>
        <v>0</v>
      </c>
      <c r="IC26" s="44">
        <f t="shared" si="17"/>
        <v>0</v>
      </c>
      <c r="ID26" s="44">
        <f t="shared" si="17"/>
        <v>0</v>
      </c>
      <c r="IE26" s="44">
        <f t="shared" si="17"/>
        <v>0</v>
      </c>
      <c r="IF26" s="44">
        <f t="shared" si="17"/>
        <v>0</v>
      </c>
    </row>
    <row r="27" spans="1:240" s="34" customFormat="1" ht="12" customHeight="1" x14ac:dyDescent="0.15">
      <c r="A27" s="77"/>
      <c r="B27" s="78" t="s">
        <v>161</v>
      </c>
      <c r="C27" s="78" t="s">
        <v>185</v>
      </c>
      <c r="D27" s="79" t="s">
        <v>163</v>
      </c>
      <c r="E27" s="79" t="s">
        <v>164</v>
      </c>
      <c r="F27" s="80">
        <v>45474</v>
      </c>
      <c r="G27" s="80">
        <v>46660</v>
      </c>
      <c r="H27" s="65" t="s">
        <v>45</v>
      </c>
      <c r="I27" s="65" t="s">
        <v>69</v>
      </c>
      <c r="J27" s="65" t="s">
        <v>89</v>
      </c>
      <c r="K27" s="67"/>
      <c r="L27" s="81"/>
      <c r="M27" s="81"/>
      <c r="N27" s="81"/>
      <c r="O27" s="81">
        <v>114899</v>
      </c>
      <c r="P27" s="81">
        <v>114899</v>
      </c>
      <c r="Q27" s="81">
        <v>114899</v>
      </c>
      <c r="R27" s="81">
        <v>114899</v>
      </c>
      <c r="S27" s="81">
        <v>114899</v>
      </c>
      <c r="T27" s="81">
        <v>114899</v>
      </c>
      <c r="U27" s="81">
        <v>114899</v>
      </c>
      <c r="V27" s="81">
        <v>114899</v>
      </c>
      <c r="W27" s="81">
        <v>114899</v>
      </c>
      <c r="X27" s="81">
        <v>114899</v>
      </c>
      <c r="Y27" s="81">
        <v>114899</v>
      </c>
      <c r="Z27" s="81">
        <v>114899</v>
      </c>
      <c r="AA27" s="81">
        <v>114899</v>
      </c>
      <c r="AB27" s="81">
        <v>114899</v>
      </c>
      <c r="AC27" s="81">
        <v>114899</v>
      </c>
      <c r="AD27" s="81">
        <v>114899</v>
      </c>
      <c r="AE27" s="81">
        <v>114899</v>
      </c>
      <c r="AF27" s="81">
        <v>114899</v>
      </c>
      <c r="AG27" s="81">
        <v>114899</v>
      </c>
      <c r="AH27" s="44"/>
      <c r="AI27" s="81"/>
      <c r="AJ27" s="81"/>
      <c r="AK27" s="81"/>
      <c r="AL27" s="81"/>
      <c r="AM27" s="81"/>
      <c r="AN27" s="81"/>
      <c r="AO27" s="81"/>
      <c r="AP27" s="81"/>
      <c r="AQ27" s="81">
        <v>33523.68</v>
      </c>
      <c r="AR27" s="81">
        <v>33523.68</v>
      </c>
      <c r="AS27" s="81">
        <v>114899</v>
      </c>
      <c r="AT27" s="81">
        <v>114899</v>
      </c>
      <c r="AU27" s="81">
        <v>114899</v>
      </c>
      <c r="AV27" s="81">
        <v>114899</v>
      </c>
      <c r="AW27" s="81">
        <v>114899</v>
      </c>
      <c r="AX27" s="81">
        <v>114899</v>
      </c>
      <c r="AY27" s="81">
        <v>114899</v>
      </c>
      <c r="AZ27" s="81">
        <v>114899</v>
      </c>
      <c r="BA27" s="81">
        <v>114899</v>
      </c>
      <c r="BB27" s="81">
        <v>114899</v>
      </c>
      <c r="BC27" s="81">
        <v>114899</v>
      </c>
      <c r="BD27" s="81">
        <v>114899</v>
      </c>
      <c r="BE27" s="5"/>
      <c r="BF27" s="34">
        <f t="shared" si="26"/>
        <v>0</v>
      </c>
      <c r="BG27" s="34">
        <f t="shared" si="26"/>
        <v>0</v>
      </c>
      <c r="BH27" s="34">
        <f t="shared" si="26"/>
        <v>0</v>
      </c>
      <c r="BI27" s="34">
        <f t="shared" si="26"/>
        <v>1</v>
      </c>
      <c r="BJ27" s="34">
        <f t="shared" si="26"/>
        <v>1</v>
      </c>
      <c r="BK27" s="34">
        <f t="shared" si="26"/>
        <v>1</v>
      </c>
      <c r="BL27" s="34">
        <f t="shared" si="26"/>
        <v>1</v>
      </c>
      <c r="BM27" s="34">
        <f t="shared" si="26"/>
        <v>1</v>
      </c>
      <c r="BN27" s="34">
        <f t="shared" si="26"/>
        <v>1</v>
      </c>
      <c r="BO27" s="34">
        <f t="shared" si="26"/>
        <v>1</v>
      </c>
      <c r="BP27" s="34">
        <f t="shared" si="26"/>
        <v>1</v>
      </c>
      <c r="BQ27" s="34">
        <f t="shared" si="26"/>
        <v>1</v>
      </c>
      <c r="BR27" s="34">
        <f t="shared" si="26"/>
        <v>1</v>
      </c>
      <c r="BS27" s="34">
        <f t="shared" si="26"/>
        <v>1</v>
      </c>
      <c r="BT27" s="34">
        <f t="shared" si="26"/>
        <v>1</v>
      </c>
      <c r="BU27" s="34">
        <f t="shared" si="18"/>
        <v>1</v>
      </c>
      <c r="BV27" s="34">
        <f t="shared" si="1"/>
        <v>1</v>
      </c>
      <c r="BW27" s="34">
        <f t="shared" si="1"/>
        <v>1</v>
      </c>
      <c r="BX27" s="34">
        <f t="shared" si="1"/>
        <v>1</v>
      </c>
      <c r="BY27" s="34">
        <f t="shared" si="1"/>
        <v>1</v>
      </c>
      <c r="BZ27" s="34">
        <f t="shared" si="1"/>
        <v>1</v>
      </c>
      <c r="CA27" s="34">
        <f t="shared" si="1"/>
        <v>1</v>
      </c>
      <c r="CC27" s="34">
        <f t="shared" si="2"/>
        <v>0</v>
      </c>
      <c r="CD27" s="34">
        <f t="shared" si="27"/>
        <v>0</v>
      </c>
      <c r="CE27" s="34">
        <f t="shared" si="27"/>
        <v>0</v>
      </c>
      <c r="CF27" s="34">
        <f t="shared" si="27"/>
        <v>0</v>
      </c>
      <c r="CG27" s="34">
        <f t="shared" si="27"/>
        <v>1</v>
      </c>
      <c r="CH27" s="34">
        <f t="shared" si="27"/>
        <v>1</v>
      </c>
      <c r="CI27" s="34">
        <f t="shared" si="27"/>
        <v>1</v>
      </c>
      <c r="CJ27" s="34">
        <f t="shared" si="27"/>
        <v>1</v>
      </c>
      <c r="CK27" s="34">
        <f t="shared" si="27"/>
        <v>1</v>
      </c>
      <c r="CL27" s="34">
        <f t="shared" si="27"/>
        <v>1</v>
      </c>
      <c r="CM27" s="34">
        <f t="shared" si="27"/>
        <v>1</v>
      </c>
      <c r="CN27" s="34">
        <f t="shared" si="27"/>
        <v>1</v>
      </c>
      <c r="CO27" s="34">
        <f t="shared" si="27"/>
        <v>1</v>
      </c>
      <c r="CP27" s="34">
        <f t="shared" si="27"/>
        <v>1</v>
      </c>
      <c r="CQ27" s="34">
        <f t="shared" si="27"/>
        <v>1</v>
      </c>
      <c r="CR27" s="34">
        <f t="shared" si="27"/>
        <v>1</v>
      </c>
      <c r="CS27" s="34">
        <f t="shared" si="19"/>
        <v>1</v>
      </c>
      <c r="CT27" s="34">
        <f t="shared" si="4"/>
        <v>1</v>
      </c>
      <c r="CU27" s="34">
        <f t="shared" si="4"/>
        <v>1</v>
      </c>
      <c r="CV27" s="34">
        <f t="shared" si="4"/>
        <v>1</v>
      </c>
      <c r="CW27" s="34">
        <f t="shared" si="4"/>
        <v>1</v>
      </c>
      <c r="CX27" s="34">
        <f t="shared" si="4"/>
        <v>1</v>
      </c>
      <c r="DA27" s="34">
        <f t="shared" si="28"/>
        <v>0</v>
      </c>
      <c r="DB27" s="34">
        <f t="shared" si="28"/>
        <v>0</v>
      </c>
      <c r="DC27" s="34">
        <f t="shared" si="28"/>
        <v>1</v>
      </c>
      <c r="DD27" s="34">
        <f t="shared" si="28"/>
        <v>0</v>
      </c>
      <c r="DE27" s="34">
        <f t="shared" si="28"/>
        <v>0</v>
      </c>
      <c r="DF27" s="34">
        <f t="shared" si="28"/>
        <v>0</v>
      </c>
      <c r="DG27" s="34">
        <f t="shared" si="28"/>
        <v>0</v>
      </c>
      <c r="DH27" s="34">
        <f t="shared" si="28"/>
        <v>0</v>
      </c>
      <c r="DI27" s="34">
        <f t="shared" si="28"/>
        <v>0</v>
      </c>
      <c r="DJ27" s="34">
        <f t="shared" si="28"/>
        <v>0</v>
      </c>
      <c r="DK27" s="34">
        <f t="shared" si="28"/>
        <v>0</v>
      </c>
      <c r="DL27" s="34">
        <f t="shared" si="28"/>
        <v>0</v>
      </c>
      <c r="DM27" s="34">
        <f t="shared" si="28"/>
        <v>0</v>
      </c>
      <c r="DN27" s="34">
        <f t="shared" si="28"/>
        <v>0</v>
      </c>
      <c r="DO27" s="34">
        <f t="shared" si="28"/>
        <v>0</v>
      </c>
      <c r="DP27" s="34">
        <f t="shared" si="20"/>
        <v>0</v>
      </c>
      <c r="DQ27" s="34">
        <f t="shared" si="6"/>
        <v>0</v>
      </c>
      <c r="DR27" s="34">
        <f t="shared" si="6"/>
        <v>0</v>
      </c>
      <c r="DS27" s="34">
        <f t="shared" si="6"/>
        <v>0</v>
      </c>
      <c r="DT27" s="34">
        <f t="shared" si="6"/>
        <v>0</v>
      </c>
      <c r="DU27" s="34">
        <f t="shared" si="6"/>
        <v>0</v>
      </c>
      <c r="DW27" s="34">
        <f t="shared" si="7"/>
        <v>0</v>
      </c>
      <c r="DX27" s="34">
        <f t="shared" si="29"/>
        <v>0</v>
      </c>
      <c r="DY27" s="34">
        <f t="shared" si="29"/>
        <v>0</v>
      </c>
      <c r="DZ27" s="34">
        <f t="shared" si="29"/>
        <v>0</v>
      </c>
      <c r="EA27" s="34">
        <f t="shared" si="29"/>
        <v>0</v>
      </c>
      <c r="EB27" s="34">
        <f t="shared" si="29"/>
        <v>0</v>
      </c>
      <c r="EC27" s="34">
        <f t="shared" si="29"/>
        <v>0</v>
      </c>
      <c r="ED27" s="34">
        <f t="shared" si="29"/>
        <v>0</v>
      </c>
      <c r="EE27" s="34">
        <f t="shared" si="29"/>
        <v>0</v>
      </c>
      <c r="EF27" s="34">
        <f t="shared" si="29"/>
        <v>0</v>
      </c>
      <c r="EG27" s="34">
        <f t="shared" si="29"/>
        <v>0</v>
      </c>
      <c r="EH27" s="34">
        <f t="shared" si="29"/>
        <v>0</v>
      </c>
      <c r="EI27" s="34">
        <f t="shared" si="29"/>
        <v>0</v>
      </c>
      <c r="EJ27" s="34">
        <f t="shared" si="29"/>
        <v>0</v>
      </c>
      <c r="EK27" s="34">
        <f t="shared" si="29"/>
        <v>0</v>
      </c>
      <c r="EL27" s="34">
        <f t="shared" si="29"/>
        <v>0</v>
      </c>
      <c r="EM27" s="34">
        <f t="shared" si="21"/>
        <v>0</v>
      </c>
      <c r="EN27" s="34">
        <f t="shared" si="9"/>
        <v>0</v>
      </c>
      <c r="EO27" s="34">
        <f t="shared" si="9"/>
        <v>0</v>
      </c>
      <c r="EP27" s="34">
        <f t="shared" si="9"/>
        <v>0</v>
      </c>
      <c r="EQ27" s="34">
        <f t="shared" si="9"/>
        <v>0</v>
      </c>
      <c r="ER27" s="34">
        <f t="shared" si="9"/>
        <v>0</v>
      </c>
      <c r="ES27" s="5"/>
      <c r="ET27" s="44">
        <f t="shared" si="30"/>
        <v>0</v>
      </c>
      <c r="EU27" s="44">
        <f t="shared" si="30"/>
        <v>0</v>
      </c>
      <c r="EV27" s="44">
        <f t="shared" si="30"/>
        <v>0</v>
      </c>
      <c r="EW27" s="44">
        <f t="shared" si="30"/>
        <v>114899</v>
      </c>
      <c r="EX27" s="44">
        <f t="shared" si="30"/>
        <v>0</v>
      </c>
      <c r="EY27" s="44">
        <f t="shared" si="30"/>
        <v>0</v>
      </c>
      <c r="EZ27" s="44">
        <f t="shared" si="30"/>
        <v>0</v>
      </c>
      <c r="FA27" s="44">
        <f t="shared" si="30"/>
        <v>0</v>
      </c>
      <c r="FB27" s="44">
        <f t="shared" si="30"/>
        <v>0</v>
      </c>
      <c r="FC27" s="44">
        <f t="shared" si="30"/>
        <v>0</v>
      </c>
      <c r="FD27" s="44">
        <f t="shared" si="30"/>
        <v>0</v>
      </c>
      <c r="FE27" s="44">
        <f t="shared" si="30"/>
        <v>0</v>
      </c>
      <c r="FF27" s="44">
        <f t="shared" si="30"/>
        <v>0</v>
      </c>
      <c r="FG27" s="44">
        <f t="shared" si="30"/>
        <v>0</v>
      </c>
      <c r="FH27" s="44">
        <f t="shared" si="30"/>
        <v>0</v>
      </c>
      <c r="FI27" s="44">
        <f t="shared" si="22"/>
        <v>0</v>
      </c>
      <c r="FJ27" s="44">
        <f t="shared" si="11"/>
        <v>0</v>
      </c>
      <c r="FK27" s="44">
        <f t="shared" si="11"/>
        <v>0</v>
      </c>
      <c r="FL27" s="44">
        <f t="shared" si="11"/>
        <v>0</v>
      </c>
      <c r="FM27" s="44">
        <f t="shared" si="11"/>
        <v>0</v>
      </c>
      <c r="FN27" s="44">
        <f t="shared" si="11"/>
        <v>0</v>
      </c>
      <c r="FO27" s="44">
        <f t="shared" si="11"/>
        <v>0</v>
      </c>
      <c r="FP27" s="44"/>
      <c r="FQ27" s="44">
        <f t="shared" si="31"/>
        <v>0</v>
      </c>
      <c r="FR27" s="44">
        <f t="shared" si="31"/>
        <v>0</v>
      </c>
      <c r="FS27" s="44">
        <f t="shared" si="31"/>
        <v>0</v>
      </c>
      <c r="FT27" s="44">
        <f t="shared" si="31"/>
        <v>0</v>
      </c>
      <c r="FU27" s="44">
        <f t="shared" si="31"/>
        <v>0</v>
      </c>
      <c r="FV27" s="44">
        <f t="shared" si="31"/>
        <v>0</v>
      </c>
      <c r="FW27" s="44">
        <f t="shared" si="31"/>
        <v>0</v>
      </c>
      <c r="FX27" s="44">
        <f t="shared" si="31"/>
        <v>0</v>
      </c>
      <c r="FY27" s="44">
        <f t="shared" si="31"/>
        <v>0</v>
      </c>
      <c r="FZ27" s="44">
        <f t="shared" si="31"/>
        <v>0</v>
      </c>
      <c r="GA27" s="44">
        <f t="shared" si="31"/>
        <v>0</v>
      </c>
      <c r="GB27" s="44">
        <f t="shared" si="31"/>
        <v>0</v>
      </c>
      <c r="GC27" s="44">
        <f t="shared" si="31"/>
        <v>0</v>
      </c>
      <c r="GD27" s="44">
        <f t="shared" si="31"/>
        <v>0</v>
      </c>
      <c r="GE27" s="44">
        <f t="shared" si="31"/>
        <v>0</v>
      </c>
      <c r="GF27" s="44">
        <f t="shared" si="23"/>
        <v>0</v>
      </c>
      <c r="GG27" s="44">
        <f t="shared" si="13"/>
        <v>0</v>
      </c>
      <c r="GH27" s="44">
        <f t="shared" si="13"/>
        <v>0</v>
      </c>
      <c r="GI27" s="44">
        <f t="shared" si="13"/>
        <v>0</v>
      </c>
      <c r="GJ27" s="44">
        <f t="shared" si="13"/>
        <v>0</v>
      </c>
      <c r="GK27" s="44">
        <f t="shared" si="13"/>
        <v>0</v>
      </c>
      <c r="GL27" s="44">
        <f t="shared" si="13"/>
        <v>0</v>
      </c>
      <c r="GM27" s="44"/>
      <c r="GN27" s="44">
        <f t="shared" si="32"/>
        <v>0</v>
      </c>
      <c r="GO27" s="44">
        <f t="shared" si="32"/>
        <v>0</v>
      </c>
      <c r="GP27" s="44">
        <f t="shared" si="32"/>
        <v>0</v>
      </c>
      <c r="GQ27" s="44">
        <f t="shared" si="32"/>
        <v>0</v>
      </c>
      <c r="GR27" s="44">
        <f t="shared" si="32"/>
        <v>0</v>
      </c>
      <c r="GS27" s="44">
        <f t="shared" si="32"/>
        <v>0</v>
      </c>
      <c r="GT27" s="44">
        <f t="shared" si="32"/>
        <v>0</v>
      </c>
      <c r="GU27" s="44">
        <f t="shared" si="32"/>
        <v>0</v>
      </c>
      <c r="GV27" s="44">
        <f t="shared" si="32"/>
        <v>0</v>
      </c>
      <c r="GW27" s="44">
        <f t="shared" si="32"/>
        <v>0</v>
      </c>
      <c r="GX27" s="44">
        <f t="shared" si="32"/>
        <v>0</v>
      </c>
      <c r="GY27" s="44">
        <f t="shared" si="32"/>
        <v>0</v>
      </c>
      <c r="GZ27" s="44">
        <f t="shared" si="32"/>
        <v>0</v>
      </c>
      <c r="HA27" s="44">
        <f t="shared" si="32"/>
        <v>0</v>
      </c>
      <c r="HB27" s="44">
        <f t="shared" si="32"/>
        <v>0</v>
      </c>
      <c r="HC27" s="44">
        <f t="shared" si="24"/>
        <v>0</v>
      </c>
      <c r="HD27" s="44">
        <f t="shared" si="15"/>
        <v>0</v>
      </c>
      <c r="HE27" s="44">
        <f t="shared" si="15"/>
        <v>0</v>
      </c>
      <c r="HF27" s="44">
        <f t="shared" si="15"/>
        <v>0</v>
      </c>
      <c r="HG27" s="44">
        <f t="shared" si="15"/>
        <v>0</v>
      </c>
      <c r="HH27" s="44">
        <f t="shared" si="15"/>
        <v>0</v>
      </c>
      <c r="HI27" s="44">
        <f t="shared" si="15"/>
        <v>0</v>
      </c>
      <c r="HJ27" s="44"/>
      <c r="HK27" s="44">
        <f t="shared" si="33"/>
        <v>0</v>
      </c>
      <c r="HL27" s="44">
        <f t="shared" si="33"/>
        <v>0</v>
      </c>
      <c r="HM27" s="44">
        <f t="shared" si="33"/>
        <v>0</v>
      </c>
      <c r="HN27" s="44">
        <f t="shared" si="33"/>
        <v>0</v>
      </c>
      <c r="HO27" s="44">
        <f t="shared" si="33"/>
        <v>0</v>
      </c>
      <c r="HP27" s="44">
        <f t="shared" si="33"/>
        <v>0</v>
      </c>
      <c r="HQ27" s="44">
        <f t="shared" si="33"/>
        <v>0</v>
      </c>
      <c r="HR27" s="44">
        <f t="shared" si="33"/>
        <v>0</v>
      </c>
      <c r="HS27" s="44">
        <f t="shared" si="33"/>
        <v>0</v>
      </c>
      <c r="HT27" s="44">
        <f t="shared" si="33"/>
        <v>0</v>
      </c>
      <c r="HU27" s="44">
        <f t="shared" si="33"/>
        <v>0</v>
      </c>
      <c r="HV27" s="44">
        <f t="shared" si="33"/>
        <v>0</v>
      </c>
      <c r="HW27" s="44">
        <f t="shared" si="33"/>
        <v>0</v>
      </c>
      <c r="HX27" s="44">
        <f t="shared" si="33"/>
        <v>0</v>
      </c>
      <c r="HY27" s="44">
        <f t="shared" si="33"/>
        <v>0</v>
      </c>
      <c r="HZ27" s="44">
        <f t="shared" si="25"/>
        <v>0</v>
      </c>
      <c r="IA27" s="44">
        <f t="shared" si="17"/>
        <v>0</v>
      </c>
      <c r="IB27" s="44">
        <f t="shared" si="17"/>
        <v>0</v>
      </c>
      <c r="IC27" s="44">
        <f t="shared" si="17"/>
        <v>0</v>
      </c>
      <c r="ID27" s="44">
        <f t="shared" si="17"/>
        <v>0</v>
      </c>
      <c r="IE27" s="44">
        <f t="shared" si="17"/>
        <v>0</v>
      </c>
      <c r="IF27" s="44">
        <f t="shared" si="17"/>
        <v>0</v>
      </c>
    </row>
    <row r="28" spans="1:240" s="34" customFormat="1" ht="12" customHeight="1" x14ac:dyDescent="0.15">
      <c r="A28" s="77"/>
      <c r="B28" s="78" t="s">
        <v>186</v>
      </c>
      <c r="C28" s="78" t="s">
        <v>187</v>
      </c>
      <c r="D28" s="79" t="s">
        <v>188</v>
      </c>
      <c r="E28" s="79" t="s">
        <v>188</v>
      </c>
      <c r="F28" s="80">
        <v>45309</v>
      </c>
      <c r="G28" s="80">
        <v>45674</v>
      </c>
      <c r="H28" s="65" t="s">
        <v>56</v>
      </c>
      <c r="I28" s="65" t="s">
        <v>70</v>
      </c>
      <c r="J28" s="65" t="s">
        <v>89</v>
      </c>
      <c r="K28" s="67"/>
      <c r="L28" s="81">
        <v>104900</v>
      </c>
      <c r="M28" s="81">
        <v>104900</v>
      </c>
      <c r="N28" s="81">
        <v>104900</v>
      </c>
      <c r="O28" s="81">
        <v>104900</v>
      </c>
      <c r="P28" s="81">
        <v>104900</v>
      </c>
      <c r="Q28" s="81">
        <v>104900</v>
      </c>
      <c r="R28" s="81">
        <v>104900</v>
      </c>
      <c r="S28" s="81">
        <v>104900</v>
      </c>
      <c r="T28" s="81">
        <v>104900</v>
      </c>
      <c r="U28" s="81">
        <v>104900</v>
      </c>
      <c r="V28" s="81">
        <v>0</v>
      </c>
      <c r="W28" s="81">
        <v>0</v>
      </c>
      <c r="X28" s="81">
        <v>0</v>
      </c>
      <c r="Y28" s="81">
        <v>0</v>
      </c>
      <c r="Z28" s="81">
        <v>0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44"/>
      <c r="AI28" s="81">
        <v>104900</v>
      </c>
      <c r="AJ28" s="81">
        <v>104900</v>
      </c>
      <c r="AK28" s="81">
        <v>104900</v>
      </c>
      <c r="AL28" s="81">
        <v>104900</v>
      </c>
      <c r="AM28" s="81">
        <v>104900</v>
      </c>
      <c r="AN28" s="81">
        <v>104900</v>
      </c>
      <c r="AO28" s="81">
        <v>104900</v>
      </c>
      <c r="AP28" s="81">
        <v>104900</v>
      </c>
      <c r="AQ28" s="81">
        <v>104900</v>
      </c>
      <c r="AR28" s="81">
        <v>104900</v>
      </c>
      <c r="AS28" s="81">
        <v>0</v>
      </c>
      <c r="AT28" s="81">
        <v>0</v>
      </c>
      <c r="AU28" s="81">
        <v>0</v>
      </c>
      <c r="AV28" s="81">
        <v>0</v>
      </c>
      <c r="AW28" s="81">
        <v>0</v>
      </c>
      <c r="AX28" s="81">
        <v>0</v>
      </c>
      <c r="AY28" s="81">
        <v>0</v>
      </c>
      <c r="AZ28" s="81">
        <v>0</v>
      </c>
      <c r="BA28" s="81">
        <v>0</v>
      </c>
      <c r="BB28" s="81">
        <v>0</v>
      </c>
      <c r="BC28" s="81">
        <v>0</v>
      </c>
      <c r="BD28" s="81">
        <v>0</v>
      </c>
      <c r="BE28" s="5"/>
      <c r="BF28" s="34">
        <f t="shared" si="26"/>
        <v>1</v>
      </c>
      <c r="BG28" s="34">
        <f t="shared" si="26"/>
        <v>1</v>
      </c>
      <c r="BH28" s="34">
        <f t="shared" si="26"/>
        <v>1</v>
      </c>
      <c r="BI28" s="34">
        <f t="shared" si="26"/>
        <v>1</v>
      </c>
      <c r="BJ28" s="34">
        <f t="shared" si="26"/>
        <v>1</v>
      </c>
      <c r="BK28" s="34">
        <f t="shared" si="26"/>
        <v>1</v>
      </c>
      <c r="BL28" s="34">
        <f t="shared" si="26"/>
        <v>1</v>
      </c>
      <c r="BM28" s="34">
        <f t="shared" si="26"/>
        <v>1</v>
      </c>
      <c r="BN28" s="34">
        <f t="shared" si="26"/>
        <v>1</v>
      </c>
      <c r="BO28" s="34">
        <f t="shared" si="26"/>
        <v>1</v>
      </c>
      <c r="BP28" s="34">
        <f t="shared" si="26"/>
        <v>0</v>
      </c>
      <c r="BQ28" s="34">
        <f t="shared" si="26"/>
        <v>0</v>
      </c>
      <c r="BR28" s="34">
        <f t="shared" si="26"/>
        <v>0</v>
      </c>
      <c r="BS28" s="34">
        <f t="shared" si="26"/>
        <v>0</v>
      </c>
      <c r="BT28" s="34">
        <f t="shared" si="26"/>
        <v>0</v>
      </c>
      <c r="BU28" s="34">
        <f t="shared" si="18"/>
        <v>0</v>
      </c>
      <c r="BV28" s="34">
        <f t="shared" si="1"/>
        <v>0</v>
      </c>
      <c r="BW28" s="34">
        <f t="shared" si="1"/>
        <v>0</v>
      </c>
      <c r="BX28" s="34">
        <f t="shared" si="1"/>
        <v>0</v>
      </c>
      <c r="BY28" s="34">
        <f t="shared" si="1"/>
        <v>0</v>
      </c>
      <c r="BZ28" s="34">
        <f t="shared" si="1"/>
        <v>0</v>
      </c>
      <c r="CA28" s="34">
        <f t="shared" si="1"/>
        <v>0</v>
      </c>
      <c r="CC28" s="34">
        <f t="shared" si="2"/>
        <v>0</v>
      </c>
      <c r="CD28" s="34">
        <f t="shared" si="27"/>
        <v>1</v>
      </c>
      <c r="CE28" s="34">
        <f t="shared" si="27"/>
        <v>1</v>
      </c>
      <c r="CF28" s="34">
        <f t="shared" si="27"/>
        <v>1</v>
      </c>
      <c r="CG28" s="34">
        <f t="shared" si="27"/>
        <v>1</v>
      </c>
      <c r="CH28" s="34">
        <f t="shared" si="27"/>
        <v>1</v>
      </c>
      <c r="CI28" s="34">
        <f t="shared" si="27"/>
        <v>1</v>
      </c>
      <c r="CJ28" s="34">
        <f t="shared" si="27"/>
        <v>1</v>
      </c>
      <c r="CK28" s="34">
        <f t="shared" si="27"/>
        <v>1</v>
      </c>
      <c r="CL28" s="34">
        <f t="shared" si="27"/>
        <v>1</v>
      </c>
      <c r="CM28" s="34">
        <f t="shared" si="27"/>
        <v>0</v>
      </c>
      <c r="CN28" s="34">
        <f t="shared" si="27"/>
        <v>0</v>
      </c>
      <c r="CO28" s="34">
        <f t="shared" si="27"/>
        <v>0</v>
      </c>
      <c r="CP28" s="34">
        <f t="shared" si="27"/>
        <v>0</v>
      </c>
      <c r="CQ28" s="34">
        <f t="shared" si="27"/>
        <v>0</v>
      </c>
      <c r="CR28" s="34">
        <f t="shared" si="27"/>
        <v>0</v>
      </c>
      <c r="CS28" s="34">
        <f t="shared" si="19"/>
        <v>0</v>
      </c>
      <c r="CT28" s="34">
        <f t="shared" si="4"/>
        <v>0</v>
      </c>
      <c r="CU28" s="34">
        <f t="shared" si="4"/>
        <v>0</v>
      </c>
      <c r="CV28" s="34">
        <f t="shared" si="4"/>
        <v>0</v>
      </c>
      <c r="CW28" s="34">
        <f t="shared" si="4"/>
        <v>0</v>
      </c>
      <c r="CX28" s="34">
        <f t="shared" si="4"/>
        <v>0</v>
      </c>
      <c r="DA28" s="34">
        <f t="shared" si="28"/>
        <v>0</v>
      </c>
      <c r="DB28" s="34">
        <f t="shared" si="28"/>
        <v>0</v>
      </c>
      <c r="DC28" s="34">
        <f t="shared" si="28"/>
        <v>0</v>
      </c>
      <c r="DD28" s="34">
        <f t="shared" si="28"/>
        <v>0</v>
      </c>
      <c r="DE28" s="34">
        <f t="shared" si="28"/>
        <v>0</v>
      </c>
      <c r="DF28" s="34">
        <f t="shared" si="28"/>
        <v>0</v>
      </c>
      <c r="DG28" s="34">
        <f t="shared" si="28"/>
        <v>0</v>
      </c>
      <c r="DH28" s="34">
        <f t="shared" si="28"/>
        <v>0</v>
      </c>
      <c r="DI28" s="34">
        <f t="shared" si="28"/>
        <v>0</v>
      </c>
      <c r="DJ28" s="34">
        <f t="shared" si="28"/>
        <v>0</v>
      </c>
      <c r="DK28" s="34">
        <f t="shared" si="28"/>
        <v>0</v>
      </c>
      <c r="DL28" s="34">
        <f t="shared" si="28"/>
        <v>0</v>
      </c>
      <c r="DM28" s="34">
        <f t="shared" si="28"/>
        <v>0</v>
      </c>
      <c r="DN28" s="34">
        <f t="shared" si="28"/>
        <v>0</v>
      </c>
      <c r="DO28" s="34">
        <f t="shared" si="28"/>
        <v>0</v>
      </c>
      <c r="DP28" s="34">
        <f t="shared" si="20"/>
        <v>0</v>
      </c>
      <c r="DQ28" s="34">
        <f t="shared" si="6"/>
        <v>0</v>
      </c>
      <c r="DR28" s="34">
        <f t="shared" si="6"/>
        <v>0</v>
      </c>
      <c r="DS28" s="34">
        <f t="shared" si="6"/>
        <v>0</v>
      </c>
      <c r="DT28" s="34">
        <f t="shared" si="6"/>
        <v>0</v>
      </c>
      <c r="DU28" s="34">
        <f t="shared" si="6"/>
        <v>0</v>
      </c>
      <c r="DW28" s="34">
        <f t="shared" si="7"/>
        <v>0</v>
      </c>
      <c r="DX28" s="34">
        <f t="shared" si="29"/>
        <v>0</v>
      </c>
      <c r="DY28" s="34">
        <f t="shared" si="29"/>
        <v>0</v>
      </c>
      <c r="DZ28" s="34">
        <f t="shared" si="29"/>
        <v>0</v>
      </c>
      <c r="EA28" s="34">
        <f t="shared" si="29"/>
        <v>0</v>
      </c>
      <c r="EB28" s="34">
        <f t="shared" si="29"/>
        <v>0</v>
      </c>
      <c r="EC28" s="34">
        <f t="shared" si="29"/>
        <v>0</v>
      </c>
      <c r="ED28" s="34">
        <f t="shared" si="29"/>
        <v>0</v>
      </c>
      <c r="EE28" s="34">
        <f t="shared" si="29"/>
        <v>0</v>
      </c>
      <c r="EF28" s="34">
        <f t="shared" si="29"/>
        <v>0</v>
      </c>
      <c r="EG28" s="34">
        <f t="shared" si="29"/>
        <v>1</v>
      </c>
      <c r="EH28" s="34">
        <f t="shared" si="29"/>
        <v>0</v>
      </c>
      <c r="EI28" s="34">
        <f t="shared" si="29"/>
        <v>0</v>
      </c>
      <c r="EJ28" s="34">
        <f t="shared" si="29"/>
        <v>0</v>
      </c>
      <c r="EK28" s="34">
        <f t="shared" si="29"/>
        <v>0</v>
      </c>
      <c r="EL28" s="34">
        <f t="shared" si="29"/>
        <v>0</v>
      </c>
      <c r="EM28" s="34">
        <f t="shared" si="21"/>
        <v>0</v>
      </c>
      <c r="EN28" s="34">
        <f t="shared" si="9"/>
        <v>0</v>
      </c>
      <c r="EO28" s="34">
        <f t="shared" si="9"/>
        <v>0</v>
      </c>
      <c r="EP28" s="34">
        <f t="shared" si="9"/>
        <v>0</v>
      </c>
      <c r="EQ28" s="34">
        <f t="shared" si="9"/>
        <v>0</v>
      </c>
      <c r="ER28" s="34">
        <f t="shared" si="9"/>
        <v>0</v>
      </c>
      <c r="ES28" s="5"/>
      <c r="ET28" s="44">
        <f t="shared" si="30"/>
        <v>0</v>
      </c>
      <c r="EU28" s="44">
        <f t="shared" si="30"/>
        <v>0</v>
      </c>
      <c r="EV28" s="44">
        <f t="shared" si="30"/>
        <v>0</v>
      </c>
      <c r="EW28" s="44">
        <f t="shared" si="30"/>
        <v>0</v>
      </c>
      <c r="EX28" s="44">
        <f t="shared" si="30"/>
        <v>0</v>
      </c>
      <c r="EY28" s="44">
        <f t="shared" si="30"/>
        <v>0</v>
      </c>
      <c r="EZ28" s="44">
        <f t="shared" si="30"/>
        <v>0</v>
      </c>
      <c r="FA28" s="44">
        <f t="shared" si="30"/>
        <v>0</v>
      </c>
      <c r="FB28" s="44">
        <f t="shared" si="30"/>
        <v>0</v>
      </c>
      <c r="FC28" s="44">
        <f t="shared" si="30"/>
        <v>0</v>
      </c>
      <c r="FD28" s="44">
        <f t="shared" si="30"/>
        <v>0</v>
      </c>
      <c r="FE28" s="44">
        <f t="shared" si="30"/>
        <v>0</v>
      </c>
      <c r="FF28" s="44">
        <f t="shared" si="30"/>
        <v>0</v>
      </c>
      <c r="FG28" s="44">
        <f t="shared" si="30"/>
        <v>0</v>
      </c>
      <c r="FH28" s="44">
        <f t="shared" si="30"/>
        <v>0</v>
      </c>
      <c r="FI28" s="44">
        <f t="shared" si="22"/>
        <v>0</v>
      </c>
      <c r="FJ28" s="44">
        <f t="shared" si="11"/>
        <v>0</v>
      </c>
      <c r="FK28" s="44">
        <f t="shared" si="11"/>
        <v>0</v>
      </c>
      <c r="FL28" s="44">
        <f t="shared" si="11"/>
        <v>0</v>
      </c>
      <c r="FM28" s="44">
        <f t="shared" si="11"/>
        <v>0</v>
      </c>
      <c r="FN28" s="44">
        <f t="shared" si="11"/>
        <v>0</v>
      </c>
      <c r="FO28" s="44">
        <f t="shared" si="11"/>
        <v>0</v>
      </c>
      <c r="FP28" s="44"/>
      <c r="FQ28" s="44">
        <f t="shared" si="31"/>
        <v>0</v>
      </c>
      <c r="FR28" s="44">
        <f t="shared" si="31"/>
        <v>0</v>
      </c>
      <c r="FS28" s="44">
        <f t="shared" si="31"/>
        <v>0</v>
      </c>
      <c r="FT28" s="44">
        <f t="shared" si="31"/>
        <v>0</v>
      </c>
      <c r="FU28" s="44">
        <f t="shared" si="31"/>
        <v>0</v>
      </c>
      <c r="FV28" s="44">
        <f t="shared" si="31"/>
        <v>0</v>
      </c>
      <c r="FW28" s="44">
        <f t="shared" si="31"/>
        <v>0</v>
      </c>
      <c r="FX28" s="44">
        <f t="shared" si="31"/>
        <v>0</v>
      </c>
      <c r="FY28" s="44">
        <f t="shared" si="31"/>
        <v>0</v>
      </c>
      <c r="FZ28" s="44">
        <f t="shared" si="31"/>
        <v>0</v>
      </c>
      <c r="GA28" s="44">
        <f t="shared" si="31"/>
        <v>0</v>
      </c>
      <c r="GB28" s="44">
        <f t="shared" si="31"/>
        <v>0</v>
      </c>
      <c r="GC28" s="44">
        <f t="shared" si="31"/>
        <v>0</v>
      </c>
      <c r="GD28" s="44">
        <f t="shared" si="31"/>
        <v>0</v>
      </c>
      <c r="GE28" s="44">
        <f t="shared" si="31"/>
        <v>0</v>
      </c>
      <c r="GF28" s="44">
        <f t="shared" si="23"/>
        <v>0</v>
      </c>
      <c r="GG28" s="44">
        <f t="shared" si="13"/>
        <v>0</v>
      </c>
      <c r="GH28" s="44">
        <f t="shared" si="13"/>
        <v>0</v>
      </c>
      <c r="GI28" s="44">
        <f t="shared" si="13"/>
        <v>0</v>
      </c>
      <c r="GJ28" s="44">
        <f t="shared" si="13"/>
        <v>0</v>
      </c>
      <c r="GK28" s="44">
        <f t="shared" si="13"/>
        <v>0</v>
      </c>
      <c r="GL28" s="44">
        <f t="shared" si="13"/>
        <v>0</v>
      </c>
      <c r="GM28" s="44"/>
      <c r="GN28" s="44">
        <f t="shared" si="32"/>
        <v>0</v>
      </c>
      <c r="GO28" s="44">
        <f t="shared" si="32"/>
        <v>0</v>
      </c>
      <c r="GP28" s="44">
        <f t="shared" si="32"/>
        <v>0</v>
      </c>
      <c r="GQ28" s="44">
        <f t="shared" si="32"/>
        <v>0</v>
      </c>
      <c r="GR28" s="44">
        <f t="shared" si="32"/>
        <v>0</v>
      </c>
      <c r="GS28" s="44">
        <f t="shared" si="32"/>
        <v>0</v>
      </c>
      <c r="GT28" s="44">
        <f t="shared" si="32"/>
        <v>0</v>
      </c>
      <c r="GU28" s="44">
        <f t="shared" si="32"/>
        <v>0</v>
      </c>
      <c r="GV28" s="44">
        <f t="shared" si="32"/>
        <v>0</v>
      </c>
      <c r="GW28" s="44">
        <f t="shared" si="32"/>
        <v>0</v>
      </c>
      <c r="GX28" s="44">
        <f t="shared" si="32"/>
        <v>0</v>
      </c>
      <c r="GY28" s="44">
        <f t="shared" si="32"/>
        <v>0</v>
      </c>
      <c r="GZ28" s="44">
        <f t="shared" si="32"/>
        <v>0</v>
      </c>
      <c r="HA28" s="44">
        <f t="shared" si="32"/>
        <v>0</v>
      </c>
      <c r="HB28" s="44">
        <f t="shared" si="32"/>
        <v>0</v>
      </c>
      <c r="HC28" s="44">
        <f t="shared" si="24"/>
        <v>0</v>
      </c>
      <c r="HD28" s="44">
        <f t="shared" si="15"/>
        <v>0</v>
      </c>
      <c r="HE28" s="44">
        <f t="shared" si="15"/>
        <v>0</v>
      </c>
      <c r="HF28" s="44">
        <f t="shared" si="15"/>
        <v>0</v>
      </c>
      <c r="HG28" s="44">
        <f t="shared" si="15"/>
        <v>0</v>
      </c>
      <c r="HH28" s="44">
        <f t="shared" si="15"/>
        <v>0</v>
      </c>
      <c r="HI28" s="44">
        <f t="shared" si="15"/>
        <v>0</v>
      </c>
      <c r="HJ28" s="44"/>
      <c r="HK28" s="44">
        <f t="shared" si="33"/>
        <v>0</v>
      </c>
      <c r="HL28" s="44">
        <f t="shared" si="33"/>
        <v>0</v>
      </c>
      <c r="HM28" s="44">
        <f t="shared" si="33"/>
        <v>0</v>
      </c>
      <c r="HN28" s="44">
        <f t="shared" si="33"/>
        <v>0</v>
      </c>
      <c r="HO28" s="44">
        <f t="shared" si="33"/>
        <v>0</v>
      </c>
      <c r="HP28" s="44">
        <f t="shared" si="33"/>
        <v>0</v>
      </c>
      <c r="HQ28" s="44">
        <f t="shared" si="33"/>
        <v>0</v>
      </c>
      <c r="HR28" s="44">
        <f t="shared" si="33"/>
        <v>0</v>
      </c>
      <c r="HS28" s="44">
        <f t="shared" si="33"/>
        <v>0</v>
      </c>
      <c r="HT28" s="44">
        <f t="shared" si="33"/>
        <v>0</v>
      </c>
      <c r="HU28" s="44">
        <f t="shared" si="33"/>
        <v>-104900</v>
      </c>
      <c r="HV28" s="44">
        <f t="shared" si="33"/>
        <v>0</v>
      </c>
      <c r="HW28" s="44">
        <f t="shared" si="33"/>
        <v>0</v>
      </c>
      <c r="HX28" s="44">
        <f t="shared" si="33"/>
        <v>0</v>
      </c>
      <c r="HY28" s="44">
        <f t="shared" si="33"/>
        <v>0</v>
      </c>
      <c r="HZ28" s="44">
        <f t="shared" si="25"/>
        <v>0</v>
      </c>
      <c r="IA28" s="44">
        <f t="shared" si="17"/>
        <v>0</v>
      </c>
      <c r="IB28" s="44">
        <f t="shared" si="17"/>
        <v>0</v>
      </c>
      <c r="IC28" s="44">
        <f t="shared" si="17"/>
        <v>0</v>
      </c>
      <c r="ID28" s="44">
        <f t="shared" si="17"/>
        <v>0</v>
      </c>
      <c r="IE28" s="44">
        <f t="shared" si="17"/>
        <v>0</v>
      </c>
      <c r="IF28" s="44">
        <f t="shared" si="17"/>
        <v>0</v>
      </c>
    </row>
    <row r="29" spans="1:240" s="34" customFormat="1" ht="12" customHeight="1" x14ac:dyDescent="0.15">
      <c r="A29" s="77"/>
      <c r="B29" s="78" t="s">
        <v>189</v>
      </c>
      <c r="C29" s="78" t="s">
        <v>190</v>
      </c>
      <c r="D29" s="79" t="s">
        <v>191</v>
      </c>
      <c r="E29" s="79" t="s">
        <v>192</v>
      </c>
      <c r="F29" s="80">
        <v>44562</v>
      </c>
      <c r="G29" s="80">
        <v>46022</v>
      </c>
      <c r="H29" s="65" t="s">
        <v>46</v>
      </c>
      <c r="I29" s="65" t="s">
        <v>69</v>
      </c>
      <c r="J29" s="65" t="s">
        <v>93</v>
      </c>
      <c r="K29" s="67"/>
      <c r="L29" s="81">
        <v>96265</v>
      </c>
      <c r="M29" s="81">
        <v>96265</v>
      </c>
      <c r="N29" s="81">
        <v>96265</v>
      </c>
      <c r="O29" s="81">
        <v>96265</v>
      </c>
      <c r="P29" s="81">
        <v>96265</v>
      </c>
      <c r="Q29" s="81">
        <v>96265</v>
      </c>
      <c r="R29" s="81">
        <v>96265</v>
      </c>
      <c r="S29" s="81">
        <v>96265</v>
      </c>
      <c r="T29" s="81">
        <v>96265</v>
      </c>
      <c r="U29" s="81">
        <v>96265</v>
      </c>
      <c r="V29" s="81">
        <v>61333</v>
      </c>
      <c r="W29" s="81">
        <v>61333</v>
      </c>
      <c r="X29" s="81">
        <v>61333</v>
      </c>
      <c r="Y29" s="81">
        <v>61333</v>
      </c>
      <c r="Z29" s="81">
        <v>61333</v>
      </c>
      <c r="AA29" s="81">
        <v>61333</v>
      </c>
      <c r="AB29" s="81">
        <v>61333</v>
      </c>
      <c r="AC29" s="81">
        <v>61333</v>
      </c>
      <c r="AD29" s="81">
        <v>61333</v>
      </c>
      <c r="AE29" s="81">
        <v>61333</v>
      </c>
      <c r="AF29" s="81">
        <v>61333</v>
      </c>
      <c r="AG29" s="81">
        <v>61333</v>
      </c>
      <c r="AH29" s="44"/>
      <c r="AI29" s="81">
        <v>96265</v>
      </c>
      <c r="AJ29" s="81">
        <v>96265</v>
      </c>
      <c r="AK29" s="81">
        <v>96265</v>
      </c>
      <c r="AL29" s="81">
        <v>96265</v>
      </c>
      <c r="AM29" s="81">
        <v>96265</v>
      </c>
      <c r="AN29" s="81">
        <v>96265</v>
      </c>
      <c r="AO29" s="81">
        <v>96265</v>
      </c>
      <c r="AP29" s="81">
        <v>96265</v>
      </c>
      <c r="AQ29" s="81">
        <v>96265</v>
      </c>
      <c r="AR29" s="81">
        <v>96265</v>
      </c>
      <c r="AS29" s="81">
        <v>61333</v>
      </c>
      <c r="AT29" s="81">
        <v>61333</v>
      </c>
      <c r="AU29" s="81">
        <v>61333</v>
      </c>
      <c r="AV29" s="81">
        <v>61333</v>
      </c>
      <c r="AW29" s="81">
        <v>61333</v>
      </c>
      <c r="AX29" s="81">
        <v>61333</v>
      </c>
      <c r="AY29" s="81">
        <v>61333</v>
      </c>
      <c r="AZ29" s="81">
        <v>61333</v>
      </c>
      <c r="BA29" s="81">
        <v>61333</v>
      </c>
      <c r="BB29" s="81">
        <v>61333</v>
      </c>
      <c r="BC29" s="81">
        <v>61333</v>
      </c>
      <c r="BD29" s="81">
        <v>61333</v>
      </c>
      <c r="BE29" s="5"/>
      <c r="BF29" s="34">
        <f t="shared" si="26"/>
        <v>1</v>
      </c>
      <c r="BG29" s="34">
        <f t="shared" si="26"/>
        <v>1</v>
      </c>
      <c r="BH29" s="34">
        <f t="shared" si="26"/>
        <v>1</v>
      </c>
      <c r="BI29" s="34">
        <f t="shared" si="26"/>
        <v>1</v>
      </c>
      <c r="BJ29" s="34">
        <f t="shared" si="26"/>
        <v>1</v>
      </c>
      <c r="BK29" s="34">
        <f t="shared" si="26"/>
        <v>1</v>
      </c>
      <c r="BL29" s="34">
        <f t="shared" si="26"/>
        <v>1</v>
      </c>
      <c r="BM29" s="34">
        <f t="shared" si="26"/>
        <v>1</v>
      </c>
      <c r="BN29" s="34">
        <f t="shared" si="26"/>
        <v>1</v>
      </c>
      <c r="BO29" s="34">
        <f t="shared" si="26"/>
        <v>1</v>
      </c>
      <c r="BP29" s="34">
        <f t="shared" si="26"/>
        <v>1</v>
      </c>
      <c r="BQ29" s="34">
        <f t="shared" si="26"/>
        <v>1</v>
      </c>
      <c r="BR29" s="34">
        <f t="shared" si="26"/>
        <v>1</v>
      </c>
      <c r="BS29" s="34">
        <f t="shared" si="26"/>
        <v>1</v>
      </c>
      <c r="BT29" s="34">
        <f t="shared" si="26"/>
        <v>1</v>
      </c>
      <c r="BU29" s="34">
        <f t="shared" si="18"/>
        <v>1</v>
      </c>
      <c r="BV29" s="34">
        <f t="shared" si="1"/>
        <v>1</v>
      </c>
      <c r="BW29" s="34">
        <f t="shared" si="1"/>
        <v>1</v>
      </c>
      <c r="BX29" s="34">
        <f t="shared" si="1"/>
        <v>1</v>
      </c>
      <c r="BY29" s="34">
        <f t="shared" si="1"/>
        <v>1</v>
      </c>
      <c r="BZ29" s="34">
        <f t="shared" si="1"/>
        <v>1</v>
      </c>
      <c r="CA29" s="34">
        <f t="shared" si="1"/>
        <v>1</v>
      </c>
      <c r="CC29" s="34">
        <f t="shared" si="2"/>
        <v>0</v>
      </c>
      <c r="CD29" s="34">
        <f t="shared" si="27"/>
        <v>1</v>
      </c>
      <c r="CE29" s="34">
        <f t="shared" si="27"/>
        <v>1</v>
      </c>
      <c r="CF29" s="34">
        <f t="shared" si="27"/>
        <v>1</v>
      </c>
      <c r="CG29" s="34">
        <f t="shared" si="27"/>
        <v>1</v>
      </c>
      <c r="CH29" s="34">
        <f t="shared" si="27"/>
        <v>1</v>
      </c>
      <c r="CI29" s="34">
        <f t="shared" si="27"/>
        <v>1</v>
      </c>
      <c r="CJ29" s="34">
        <f t="shared" si="27"/>
        <v>1</v>
      </c>
      <c r="CK29" s="34">
        <f t="shared" si="27"/>
        <v>1</v>
      </c>
      <c r="CL29" s="34">
        <f t="shared" si="27"/>
        <v>1</v>
      </c>
      <c r="CM29" s="34">
        <f t="shared" si="27"/>
        <v>1</v>
      </c>
      <c r="CN29" s="34">
        <f t="shared" si="27"/>
        <v>1</v>
      </c>
      <c r="CO29" s="34">
        <f t="shared" si="27"/>
        <v>1</v>
      </c>
      <c r="CP29" s="34">
        <f t="shared" si="27"/>
        <v>1</v>
      </c>
      <c r="CQ29" s="34">
        <f t="shared" si="27"/>
        <v>1</v>
      </c>
      <c r="CR29" s="34">
        <f t="shared" si="27"/>
        <v>1</v>
      </c>
      <c r="CS29" s="34">
        <f t="shared" si="19"/>
        <v>1</v>
      </c>
      <c r="CT29" s="34">
        <f t="shared" si="4"/>
        <v>1</v>
      </c>
      <c r="CU29" s="34">
        <f t="shared" si="4"/>
        <v>1</v>
      </c>
      <c r="CV29" s="34">
        <f t="shared" si="4"/>
        <v>1</v>
      </c>
      <c r="CW29" s="34">
        <f t="shared" si="4"/>
        <v>1</v>
      </c>
      <c r="CX29" s="34">
        <f t="shared" si="4"/>
        <v>1</v>
      </c>
      <c r="DA29" s="34">
        <f t="shared" si="28"/>
        <v>0</v>
      </c>
      <c r="DB29" s="34">
        <f t="shared" si="28"/>
        <v>0</v>
      </c>
      <c r="DC29" s="34">
        <f t="shared" si="28"/>
        <v>0</v>
      </c>
      <c r="DD29" s="34">
        <f t="shared" si="28"/>
        <v>0</v>
      </c>
      <c r="DE29" s="34">
        <f t="shared" si="28"/>
        <v>0</v>
      </c>
      <c r="DF29" s="34">
        <f t="shared" si="28"/>
        <v>0</v>
      </c>
      <c r="DG29" s="34">
        <f t="shared" si="28"/>
        <v>0</v>
      </c>
      <c r="DH29" s="34">
        <f t="shared" si="28"/>
        <v>0</v>
      </c>
      <c r="DI29" s="34">
        <f t="shared" si="28"/>
        <v>0</v>
      </c>
      <c r="DJ29" s="34">
        <f t="shared" si="28"/>
        <v>0</v>
      </c>
      <c r="DK29" s="34">
        <f t="shared" si="28"/>
        <v>0</v>
      </c>
      <c r="DL29" s="34">
        <f t="shared" si="28"/>
        <v>0</v>
      </c>
      <c r="DM29" s="34">
        <f t="shared" si="28"/>
        <v>0</v>
      </c>
      <c r="DN29" s="34">
        <f t="shared" si="28"/>
        <v>0</v>
      </c>
      <c r="DO29" s="34">
        <f t="shared" si="28"/>
        <v>0</v>
      </c>
      <c r="DP29" s="34">
        <f t="shared" si="20"/>
        <v>0</v>
      </c>
      <c r="DQ29" s="34">
        <f t="shared" si="6"/>
        <v>0</v>
      </c>
      <c r="DR29" s="34">
        <f t="shared" si="6"/>
        <v>0</v>
      </c>
      <c r="DS29" s="34">
        <f t="shared" si="6"/>
        <v>0</v>
      </c>
      <c r="DT29" s="34">
        <f t="shared" si="6"/>
        <v>0</v>
      </c>
      <c r="DU29" s="34">
        <f t="shared" si="6"/>
        <v>0</v>
      </c>
      <c r="DW29" s="34">
        <f t="shared" si="7"/>
        <v>0</v>
      </c>
      <c r="DX29" s="34">
        <f t="shared" si="29"/>
        <v>0</v>
      </c>
      <c r="DY29" s="34">
        <f t="shared" si="29"/>
        <v>0</v>
      </c>
      <c r="DZ29" s="34">
        <f t="shared" si="29"/>
        <v>0</v>
      </c>
      <c r="EA29" s="34">
        <f t="shared" si="29"/>
        <v>0</v>
      </c>
      <c r="EB29" s="34">
        <f t="shared" si="29"/>
        <v>0</v>
      </c>
      <c r="EC29" s="34">
        <f t="shared" si="29"/>
        <v>0</v>
      </c>
      <c r="ED29" s="34">
        <f t="shared" si="29"/>
        <v>0</v>
      </c>
      <c r="EE29" s="34">
        <f t="shared" si="29"/>
        <v>0</v>
      </c>
      <c r="EF29" s="34">
        <f t="shared" si="29"/>
        <v>0</v>
      </c>
      <c r="EG29" s="34">
        <f t="shared" si="29"/>
        <v>0</v>
      </c>
      <c r="EH29" s="34">
        <f t="shared" si="29"/>
        <v>0</v>
      </c>
      <c r="EI29" s="34">
        <f t="shared" si="29"/>
        <v>0</v>
      </c>
      <c r="EJ29" s="34">
        <f t="shared" si="29"/>
        <v>0</v>
      </c>
      <c r="EK29" s="34">
        <f t="shared" si="29"/>
        <v>0</v>
      </c>
      <c r="EL29" s="34">
        <f t="shared" si="29"/>
        <v>0</v>
      </c>
      <c r="EM29" s="34">
        <f t="shared" si="21"/>
        <v>0</v>
      </c>
      <c r="EN29" s="34">
        <f t="shared" si="9"/>
        <v>0</v>
      </c>
      <c r="EO29" s="34">
        <f t="shared" si="9"/>
        <v>0</v>
      </c>
      <c r="EP29" s="34">
        <f t="shared" si="9"/>
        <v>0</v>
      </c>
      <c r="EQ29" s="34">
        <f t="shared" si="9"/>
        <v>0</v>
      </c>
      <c r="ER29" s="34">
        <f t="shared" si="9"/>
        <v>0</v>
      </c>
      <c r="ES29" s="5"/>
      <c r="ET29" s="44">
        <f t="shared" si="30"/>
        <v>0</v>
      </c>
      <c r="EU29" s="44">
        <f t="shared" si="30"/>
        <v>0</v>
      </c>
      <c r="EV29" s="44">
        <f t="shared" si="30"/>
        <v>0</v>
      </c>
      <c r="EW29" s="44">
        <f t="shared" si="30"/>
        <v>0</v>
      </c>
      <c r="EX29" s="44">
        <f t="shared" si="30"/>
        <v>0</v>
      </c>
      <c r="EY29" s="44">
        <f t="shared" si="30"/>
        <v>0</v>
      </c>
      <c r="EZ29" s="44">
        <f t="shared" si="30"/>
        <v>0</v>
      </c>
      <c r="FA29" s="44">
        <f t="shared" si="30"/>
        <v>0</v>
      </c>
      <c r="FB29" s="44">
        <f t="shared" si="30"/>
        <v>0</v>
      </c>
      <c r="FC29" s="44">
        <f t="shared" si="30"/>
        <v>0</v>
      </c>
      <c r="FD29" s="44">
        <f t="shared" si="30"/>
        <v>0</v>
      </c>
      <c r="FE29" s="44">
        <f t="shared" si="30"/>
        <v>0</v>
      </c>
      <c r="FF29" s="44">
        <f t="shared" si="30"/>
        <v>0</v>
      </c>
      <c r="FG29" s="44">
        <f t="shared" si="30"/>
        <v>0</v>
      </c>
      <c r="FH29" s="44">
        <f t="shared" si="30"/>
        <v>0</v>
      </c>
      <c r="FI29" s="44">
        <f t="shared" si="22"/>
        <v>0</v>
      </c>
      <c r="FJ29" s="44">
        <f t="shared" si="11"/>
        <v>0</v>
      </c>
      <c r="FK29" s="44">
        <f t="shared" si="11"/>
        <v>0</v>
      </c>
      <c r="FL29" s="44">
        <f t="shared" si="11"/>
        <v>0</v>
      </c>
      <c r="FM29" s="44">
        <f t="shared" si="11"/>
        <v>0</v>
      </c>
      <c r="FN29" s="44">
        <f t="shared" si="11"/>
        <v>0</v>
      </c>
      <c r="FO29" s="44">
        <f t="shared" si="11"/>
        <v>0</v>
      </c>
      <c r="FP29" s="44"/>
      <c r="FQ29" s="44">
        <f t="shared" si="31"/>
        <v>0</v>
      </c>
      <c r="FR29" s="44">
        <f t="shared" si="31"/>
        <v>0</v>
      </c>
      <c r="FS29" s="44">
        <f t="shared" si="31"/>
        <v>0</v>
      </c>
      <c r="FT29" s="44">
        <f t="shared" si="31"/>
        <v>0</v>
      </c>
      <c r="FU29" s="44">
        <f t="shared" si="31"/>
        <v>0</v>
      </c>
      <c r="FV29" s="44">
        <f t="shared" si="31"/>
        <v>0</v>
      </c>
      <c r="FW29" s="44">
        <f t="shared" si="31"/>
        <v>0</v>
      </c>
      <c r="FX29" s="44">
        <f t="shared" si="31"/>
        <v>0</v>
      </c>
      <c r="FY29" s="44">
        <f t="shared" si="31"/>
        <v>0</v>
      </c>
      <c r="FZ29" s="44">
        <f t="shared" si="31"/>
        <v>0</v>
      </c>
      <c r="GA29" s="44">
        <f t="shared" si="31"/>
        <v>0</v>
      </c>
      <c r="GB29" s="44">
        <f t="shared" si="31"/>
        <v>0</v>
      </c>
      <c r="GC29" s="44">
        <f t="shared" si="31"/>
        <v>0</v>
      </c>
      <c r="GD29" s="44">
        <f t="shared" si="31"/>
        <v>0</v>
      </c>
      <c r="GE29" s="44">
        <f t="shared" si="31"/>
        <v>0</v>
      </c>
      <c r="GF29" s="44">
        <f t="shared" si="23"/>
        <v>0</v>
      </c>
      <c r="GG29" s="44">
        <f t="shared" si="13"/>
        <v>0</v>
      </c>
      <c r="GH29" s="44">
        <f t="shared" si="13"/>
        <v>0</v>
      </c>
      <c r="GI29" s="44">
        <f t="shared" si="13"/>
        <v>0</v>
      </c>
      <c r="GJ29" s="44">
        <f t="shared" si="13"/>
        <v>0</v>
      </c>
      <c r="GK29" s="44">
        <f t="shared" si="13"/>
        <v>0</v>
      </c>
      <c r="GL29" s="44">
        <f t="shared" si="13"/>
        <v>0</v>
      </c>
      <c r="GM29" s="44"/>
      <c r="GN29" s="44">
        <f t="shared" si="32"/>
        <v>0</v>
      </c>
      <c r="GO29" s="44">
        <f t="shared" si="32"/>
        <v>0</v>
      </c>
      <c r="GP29" s="44">
        <f t="shared" si="32"/>
        <v>0</v>
      </c>
      <c r="GQ29" s="44">
        <f t="shared" si="32"/>
        <v>0</v>
      </c>
      <c r="GR29" s="44">
        <f t="shared" si="32"/>
        <v>0</v>
      </c>
      <c r="GS29" s="44">
        <f t="shared" si="32"/>
        <v>0</v>
      </c>
      <c r="GT29" s="44">
        <f t="shared" si="32"/>
        <v>0</v>
      </c>
      <c r="GU29" s="44">
        <f t="shared" si="32"/>
        <v>0</v>
      </c>
      <c r="GV29" s="44">
        <f t="shared" si="32"/>
        <v>0</v>
      </c>
      <c r="GW29" s="44">
        <f t="shared" si="32"/>
        <v>0</v>
      </c>
      <c r="GX29" s="44">
        <f t="shared" si="32"/>
        <v>-34932</v>
      </c>
      <c r="GY29" s="44">
        <f t="shared" si="32"/>
        <v>0</v>
      </c>
      <c r="GZ29" s="44">
        <f t="shared" si="32"/>
        <v>0</v>
      </c>
      <c r="HA29" s="44">
        <f t="shared" si="32"/>
        <v>0</v>
      </c>
      <c r="HB29" s="44">
        <f t="shared" si="32"/>
        <v>0</v>
      </c>
      <c r="HC29" s="44">
        <f t="shared" si="24"/>
        <v>0</v>
      </c>
      <c r="HD29" s="44">
        <f t="shared" si="15"/>
        <v>0</v>
      </c>
      <c r="HE29" s="44">
        <f t="shared" si="15"/>
        <v>0</v>
      </c>
      <c r="HF29" s="44">
        <f t="shared" si="15"/>
        <v>0</v>
      </c>
      <c r="HG29" s="44">
        <f t="shared" si="15"/>
        <v>0</v>
      </c>
      <c r="HH29" s="44">
        <f t="shared" si="15"/>
        <v>0</v>
      </c>
      <c r="HI29" s="44">
        <f t="shared" si="15"/>
        <v>0</v>
      </c>
      <c r="HJ29" s="44"/>
      <c r="HK29" s="44">
        <f t="shared" si="33"/>
        <v>0</v>
      </c>
      <c r="HL29" s="44">
        <f t="shared" si="33"/>
        <v>0</v>
      </c>
      <c r="HM29" s="44">
        <f t="shared" si="33"/>
        <v>0</v>
      </c>
      <c r="HN29" s="44">
        <f t="shared" si="33"/>
        <v>0</v>
      </c>
      <c r="HO29" s="44">
        <f t="shared" si="33"/>
        <v>0</v>
      </c>
      <c r="HP29" s="44">
        <f t="shared" si="33"/>
        <v>0</v>
      </c>
      <c r="HQ29" s="44">
        <f t="shared" si="33"/>
        <v>0</v>
      </c>
      <c r="HR29" s="44">
        <f t="shared" si="33"/>
        <v>0</v>
      </c>
      <c r="HS29" s="44">
        <f t="shared" si="33"/>
        <v>0</v>
      </c>
      <c r="HT29" s="44">
        <f t="shared" si="33"/>
        <v>0</v>
      </c>
      <c r="HU29" s="44">
        <f t="shared" si="33"/>
        <v>0</v>
      </c>
      <c r="HV29" s="44">
        <f t="shared" si="33"/>
        <v>0</v>
      </c>
      <c r="HW29" s="44">
        <f t="shared" si="33"/>
        <v>0</v>
      </c>
      <c r="HX29" s="44">
        <f t="shared" si="33"/>
        <v>0</v>
      </c>
      <c r="HY29" s="44">
        <f t="shared" si="33"/>
        <v>0</v>
      </c>
      <c r="HZ29" s="44">
        <f t="shared" si="25"/>
        <v>0</v>
      </c>
      <c r="IA29" s="44">
        <f t="shared" si="17"/>
        <v>0</v>
      </c>
      <c r="IB29" s="44">
        <f t="shared" si="17"/>
        <v>0</v>
      </c>
      <c r="IC29" s="44">
        <f t="shared" si="17"/>
        <v>0</v>
      </c>
      <c r="ID29" s="44">
        <f t="shared" si="17"/>
        <v>0</v>
      </c>
      <c r="IE29" s="44">
        <f t="shared" si="17"/>
        <v>0</v>
      </c>
      <c r="IF29" s="44">
        <f t="shared" si="17"/>
        <v>0</v>
      </c>
    </row>
    <row r="30" spans="1:240" s="34" customFormat="1" ht="12" customHeight="1" x14ac:dyDescent="0.15">
      <c r="A30" s="77"/>
      <c r="B30" s="78" t="s">
        <v>174</v>
      </c>
      <c r="C30" s="78" t="s">
        <v>193</v>
      </c>
      <c r="D30" s="79" t="s">
        <v>176</v>
      </c>
      <c r="E30" s="79" t="s">
        <v>176</v>
      </c>
      <c r="F30" s="80">
        <v>44743</v>
      </c>
      <c r="G30" s="80">
        <v>45657</v>
      </c>
      <c r="H30" s="65" t="s">
        <v>49</v>
      </c>
      <c r="I30" s="65" t="s">
        <v>70</v>
      </c>
      <c r="J30" s="65" t="s">
        <v>93</v>
      </c>
      <c r="K30" s="67"/>
      <c r="L30" s="81">
        <v>50000</v>
      </c>
      <c r="M30" s="81">
        <v>50000</v>
      </c>
      <c r="N30" s="81">
        <v>50000</v>
      </c>
      <c r="O30" s="81">
        <v>50000</v>
      </c>
      <c r="P30" s="81">
        <v>50000</v>
      </c>
      <c r="Q30" s="81">
        <v>50000</v>
      </c>
      <c r="R30" s="81">
        <v>91075</v>
      </c>
      <c r="S30" s="81">
        <v>91075</v>
      </c>
      <c r="T30" s="81">
        <v>91075</v>
      </c>
      <c r="U30" s="81">
        <v>91075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44"/>
      <c r="AI30" s="81">
        <v>50000</v>
      </c>
      <c r="AJ30" s="81">
        <v>50000</v>
      </c>
      <c r="AK30" s="81">
        <v>50000</v>
      </c>
      <c r="AL30" s="81">
        <v>50000</v>
      </c>
      <c r="AM30" s="81">
        <v>50000</v>
      </c>
      <c r="AN30" s="81">
        <v>50000</v>
      </c>
      <c r="AO30" s="81">
        <v>91075</v>
      </c>
      <c r="AP30" s="81">
        <v>91075</v>
      </c>
      <c r="AQ30" s="81">
        <v>91075</v>
      </c>
      <c r="AR30" s="81">
        <v>91075</v>
      </c>
      <c r="AS30" s="81">
        <v>91075</v>
      </c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5"/>
      <c r="BF30" s="34">
        <f t="shared" si="26"/>
        <v>1</v>
      </c>
      <c r="BG30" s="34">
        <f t="shared" si="26"/>
        <v>1</v>
      </c>
      <c r="BH30" s="34">
        <f t="shared" si="26"/>
        <v>1</v>
      </c>
      <c r="BI30" s="34">
        <f t="shared" si="26"/>
        <v>1</v>
      </c>
      <c r="BJ30" s="34">
        <f t="shared" si="26"/>
        <v>1</v>
      </c>
      <c r="BK30" s="34">
        <f t="shared" si="26"/>
        <v>1</v>
      </c>
      <c r="BL30" s="34">
        <f t="shared" si="26"/>
        <v>1</v>
      </c>
      <c r="BM30" s="34">
        <f t="shared" si="26"/>
        <v>1</v>
      </c>
      <c r="BN30" s="34">
        <f t="shared" si="26"/>
        <v>1</v>
      </c>
      <c r="BO30" s="34">
        <f t="shared" si="26"/>
        <v>1</v>
      </c>
      <c r="BP30" s="34">
        <f t="shared" si="26"/>
        <v>0</v>
      </c>
      <c r="BQ30" s="34">
        <f t="shared" si="26"/>
        <v>0</v>
      </c>
      <c r="BR30" s="34">
        <f t="shared" si="26"/>
        <v>0</v>
      </c>
      <c r="BS30" s="34">
        <f t="shared" si="26"/>
        <v>0</v>
      </c>
      <c r="BT30" s="34">
        <f t="shared" si="26"/>
        <v>0</v>
      </c>
      <c r="BU30" s="34">
        <f t="shared" si="18"/>
        <v>0</v>
      </c>
      <c r="BV30" s="34">
        <f t="shared" si="1"/>
        <v>0</v>
      </c>
      <c r="BW30" s="34">
        <f t="shared" si="1"/>
        <v>0</v>
      </c>
      <c r="BX30" s="34">
        <f t="shared" si="1"/>
        <v>0</v>
      </c>
      <c r="BY30" s="34">
        <f t="shared" si="1"/>
        <v>0</v>
      </c>
      <c r="BZ30" s="34">
        <f t="shared" si="1"/>
        <v>0</v>
      </c>
      <c r="CA30" s="34">
        <f t="shared" si="1"/>
        <v>0</v>
      </c>
      <c r="CC30" s="34">
        <f t="shared" si="2"/>
        <v>0</v>
      </c>
      <c r="CD30" s="34">
        <f t="shared" si="27"/>
        <v>1</v>
      </c>
      <c r="CE30" s="34">
        <f t="shared" si="27"/>
        <v>1</v>
      </c>
      <c r="CF30" s="34">
        <f t="shared" si="27"/>
        <v>1</v>
      </c>
      <c r="CG30" s="34">
        <f t="shared" si="27"/>
        <v>1</v>
      </c>
      <c r="CH30" s="34">
        <f t="shared" si="27"/>
        <v>1</v>
      </c>
      <c r="CI30" s="34">
        <f t="shared" si="27"/>
        <v>1</v>
      </c>
      <c r="CJ30" s="34">
        <f t="shared" si="27"/>
        <v>1</v>
      </c>
      <c r="CK30" s="34">
        <f t="shared" si="27"/>
        <v>1</v>
      </c>
      <c r="CL30" s="34">
        <f t="shared" si="27"/>
        <v>1</v>
      </c>
      <c r="CM30" s="34">
        <f t="shared" si="27"/>
        <v>0</v>
      </c>
      <c r="CN30" s="34">
        <f t="shared" si="27"/>
        <v>0</v>
      </c>
      <c r="CO30" s="34">
        <f t="shared" si="27"/>
        <v>0</v>
      </c>
      <c r="CP30" s="34">
        <f t="shared" si="27"/>
        <v>0</v>
      </c>
      <c r="CQ30" s="34">
        <f t="shared" si="27"/>
        <v>0</v>
      </c>
      <c r="CR30" s="34">
        <f t="shared" si="27"/>
        <v>0</v>
      </c>
      <c r="CS30" s="34">
        <f t="shared" si="19"/>
        <v>0</v>
      </c>
      <c r="CT30" s="34">
        <f t="shared" si="4"/>
        <v>0</v>
      </c>
      <c r="CU30" s="34">
        <f t="shared" si="4"/>
        <v>0</v>
      </c>
      <c r="CV30" s="34">
        <f t="shared" si="4"/>
        <v>0</v>
      </c>
      <c r="CW30" s="34">
        <f t="shared" si="4"/>
        <v>0</v>
      </c>
      <c r="CX30" s="34">
        <f t="shared" si="4"/>
        <v>0</v>
      </c>
      <c r="DA30" s="34">
        <f t="shared" si="28"/>
        <v>0</v>
      </c>
      <c r="DB30" s="34">
        <f t="shared" si="28"/>
        <v>0</v>
      </c>
      <c r="DC30" s="34">
        <f t="shared" si="28"/>
        <v>0</v>
      </c>
      <c r="DD30" s="34">
        <f t="shared" si="28"/>
        <v>0</v>
      </c>
      <c r="DE30" s="34">
        <f t="shared" si="28"/>
        <v>0</v>
      </c>
      <c r="DF30" s="34">
        <f t="shared" si="28"/>
        <v>0</v>
      </c>
      <c r="DG30" s="34">
        <f t="shared" si="28"/>
        <v>0</v>
      </c>
      <c r="DH30" s="34">
        <f t="shared" si="28"/>
        <v>0</v>
      </c>
      <c r="DI30" s="34">
        <f t="shared" si="28"/>
        <v>0</v>
      </c>
      <c r="DJ30" s="34">
        <f t="shared" si="28"/>
        <v>0</v>
      </c>
      <c r="DK30" s="34">
        <f t="shared" si="28"/>
        <v>0</v>
      </c>
      <c r="DL30" s="34">
        <f t="shared" si="28"/>
        <v>0</v>
      </c>
      <c r="DM30" s="34">
        <f t="shared" si="28"/>
        <v>0</v>
      </c>
      <c r="DN30" s="34">
        <f t="shared" si="28"/>
        <v>0</v>
      </c>
      <c r="DO30" s="34">
        <f t="shared" si="28"/>
        <v>0</v>
      </c>
      <c r="DP30" s="34">
        <f t="shared" si="20"/>
        <v>0</v>
      </c>
      <c r="DQ30" s="34">
        <f t="shared" si="6"/>
        <v>0</v>
      </c>
      <c r="DR30" s="34">
        <f t="shared" si="6"/>
        <v>0</v>
      </c>
      <c r="DS30" s="34">
        <f t="shared" si="6"/>
        <v>0</v>
      </c>
      <c r="DT30" s="34">
        <f t="shared" si="6"/>
        <v>0</v>
      </c>
      <c r="DU30" s="34">
        <f t="shared" si="6"/>
        <v>0</v>
      </c>
      <c r="DW30" s="34">
        <f t="shared" si="7"/>
        <v>0</v>
      </c>
      <c r="DX30" s="34">
        <f t="shared" si="29"/>
        <v>0</v>
      </c>
      <c r="DY30" s="34">
        <f t="shared" si="29"/>
        <v>0</v>
      </c>
      <c r="DZ30" s="34">
        <f t="shared" si="29"/>
        <v>0</v>
      </c>
      <c r="EA30" s="34">
        <f t="shared" si="29"/>
        <v>0</v>
      </c>
      <c r="EB30" s="34">
        <f t="shared" si="29"/>
        <v>0</v>
      </c>
      <c r="EC30" s="34">
        <f t="shared" si="29"/>
        <v>0</v>
      </c>
      <c r="ED30" s="34">
        <f t="shared" si="29"/>
        <v>0</v>
      </c>
      <c r="EE30" s="34">
        <f t="shared" si="29"/>
        <v>0</v>
      </c>
      <c r="EF30" s="34">
        <f t="shared" si="29"/>
        <v>0</v>
      </c>
      <c r="EG30" s="34">
        <f t="shared" si="29"/>
        <v>1</v>
      </c>
      <c r="EH30" s="34">
        <f t="shared" si="29"/>
        <v>0</v>
      </c>
      <c r="EI30" s="34">
        <f t="shared" si="29"/>
        <v>0</v>
      </c>
      <c r="EJ30" s="34">
        <f t="shared" si="29"/>
        <v>0</v>
      </c>
      <c r="EK30" s="34">
        <f t="shared" si="29"/>
        <v>0</v>
      </c>
      <c r="EL30" s="34">
        <f t="shared" si="29"/>
        <v>0</v>
      </c>
      <c r="EM30" s="34">
        <f t="shared" si="21"/>
        <v>0</v>
      </c>
      <c r="EN30" s="34">
        <f t="shared" si="9"/>
        <v>0</v>
      </c>
      <c r="EO30" s="34">
        <f t="shared" si="9"/>
        <v>0</v>
      </c>
      <c r="EP30" s="34">
        <f t="shared" si="9"/>
        <v>0</v>
      </c>
      <c r="EQ30" s="34">
        <f t="shared" si="9"/>
        <v>0</v>
      </c>
      <c r="ER30" s="34">
        <f t="shared" si="9"/>
        <v>0</v>
      </c>
      <c r="ES30" s="5"/>
      <c r="ET30" s="44">
        <f t="shared" si="30"/>
        <v>0</v>
      </c>
      <c r="EU30" s="44">
        <f t="shared" si="30"/>
        <v>0</v>
      </c>
      <c r="EV30" s="44">
        <f t="shared" si="30"/>
        <v>0</v>
      </c>
      <c r="EW30" s="44">
        <f t="shared" si="30"/>
        <v>0</v>
      </c>
      <c r="EX30" s="44">
        <f t="shared" si="30"/>
        <v>0</v>
      </c>
      <c r="EY30" s="44">
        <f t="shared" si="30"/>
        <v>0</v>
      </c>
      <c r="EZ30" s="44">
        <f t="shared" si="30"/>
        <v>0</v>
      </c>
      <c r="FA30" s="44">
        <f t="shared" si="30"/>
        <v>0</v>
      </c>
      <c r="FB30" s="44">
        <f t="shared" si="30"/>
        <v>0</v>
      </c>
      <c r="FC30" s="44">
        <f t="shared" si="30"/>
        <v>0</v>
      </c>
      <c r="FD30" s="44">
        <f t="shared" si="30"/>
        <v>0</v>
      </c>
      <c r="FE30" s="44">
        <f t="shared" si="30"/>
        <v>0</v>
      </c>
      <c r="FF30" s="44">
        <f t="shared" si="30"/>
        <v>0</v>
      </c>
      <c r="FG30" s="44">
        <f t="shared" si="30"/>
        <v>0</v>
      </c>
      <c r="FH30" s="44">
        <f t="shared" si="30"/>
        <v>0</v>
      </c>
      <c r="FI30" s="44">
        <f t="shared" si="22"/>
        <v>0</v>
      </c>
      <c r="FJ30" s="44">
        <f t="shared" si="11"/>
        <v>0</v>
      </c>
      <c r="FK30" s="44">
        <f t="shared" si="11"/>
        <v>0</v>
      </c>
      <c r="FL30" s="44">
        <f t="shared" si="11"/>
        <v>0</v>
      </c>
      <c r="FM30" s="44">
        <f t="shared" si="11"/>
        <v>0</v>
      </c>
      <c r="FN30" s="44">
        <f t="shared" si="11"/>
        <v>0</v>
      </c>
      <c r="FO30" s="44">
        <f t="shared" si="11"/>
        <v>0</v>
      </c>
      <c r="FP30" s="44"/>
      <c r="FQ30" s="44">
        <f t="shared" si="31"/>
        <v>0</v>
      </c>
      <c r="FR30" s="44">
        <f t="shared" si="31"/>
        <v>0</v>
      </c>
      <c r="FS30" s="44">
        <f t="shared" si="31"/>
        <v>0</v>
      </c>
      <c r="FT30" s="44">
        <f t="shared" si="31"/>
        <v>0</v>
      </c>
      <c r="FU30" s="44">
        <f t="shared" si="31"/>
        <v>0</v>
      </c>
      <c r="FV30" s="44">
        <f t="shared" si="31"/>
        <v>0</v>
      </c>
      <c r="FW30" s="44">
        <f t="shared" si="31"/>
        <v>41075</v>
      </c>
      <c r="FX30" s="44">
        <f t="shared" si="31"/>
        <v>0</v>
      </c>
      <c r="FY30" s="44">
        <f t="shared" si="31"/>
        <v>0</v>
      </c>
      <c r="FZ30" s="44">
        <f t="shared" si="31"/>
        <v>0</v>
      </c>
      <c r="GA30" s="44">
        <f t="shared" si="31"/>
        <v>0</v>
      </c>
      <c r="GB30" s="44">
        <f t="shared" si="31"/>
        <v>0</v>
      </c>
      <c r="GC30" s="44">
        <f t="shared" si="31"/>
        <v>0</v>
      </c>
      <c r="GD30" s="44">
        <f t="shared" si="31"/>
        <v>0</v>
      </c>
      <c r="GE30" s="44">
        <f t="shared" si="31"/>
        <v>0</v>
      </c>
      <c r="GF30" s="44">
        <f t="shared" si="23"/>
        <v>0</v>
      </c>
      <c r="GG30" s="44">
        <f t="shared" si="13"/>
        <v>0</v>
      </c>
      <c r="GH30" s="44">
        <f t="shared" si="13"/>
        <v>0</v>
      </c>
      <c r="GI30" s="44">
        <f t="shared" si="13"/>
        <v>0</v>
      </c>
      <c r="GJ30" s="44">
        <f t="shared" si="13"/>
        <v>0</v>
      </c>
      <c r="GK30" s="44">
        <f t="shared" si="13"/>
        <v>0</v>
      </c>
      <c r="GL30" s="44">
        <f t="shared" si="13"/>
        <v>0</v>
      </c>
      <c r="GM30" s="44"/>
      <c r="GN30" s="44">
        <f t="shared" si="32"/>
        <v>0</v>
      </c>
      <c r="GO30" s="44">
        <f t="shared" si="32"/>
        <v>0</v>
      </c>
      <c r="GP30" s="44">
        <f t="shared" si="32"/>
        <v>0</v>
      </c>
      <c r="GQ30" s="44">
        <f t="shared" si="32"/>
        <v>0</v>
      </c>
      <c r="GR30" s="44">
        <f t="shared" si="32"/>
        <v>0</v>
      </c>
      <c r="GS30" s="44">
        <f t="shared" si="32"/>
        <v>0</v>
      </c>
      <c r="GT30" s="44">
        <f t="shared" si="32"/>
        <v>0</v>
      </c>
      <c r="GU30" s="44">
        <f t="shared" si="32"/>
        <v>0</v>
      </c>
      <c r="GV30" s="44">
        <f t="shared" si="32"/>
        <v>0</v>
      </c>
      <c r="GW30" s="44">
        <f t="shared" si="32"/>
        <v>0</v>
      </c>
      <c r="GX30" s="44">
        <f t="shared" si="32"/>
        <v>0</v>
      </c>
      <c r="GY30" s="44">
        <f t="shared" si="32"/>
        <v>0</v>
      </c>
      <c r="GZ30" s="44">
        <f t="shared" si="32"/>
        <v>0</v>
      </c>
      <c r="HA30" s="44">
        <f t="shared" si="32"/>
        <v>0</v>
      </c>
      <c r="HB30" s="44">
        <f t="shared" si="32"/>
        <v>0</v>
      </c>
      <c r="HC30" s="44">
        <f t="shared" si="24"/>
        <v>0</v>
      </c>
      <c r="HD30" s="44">
        <f t="shared" si="15"/>
        <v>0</v>
      </c>
      <c r="HE30" s="44">
        <f t="shared" si="15"/>
        <v>0</v>
      </c>
      <c r="HF30" s="44">
        <f t="shared" si="15"/>
        <v>0</v>
      </c>
      <c r="HG30" s="44">
        <f t="shared" si="15"/>
        <v>0</v>
      </c>
      <c r="HH30" s="44">
        <f t="shared" si="15"/>
        <v>0</v>
      </c>
      <c r="HI30" s="44">
        <f t="shared" si="15"/>
        <v>0</v>
      </c>
      <c r="HJ30" s="44"/>
      <c r="HK30" s="44">
        <f t="shared" si="33"/>
        <v>0</v>
      </c>
      <c r="HL30" s="44">
        <f t="shared" si="33"/>
        <v>0</v>
      </c>
      <c r="HM30" s="44">
        <f t="shared" si="33"/>
        <v>0</v>
      </c>
      <c r="HN30" s="44">
        <f t="shared" si="33"/>
        <v>0</v>
      </c>
      <c r="HO30" s="44">
        <f t="shared" si="33"/>
        <v>0</v>
      </c>
      <c r="HP30" s="44">
        <f t="shared" si="33"/>
        <v>0</v>
      </c>
      <c r="HQ30" s="44">
        <f t="shared" si="33"/>
        <v>0</v>
      </c>
      <c r="HR30" s="44">
        <f t="shared" si="33"/>
        <v>0</v>
      </c>
      <c r="HS30" s="44">
        <f t="shared" si="33"/>
        <v>0</v>
      </c>
      <c r="HT30" s="44">
        <f t="shared" si="33"/>
        <v>0</v>
      </c>
      <c r="HU30" s="44">
        <f t="shared" si="33"/>
        <v>-91075</v>
      </c>
      <c r="HV30" s="44">
        <f t="shared" si="33"/>
        <v>0</v>
      </c>
      <c r="HW30" s="44">
        <f t="shared" si="33"/>
        <v>0</v>
      </c>
      <c r="HX30" s="44">
        <f t="shared" si="33"/>
        <v>0</v>
      </c>
      <c r="HY30" s="44">
        <f t="shared" si="33"/>
        <v>0</v>
      </c>
      <c r="HZ30" s="44">
        <f t="shared" si="25"/>
        <v>0</v>
      </c>
      <c r="IA30" s="44">
        <f t="shared" si="17"/>
        <v>0</v>
      </c>
      <c r="IB30" s="44">
        <f t="shared" si="17"/>
        <v>0</v>
      </c>
      <c r="IC30" s="44">
        <f t="shared" si="17"/>
        <v>0</v>
      </c>
      <c r="ID30" s="44">
        <f t="shared" si="17"/>
        <v>0</v>
      </c>
      <c r="IE30" s="44">
        <f t="shared" si="17"/>
        <v>0</v>
      </c>
      <c r="IF30" s="44">
        <f t="shared" si="17"/>
        <v>0</v>
      </c>
    </row>
    <row r="31" spans="1:240" s="34" customFormat="1" ht="12" customHeight="1" x14ac:dyDescent="0.15">
      <c r="A31" s="77"/>
      <c r="B31" s="78" t="s">
        <v>194</v>
      </c>
      <c r="C31" s="78" t="s">
        <v>195</v>
      </c>
      <c r="D31" s="79" t="s">
        <v>196</v>
      </c>
      <c r="E31" s="79" t="s">
        <v>196</v>
      </c>
      <c r="F31" s="80">
        <v>44348</v>
      </c>
      <c r="G31" s="80">
        <v>45807</v>
      </c>
      <c r="H31" s="65" t="s">
        <v>62</v>
      </c>
      <c r="I31" s="65" t="s">
        <v>72</v>
      </c>
      <c r="J31" s="65" t="s">
        <v>93</v>
      </c>
      <c r="K31" s="67"/>
      <c r="L31" s="81">
        <v>73218.69</v>
      </c>
      <c r="M31" s="81">
        <v>73218.69</v>
      </c>
      <c r="N31" s="81">
        <v>73218.69</v>
      </c>
      <c r="O31" s="81">
        <v>73218.69</v>
      </c>
      <c r="P31" s="81">
        <v>73218.69</v>
      </c>
      <c r="Q31" s="81">
        <v>73218.69</v>
      </c>
      <c r="R31" s="81">
        <v>73218.69</v>
      </c>
      <c r="S31" s="81">
        <v>73218.69</v>
      </c>
      <c r="T31" s="81">
        <v>73218.69</v>
      </c>
      <c r="U31" s="81">
        <v>73218.69</v>
      </c>
      <c r="V31" s="81">
        <v>73218.69</v>
      </c>
      <c r="W31" s="81">
        <v>73218.69</v>
      </c>
      <c r="X31" s="81">
        <v>73218.69</v>
      </c>
      <c r="Y31" s="81">
        <v>73218.69</v>
      </c>
      <c r="Z31" s="81">
        <v>73218.69</v>
      </c>
      <c r="AA31" s="81">
        <v>0</v>
      </c>
      <c r="AB31" s="81">
        <v>0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44"/>
      <c r="AI31" s="81">
        <v>73218.69</v>
      </c>
      <c r="AJ31" s="81">
        <v>73218.69</v>
      </c>
      <c r="AK31" s="81">
        <v>73218.69</v>
      </c>
      <c r="AL31" s="81">
        <v>73218.69</v>
      </c>
      <c r="AM31" s="81">
        <v>73218.69</v>
      </c>
      <c r="AN31" s="81">
        <v>73218.69</v>
      </c>
      <c r="AO31" s="81">
        <v>73218.69</v>
      </c>
      <c r="AP31" s="81">
        <v>73218.69</v>
      </c>
      <c r="AQ31" s="81">
        <v>73218.69</v>
      </c>
      <c r="AR31" s="81">
        <v>73218.69</v>
      </c>
      <c r="AS31" s="81">
        <v>73218.69</v>
      </c>
      <c r="AT31" s="81">
        <v>73218.69</v>
      </c>
      <c r="AU31" s="81">
        <v>73218.69</v>
      </c>
      <c r="AV31" s="81">
        <v>73218.69</v>
      </c>
      <c r="AW31" s="81">
        <v>73218.69</v>
      </c>
      <c r="AX31" s="81">
        <v>0</v>
      </c>
      <c r="AY31" s="81">
        <v>0</v>
      </c>
      <c r="AZ31" s="81">
        <v>0</v>
      </c>
      <c r="BA31" s="81">
        <v>0</v>
      </c>
      <c r="BB31" s="81">
        <v>0</v>
      </c>
      <c r="BC31" s="81">
        <v>0</v>
      </c>
      <c r="BD31" s="81">
        <v>0</v>
      </c>
      <c r="BE31" s="5"/>
      <c r="BF31" s="34">
        <f t="shared" si="26"/>
        <v>1</v>
      </c>
      <c r="BG31" s="34">
        <f t="shared" si="26"/>
        <v>1</v>
      </c>
      <c r="BH31" s="34">
        <f t="shared" si="26"/>
        <v>1</v>
      </c>
      <c r="BI31" s="34">
        <f t="shared" si="26"/>
        <v>1</v>
      </c>
      <c r="BJ31" s="34">
        <f t="shared" si="26"/>
        <v>1</v>
      </c>
      <c r="BK31" s="34">
        <f t="shared" si="26"/>
        <v>1</v>
      </c>
      <c r="BL31" s="34">
        <f t="shared" si="26"/>
        <v>1</v>
      </c>
      <c r="BM31" s="34">
        <f t="shared" si="26"/>
        <v>1</v>
      </c>
      <c r="BN31" s="34">
        <f t="shared" si="26"/>
        <v>1</v>
      </c>
      <c r="BO31" s="34">
        <f t="shared" si="26"/>
        <v>1</v>
      </c>
      <c r="BP31" s="34">
        <f t="shared" si="26"/>
        <v>1</v>
      </c>
      <c r="BQ31" s="34">
        <f t="shared" si="26"/>
        <v>1</v>
      </c>
      <c r="BR31" s="34">
        <f t="shared" si="26"/>
        <v>1</v>
      </c>
      <c r="BS31" s="34">
        <f t="shared" si="26"/>
        <v>1</v>
      </c>
      <c r="BT31" s="34">
        <f t="shared" si="26"/>
        <v>1</v>
      </c>
      <c r="BU31" s="34">
        <f t="shared" si="18"/>
        <v>0</v>
      </c>
      <c r="BV31" s="34">
        <f t="shared" si="1"/>
        <v>0</v>
      </c>
      <c r="BW31" s="34">
        <f t="shared" si="1"/>
        <v>0</v>
      </c>
      <c r="BX31" s="34">
        <f t="shared" si="1"/>
        <v>0</v>
      </c>
      <c r="BY31" s="34">
        <f t="shared" si="1"/>
        <v>0</v>
      </c>
      <c r="BZ31" s="34">
        <f t="shared" si="1"/>
        <v>0</v>
      </c>
      <c r="CA31" s="34">
        <f t="shared" si="1"/>
        <v>0</v>
      </c>
      <c r="CC31" s="34">
        <f t="shared" si="2"/>
        <v>0</v>
      </c>
      <c r="CD31" s="34">
        <f t="shared" si="27"/>
        <v>1</v>
      </c>
      <c r="CE31" s="34">
        <f t="shared" si="27"/>
        <v>1</v>
      </c>
      <c r="CF31" s="34">
        <f t="shared" si="27"/>
        <v>1</v>
      </c>
      <c r="CG31" s="34">
        <f t="shared" si="27"/>
        <v>1</v>
      </c>
      <c r="CH31" s="34">
        <f t="shared" si="27"/>
        <v>1</v>
      </c>
      <c r="CI31" s="34">
        <f t="shared" si="27"/>
        <v>1</v>
      </c>
      <c r="CJ31" s="34">
        <f t="shared" si="27"/>
        <v>1</v>
      </c>
      <c r="CK31" s="34">
        <f t="shared" si="27"/>
        <v>1</v>
      </c>
      <c r="CL31" s="34">
        <f t="shared" si="27"/>
        <v>1</v>
      </c>
      <c r="CM31" s="34">
        <f t="shared" si="27"/>
        <v>1</v>
      </c>
      <c r="CN31" s="34">
        <f t="shared" si="27"/>
        <v>1</v>
      </c>
      <c r="CO31" s="34">
        <f t="shared" si="27"/>
        <v>1</v>
      </c>
      <c r="CP31" s="34">
        <f t="shared" si="27"/>
        <v>1</v>
      </c>
      <c r="CQ31" s="34">
        <f t="shared" si="27"/>
        <v>1</v>
      </c>
      <c r="CR31" s="34">
        <f t="shared" si="27"/>
        <v>0</v>
      </c>
      <c r="CS31" s="34">
        <f t="shared" si="19"/>
        <v>0</v>
      </c>
      <c r="CT31" s="34">
        <f t="shared" si="4"/>
        <v>0</v>
      </c>
      <c r="CU31" s="34">
        <f t="shared" si="4"/>
        <v>0</v>
      </c>
      <c r="CV31" s="34">
        <f t="shared" si="4"/>
        <v>0</v>
      </c>
      <c r="CW31" s="34">
        <f t="shared" si="4"/>
        <v>0</v>
      </c>
      <c r="CX31" s="34">
        <f t="shared" si="4"/>
        <v>0</v>
      </c>
      <c r="DA31" s="34">
        <f t="shared" si="28"/>
        <v>0</v>
      </c>
      <c r="DB31" s="34">
        <f t="shared" si="28"/>
        <v>0</v>
      </c>
      <c r="DC31" s="34">
        <f t="shared" si="28"/>
        <v>0</v>
      </c>
      <c r="DD31" s="34">
        <f t="shared" si="28"/>
        <v>0</v>
      </c>
      <c r="DE31" s="34">
        <f t="shared" si="28"/>
        <v>0</v>
      </c>
      <c r="DF31" s="34">
        <f t="shared" si="28"/>
        <v>0</v>
      </c>
      <c r="DG31" s="34">
        <f t="shared" si="28"/>
        <v>0</v>
      </c>
      <c r="DH31" s="34">
        <f t="shared" si="28"/>
        <v>0</v>
      </c>
      <c r="DI31" s="34">
        <f t="shared" si="28"/>
        <v>0</v>
      </c>
      <c r="DJ31" s="34">
        <f t="shared" si="28"/>
        <v>0</v>
      </c>
      <c r="DK31" s="34">
        <f t="shared" si="28"/>
        <v>0</v>
      </c>
      <c r="DL31" s="34">
        <f t="shared" si="28"/>
        <v>0</v>
      </c>
      <c r="DM31" s="34">
        <f t="shared" si="28"/>
        <v>0</v>
      </c>
      <c r="DN31" s="34">
        <f t="shared" si="28"/>
        <v>0</v>
      </c>
      <c r="DO31" s="34">
        <f t="shared" si="28"/>
        <v>0</v>
      </c>
      <c r="DP31" s="34">
        <f t="shared" si="20"/>
        <v>0</v>
      </c>
      <c r="DQ31" s="34">
        <f t="shared" si="6"/>
        <v>0</v>
      </c>
      <c r="DR31" s="34">
        <f t="shared" si="6"/>
        <v>0</v>
      </c>
      <c r="DS31" s="34">
        <f t="shared" si="6"/>
        <v>0</v>
      </c>
      <c r="DT31" s="34">
        <f t="shared" si="6"/>
        <v>0</v>
      </c>
      <c r="DU31" s="34">
        <f t="shared" si="6"/>
        <v>0</v>
      </c>
      <c r="DW31" s="34">
        <f t="shared" si="7"/>
        <v>0</v>
      </c>
      <c r="DX31" s="34">
        <f t="shared" si="29"/>
        <v>0</v>
      </c>
      <c r="DY31" s="34">
        <f t="shared" si="29"/>
        <v>0</v>
      </c>
      <c r="DZ31" s="34">
        <f t="shared" si="29"/>
        <v>0</v>
      </c>
      <c r="EA31" s="34">
        <f t="shared" si="29"/>
        <v>0</v>
      </c>
      <c r="EB31" s="34">
        <f t="shared" si="29"/>
        <v>0</v>
      </c>
      <c r="EC31" s="34">
        <f t="shared" si="29"/>
        <v>0</v>
      </c>
      <c r="ED31" s="34">
        <f t="shared" si="29"/>
        <v>0</v>
      </c>
      <c r="EE31" s="34">
        <f t="shared" si="29"/>
        <v>0</v>
      </c>
      <c r="EF31" s="34">
        <f t="shared" si="29"/>
        <v>0</v>
      </c>
      <c r="EG31" s="34">
        <f t="shared" si="29"/>
        <v>0</v>
      </c>
      <c r="EH31" s="34">
        <f t="shared" si="29"/>
        <v>0</v>
      </c>
      <c r="EI31" s="34">
        <f t="shared" si="29"/>
        <v>0</v>
      </c>
      <c r="EJ31" s="34">
        <f t="shared" si="29"/>
        <v>0</v>
      </c>
      <c r="EK31" s="34">
        <f t="shared" si="29"/>
        <v>0</v>
      </c>
      <c r="EL31" s="34">
        <f t="shared" si="29"/>
        <v>1</v>
      </c>
      <c r="EM31" s="34">
        <f t="shared" si="21"/>
        <v>0</v>
      </c>
      <c r="EN31" s="34">
        <f t="shared" si="9"/>
        <v>0</v>
      </c>
      <c r="EO31" s="34">
        <f t="shared" si="9"/>
        <v>0</v>
      </c>
      <c r="EP31" s="34">
        <f t="shared" si="9"/>
        <v>0</v>
      </c>
      <c r="EQ31" s="34">
        <f t="shared" si="9"/>
        <v>0</v>
      </c>
      <c r="ER31" s="34">
        <f t="shared" si="9"/>
        <v>0</v>
      </c>
      <c r="ES31" s="5"/>
      <c r="ET31" s="44">
        <f t="shared" si="30"/>
        <v>0</v>
      </c>
      <c r="EU31" s="44">
        <f t="shared" si="30"/>
        <v>0</v>
      </c>
      <c r="EV31" s="44">
        <f t="shared" si="30"/>
        <v>0</v>
      </c>
      <c r="EW31" s="44">
        <f t="shared" si="30"/>
        <v>0</v>
      </c>
      <c r="EX31" s="44">
        <f t="shared" si="30"/>
        <v>0</v>
      </c>
      <c r="EY31" s="44">
        <f t="shared" si="30"/>
        <v>0</v>
      </c>
      <c r="EZ31" s="44">
        <f t="shared" si="30"/>
        <v>0</v>
      </c>
      <c r="FA31" s="44">
        <f t="shared" si="30"/>
        <v>0</v>
      </c>
      <c r="FB31" s="44">
        <f t="shared" si="30"/>
        <v>0</v>
      </c>
      <c r="FC31" s="44">
        <f t="shared" si="30"/>
        <v>0</v>
      </c>
      <c r="FD31" s="44">
        <f t="shared" si="30"/>
        <v>0</v>
      </c>
      <c r="FE31" s="44">
        <f t="shared" si="30"/>
        <v>0</v>
      </c>
      <c r="FF31" s="44">
        <f t="shared" si="30"/>
        <v>0</v>
      </c>
      <c r="FG31" s="44">
        <f t="shared" si="30"/>
        <v>0</v>
      </c>
      <c r="FH31" s="44">
        <f t="shared" si="30"/>
        <v>0</v>
      </c>
      <c r="FI31" s="44">
        <f t="shared" si="22"/>
        <v>0</v>
      </c>
      <c r="FJ31" s="44">
        <f t="shared" si="11"/>
        <v>0</v>
      </c>
      <c r="FK31" s="44">
        <f t="shared" si="11"/>
        <v>0</v>
      </c>
      <c r="FL31" s="44">
        <f t="shared" si="11"/>
        <v>0</v>
      </c>
      <c r="FM31" s="44">
        <f t="shared" si="11"/>
        <v>0</v>
      </c>
      <c r="FN31" s="44">
        <f t="shared" si="11"/>
        <v>0</v>
      </c>
      <c r="FO31" s="44">
        <f t="shared" si="11"/>
        <v>0</v>
      </c>
      <c r="FP31" s="44"/>
      <c r="FQ31" s="44">
        <f t="shared" si="31"/>
        <v>0</v>
      </c>
      <c r="FR31" s="44">
        <f t="shared" si="31"/>
        <v>0</v>
      </c>
      <c r="FS31" s="44">
        <f t="shared" si="31"/>
        <v>0</v>
      </c>
      <c r="FT31" s="44">
        <f t="shared" si="31"/>
        <v>0</v>
      </c>
      <c r="FU31" s="44">
        <f t="shared" si="31"/>
        <v>0</v>
      </c>
      <c r="FV31" s="44">
        <f t="shared" si="31"/>
        <v>0</v>
      </c>
      <c r="FW31" s="44">
        <f t="shared" si="31"/>
        <v>0</v>
      </c>
      <c r="FX31" s="44">
        <f t="shared" si="31"/>
        <v>0</v>
      </c>
      <c r="FY31" s="44">
        <f t="shared" si="31"/>
        <v>0</v>
      </c>
      <c r="FZ31" s="44">
        <f t="shared" si="31"/>
        <v>0</v>
      </c>
      <c r="GA31" s="44">
        <f t="shared" si="31"/>
        <v>0</v>
      </c>
      <c r="GB31" s="44">
        <f t="shared" si="31"/>
        <v>0</v>
      </c>
      <c r="GC31" s="44">
        <f t="shared" si="31"/>
        <v>0</v>
      </c>
      <c r="GD31" s="44">
        <f t="shared" si="31"/>
        <v>0</v>
      </c>
      <c r="GE31" s="44">
        <f t="shared" si="31"/>
        <v>0</v>
      </c>
      <c r="GF31" s="44">
        <f t="shared" si="23"/>
        <v>0</v>
      </c>
      <c r="GG31" s="44">
        <f t="shared" si="13"/>
        <v>0</v>
      </c>
      <c r="GH31" s="44">
        <f t="shared" si="13"/>
        <v>0</v>
      </c>
      <c r="GI31" s="44">
        <f t="shared" si="13"/>
        <v>0</v>
      </c>
      <c r="GJ31" s="44">
        <f t="shared" si="13"/>
        <v>0</v>
      </c>
      <c r="GK31" s="44">
        <f t="shared" si="13"/>
        <v>0</v>
      </c>
      <c r="GL31" s="44">
        <f t="shared" si="13"/>
        <v>0</v>
      </c>
      <c r="GM31" s="44"/>
      <c r="GN31" s="44">
        <f t="shared" si="32"/>
        <v>0</v>
      </c>
      <c r="GO31" s="44">
        <f t="shared" si="32"/>
        <v>0</v>
      </c>
      <c r="GP31" s="44">
        <f t="shared" si="32"/>
        <v>0</v>
      </c>
      <c r="GQ31" s="44">
        <f t="shared" si="32"/>
        <v>0</v>
      </c>
      <c r="GR31" s="44">
        <f t="shared" si="32"/>
        <v>0</v>
      </c>
      <c r="GS31" s="44">
        <f t="shared" si="32"/>
        <v>0</v>
      </c>
      <c r="GT31" s="44">
        <f t="shared" si="32"/>
        <v>0</v>
      </c>
      <c r="GU31" s="44">
        <f t="shared" si="32"/>
        <v>0</v>
      </c>
      <c r="GV31" s="44">
        <f t="shared" si="32"/>
        <v>0</v>
      </c>
      <c r="GW31" s="44">
        <f t="shared" si="32"/>
        <v>0</v>
      </c>
      <c r="GX31" s="44">
        <f t="shared" si="32"/>
        <v>0</v>
      </c>
      <c r="GY31" s="44">
        <f t="shared" si="32"/>
        <v>0</v>
      </c>
      <c r="GZ31" s="44">
        <f t="shared" si="32"/>
        <v>0</v>
      </c>
      <c r="HA31" s="44">
        <f t="shared" si="32"/>
        <v>0</v>
      </c>
      <c r="HB31" s="44">
        <f t="shared" si="32"/>
        <v>0</v>
      </c>
      <c r="HC31" s="44">
        <f t="shared" si="24"/>
        <v>0</v>
      </c>
      <c r="HD31" s="44">
        <f t="shared" si="15"/>
        <v>0</v>
      </c>
      <c r="HE31" s="44">
        <f t="shared" si="15"/>
        <v>0</v>
      </c>
      <c r="HF31" s="44">
        <f t="shared" si="15"/>
        <v>0</v>
      </c>
      <c r="HG31" s="44">
        <f t="shared" si="15"/>
        <v>0</v>
      </c>
      <c r="HH31" s="44">
        <f t="shared" si="15"/>
        <v>0</v>
      </c>
      <c r="HI31" s="44">
        <f t="shared" si="15"/>
        <v>0</v>
      </c>
      <c r="HJ31" s="44"/>
      <c r="HK31" s="44">
        <f t="shared" si="33"/>
        <v>0</v>
      </c>
      <c r="HL31" s="44">
        <f t="shared" si="33"/>
        <v>0</v>
      </c>
      <c r="HM31" s="44">
        <f t="shared" si="33"/>
        <v>0</v>
      </c>
      <c r="HN31" s="44">
        <f t="shared" si="33"/>
        <v>0</v>
      </c>
      <c r="HO31" s="44">
        <f t="shared" si="33"/>
        <v>0</v>
      </c>
      <c r="HP31" s="44">
        <f t="shared" si="33"/>
        <v>0</v>
      </c>
      <c r="HQ31" s="44">
        <f t="shared" si="33"/>
        <v>0</v>
      </c>
      <c r="HR31" s="44">
        <f t="shared" si="33"/>
        <v>0</v>
      </c>
      <c r="HS31" s="44">
        <f t="shared" si="33"/>
        <v>0</v>
      </c>
      <c r="HT31" s="44">
        <f t="shared" si="33"/>
        <v>0</v>
      </c>
      <c r="HU31" s="44">
        <f t="shared" si="33"/>
        <v>0</v>
      </c>
      <c r="HV31" s="44">
        <f t="shared" si="33"/>
        <v>0</v>
      </c>
      <c r="HW31" s="44">
        <f t="shared" si="33"/>
        <v>0</v>
      </c>
      <c r="HX31" s="44">
        <f t="shared" si="33"/>
        <v>0</v>
      </c>
      <c r="HY31" s="44">
        <f t="shared" si="33"/>
        <v>0</v>
      </c>
      <c r="HZ31" s="44">
        <f t="shared" si="25"/>
        <v>-73218.69</v>
      </c>
      <c r="IA31" s="44">
        <f t="shared" si="17"/>
        <v>0</v>
      </c>
      <c r="IB31" s="44">
        <f t="shared" si="17"/>
        <v>0</v>
      </c>
      <c r="IC31" s="44">
        <f t="shared" si="17"/>
        <v>0</v>
      </c>
      <c r="ID31" s="44">
        <f t="shared" si="17"/>
        <v>0</v>
      </c>
      <c r="IE31" s="44">
        <f t="shared" si="17"/>
        <v>0</v>
      </c>
      <c r="IF31" s="44">
        <f t="shared" si="17"/>
        <v>0</v>
      </c>
    </row>
    <row r="32" spans="1:240" s="34" customFormat="1" ht="12" customHeight="1" x14ac:dyDescent="0.15">
      <c r="A32" s="77"/>
      <c r="B32" s="78" t="s">
        <v>197</v>
      </c>
      <c r="C32" s="78" t="s">
        <v>198</v>
      </c>
      <c r="D32" s="79" t="s">
        <v>199</v>
      </c>
      <c r="E32" s="79" t="s">
        <v>200</v>
      </c>
      <c r="F32" s="80">
        <v>45413</v>
      </c>
      <c r="G32" s="80">
        <v>45777</v>
      </c>
      <c r="H32" s="65" t="s">
        <v>45</v>
      </c>
      <c r="I32" s="65" t="s">
        <v>69</v>
      </c>
      <c r="J32" s="65" t="s">
        <v>93</v>
      </c>
      <c r="K32" s="67"/>
      <c r="L32" s="81">
        <v>0</v>
      </c>
      <c r="M32" s="81">
        <v>50000</v>
      </c>
      <c r="N32" s="81">
        <v>50000</v>
      </c>
      <c r="O32" s="81">
        <v>50000</v>
      </c>
      <c r="P32" s="81">
        <v>50000</v>
      </c>
      <c r="Q32" s="81">
        <v>50000</v>
      </c>
      <c r="R32" s="81">
        <v>50000</v>
      </c>
      <c r="S32" s="81">
        <v>50000</v>
      </c>
      <c r="T32" s="81">
        <v>50000</v>
      </c>
      <c r="U32" s="81">
        <v>50000</v>
      </c>
      <c r="V32" s="81">
        <v>50000</v>
      </c>
      <c r="W32" s="81">
        <v>50000</v>
      </c>
      <c r="X32" s="81">
        <v>50000</v>
      </c>
      <c r="Y32" s="81">
        <v>50000</v>
      </c>
      <c r="Z32" s="81">
        <v>0</v>
      </c>
      <c r="AA32" s="81">
        <v>0</v>
      </c>
      <c r="AB32" s="81">
        <v>0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44"/>
      <c r="AI32" s="81">
        <v>0</v>
      </c>
      <c r="AJ32" s="81">
        <v>50000</v>
      </c>
      <c r="AK32" s="81">
        <v>50000</v>
      </c>
      <c r="AL32" s="81">
        <v>50000</v>
      </c>
      <c r="AM32" s="81">
        <v>50000</v>
      </c>
      <c r="AN32" s="81">
        <v>50000</v>
      </c>
      <c r="AO32" s="81">
        <v>50000</v>
      </c>
      <c r="AP32" s="81">
        <v>50000</v>
      </c>
      <c r="AQ32" s="81">
        <v>50000</v>
      </c>
      <c r="AR32" s="81">
        <v>50000</v>
      </c>
      <c r="AS32" s="81">
        <v>50000</v>
      </c>
      <c r="AT32" s="81">
        <v>50000</v>
      </c>
      <c r="AU32" s="81">
        <v>50000</v>
      </c>
      <c r="AV32" s="81">
        <v>50000</v>
      </c>
      <c r="AW32" s="81">
        <v>50000</v>
      </c>
      <c r="AX32" s="81">
        <v>0</v>
      </c>
      <c r="AY32" s="81">
        <v>0</v>
      </c>
      <c r="AZ32" s="81">
        <v>0</v>
      </c>
      <c r="BA32" s="81">
        <v>0</v>
      </c>
      <c r="BB32" s="81">
        <v>0</v>
      </c>
      <c r="BC32" s="81">
        <v>0</v>
      </c>
      <c r="BD32" s="81">
        <v>0</v>
      </c>
      <c r="BE32" s="5"/>
      <c r="BF32" s="34">
        <f t="shared" si="26"/>
        <v>0</v>
      </c>
      <c r="BG32" s="34">
        <f t="shared" si="26"/>
        <v>1</v>
      </c>
      <c r="BH32" s="34">
        <f t="shared" si="26"/>
        <v>1</v>
      </c>
      <c r="BI32" s="34">
        <f t="shared" si="26"/>
        <v>1</v>
      </c>
      <c r="BJ32" s="34">
        <f t="shared" si="26"/>
        <v>1</v>
      </c>
      <c r="BK32" s="34">
        <f t="shared" si="26"/>
        <v>1</v>
      </c>
      <c r="BL32" s="34">
        <f t="shared" si="26"/>
        <v>1</v>
      </c>
      <c r="BM32" s="34">
        <f t="shared" si="26"/>
        <v>1</v>
      </c>
      <c r="BN32" s="34">
        <f t="shared" si="26"/>
        <v>1</v>
      </c>
      <c r="BO32" s="34">
        <f t="shared" si="26"/>
        <v>1</v>
      </c>
      <c r="BP32" s="34">
        <f t="shared" si="26"/>
        <v>1</v>
      </c>
      <c r="BQ32" s="34">
        <f t="shared" si="26"/>
        <v>1</v>
      </c>
      <c r="BR32" s="34">
        <f t="shared" si="26"/>
        <v>1</v>
      </c>
      <c r="BS32" s="34">
        <f t="shared" si="26"/>
        <v>1</v>
      </c>
      <c r="BT32" s="34">
        <f t="shared" si="26"/>
        <v>0</v>
      </c>
      <c r="BU32" s="34">
        <f t="shared" si="18"/>
        <v>0</v>
      </c>
      <c r="BV32" s="34">
        <f t="shared" si="1"/>
        <v>0</v>
      </c>
      <c r="BW32" s="34">
        <f t="shared" si="1"/>
        <v>0</v>
      </c>
      <c r="BX32" s="34">
        <f t="shared" si="1"/>
        <v>0</v>
      </c>
      <c r="BY32" s="34">
        <f t="shared" si="1"/>
        <v>0</v>
      </c>
      <c r="BZ32" s="34">
        <f t="shared" si="1"/>
        <v>0</v>
      </c>
      <c r="CA32" s="34">
        <f t="shared" si="1"/>
        <v>0</v>
      </c>
      <c r="CC32" s="34">
        <f t="shared" si="2"/>
        <v>0</v>
      </c>
      <c r="CD32" s="34">
        <f t="shared" si="27"/>
        <v>0</v>
      </c>
      <c r="CE32" s="34">
        <f t="shared" si="27"/>
        <v>1</v>
      </c>
      <c r="CF32" s="34">
        <f t="shared" si="27"/>
        <v>1</v>
      </c>
      <c r="CG32" s="34">
        <f t="shared" si="27"/>
        <v>1</v>
      </c>
      <c r="CH32" s="34">
        <f t="shared" si="27"/>
        <v>1</v>
      </c>
      <c r="CI32" s="34">
        <f t="shared" si="27"/>
        <v>1</v>
      </c>
      <c r="CJ32" s="34">
        <f t="shared" si="27"/>
        <v>1</v>
      </c>
      <c r="CK32" s="34">
        <f t="shared" si="27"/>
        <v>1</v>
      </c>
      <c r="CL32" s="34">
        <f t="shared" si="27"/>
        <v>1</v>
      </c>
      <c r="CM32" s="34">
        <f t="shared" si="27"/>
        <v>1</v>
      </c>
      <c r="CN32" s="34">
        <f t="shared" si="27"/>
        <v>1</v>
      </c>
      <c r="CO32" s="34">
        <f t="shared" si="27"/>
        <v>1</v>
      </c>
      <c r="CP32" s="34">
        <f t="shared" si="27"/>
        <v>1</v>
      </c>
      <c r="CQ32" s="34">
        <f t="shared" si="27"/>
        <v>0</v>
      </c>
      <c r="CR32" s="34">
        <f t="shared" si="27"/>
        <v>0</v>
      </c>
      <c r="CS32" s="34">
        <f t="shared" si="19"/>
        <v>0</v>
      </c>
      <c r="CT32" s="34">
        <f t="shared" si="4"/>
        <v>0</v>
      </c>
      <c r="CU32" s="34">
        <f t="shared" si="4"/>
        <v>0</v>
      </c>
      <c r="CV32" s="34">
        <f t="shared" si="4"/>
        <v>0</v>
      </c>
      <c r="CW32" s="34">
        <f t="shared" si="4"/>
        <v>0</v>
      </c>
      <c r="CX32" s="34">
        <f t="shared" si="4"/>
        <v>0</v>
      </c>
      <c r="DA32" s="34">
        <f t="shared" si="28"/>
        <v>1</v>
      </c>
      <c r="DB32" s="34">
        <f t="shared" si="28"/>
        <v>0</v>
      </c>
      <c r="DC32" s="34">
        <f t="shared" si="28"/>
        <v>0</v>
      </c>
      <c r="DD32" s="34">
        <f t="shared" si="28"/>
        <v>0</v>
      </c>
      <c r="DE32" s="34">
        <f t="shared" si="28"/>
        <v>0</v>
      </c>
      <c r="DF32" s="34">
        <f t="shared" si="28"/>
        <v>0</v>
      </c>
      <c r="DG32" s="34">
        <f t="shared" si="28"/>
        <v>0</v>
      </c>
      <c r="DH32" s="34">
        <f t="shared" si="28"/>
        <v>0</v>
      </c>
      <c r="DI32" s="34">
        <f t="shared" si="28"/>
        <v>0</v>
      </c>
      <c r="DJ32" s="34">
        <f t="shared" si="28"/>
        <v>0</v>
      </c>
      <c r="DK32" s="34">
        <f t="shared" si="28"/>
        <v>0</v>
      </c>
      <c r="DL32" s="34">
        <f t="shared" si="28"/>
        <v>0</v>
      </c>
      <c r="DM32" s="34">
        <f t="shared" si="28"/>
        <v>0</v>
      </c>
      <c r="DN32" s="34">
        <f t="shared" si="28"/>
        <v>0</v>
      </c>
      <c r="DO32" s="34">
        <f t="shared" si="28"/>
        <v>0</v>
      </c>
      <c r="DP32" s="34">
        <f t="shared" si="20"/>
        <v>0</v>
      </c>
      <c r="DQ32" s="34">
        <f t="shared" si="6"/>
        <v>0</v>
      </c>
      <c r="DR32" s="34">
        <f t="shared" si="6"/>
        <v>0</v>
      </c>
      <c r="DS32" s="34">
        <f t="shared" si="6"/>
        <v>0</v>
      </c>
      <c r="DT32" s="34">
        <f t="shared" si="6"/>
        <v>0</v>
      </c>
      <c r="DU32" s="34">
        <f t="shared" si="6"/>
        <v>0</v>
      </c>
      <c r="DW32" s="34">
        <f t="shared" si="7"/>
        <v>0</v>
      </c>
      <c r="DX32" s="34">
        <f t="shared" si="29"/>
        <v>0</v>
      </c>
      <c r="DY32" s="34">
        <f t="shared" si="29"/>
        <v>0</v>
      </c>
      <c r="DZ32" s="34">
        <f t="shared" si="29"/>
        <v>0</v>
      </c>
      <c r="EA32" s="34">
        <f t="shared" si="29"/>
        <v>0</v>
      </c>
      <c r="EB32" s="34">
        <f t="shared" si="29"/>
        <v>0</v>
      </c>
      <c r="EC32" s="34">
        <f t="shared" si="29"/>
        <v>0</v>
      </c>
      <c r="ED32" s="34">
        <f t="shared" si="29"/>
        <v>0</v>
      </c>
      <c r="EE32" s="34">
        <f t="shared" si="29"/>
        <v>0</v>
      </c>
      <c r="EF32" s="34">
        <f t="shared" si="29"/>
        <v>0</v>
      </c>
      <c r="EG32" s="34">
        <f t="shared" si="29"/>
        <v>0</v>
      </c>
      <c r="EH32" s="34">
        <f t="shared" si="29"/>
        <v>0</v>
      </c>
      <c r="EI32" s="34">
        <f t="shared" si="29"/>
        <v>0</v>
      </c>
      <c r="EJ32" s="34">
        <f t="shared" si="29"/>
        <v>0</v>
      </c>
      <c r="EK32" s="34">
        <f t="shared" si="29"/>
        <v>1</v>
      </c>
      <c r="EL32" s="34">
        <f t="shared" si="29"/>
        <v>0</v>
      </c>
      <c r="EM32" s="34">
        <f t="shared" si="21"/>
        <v>0</v>
      </c>
      <c r="EN32" s="34">
        <f t="shared" si="9"/>
        <v>0</v>
      </c>
      <c r="EO32" s="34">
        <f t="shared" si="9"/>
        <v>0</v>
      </c>
      <c r="EP32" s="34">
        <f t="shared" si="9"/>
        <v>0</v>
      </c>
      <c r="EQ32" s="34">
        <f t="shared" si="9"/>
        <v>0</v>
      </c>
      <c r="ER32" s="34">
        <f t="shared" si="9"/>
        <v>0</v>
      </c>
      <c r="ES32" s="5"/>
      <c r="ET32" s="44">
        <f t="shared" si="30"/>
        <v>0</v>
      </c>
      <c r="EU32" s="44">
        <f t="shared" si="30"/>
        <v>50000</v>
      </c>
      <c r="EV32" s="44">
        <f t="shared" si="30"/>
        <v>0</v>
      </c>
      <c r="EW32" s="44">
        <f t="shared" si="30"/>
        <v>0</v>
      </c>
      <c r="EX32" s="44">
        <f t="shared" si="30"/>
        <v>0</v>
      </c>
      <c r="EY32" s="44">
        <f t="shared" si="30"/>
        <v>0</v>
      </c>
      <c r="EZ32" s="44">
        <f t="shared" si="30"/>
        <v>0</v>
      </c>
      <c r="FA32" s="44">
        <f t="shared" si="30"/>
        <v>0</v>
      </c>
      <c r="FB32" s="44">
        <f t="shared" si="30"/>
        <v>0</v>
      </c>
      <c r="FC32" s="44">
        <f t="shared" si="30"/>
        <v>0</v>
      </c>
      <c r="FD32" s="44">
        <f t="shared" si="30"/>
        <v>0</v>
      </c>
      <c r="FE32" s="44">
        <f t="shared" si="30"/>
        <v>0</v>
      </c>
      <c r="FF32" s="44">
        <f t="shared" si="30"/>
        <v>0</v>
      </c>
      <c r="FG32" s="44">
        <f t="shared" si="30"/>
        <v>0</v>
      </c>
      <c r="FH32" s="44">
        <f t="shared" si="30"/>
        <v>0</v>
      </c>
      <c r="FI32" s="44">
        <f t="shared" si="22"/>
        <v>0</v>
      </c>
      <c r="FJ32" s="44">
        <f t="shared" si="11"/>
        <v>0</v>
      </c>
      <c r="FK32" s="44">
        <f t="shared" si="11"/>
        <v>0</v>
      </c>
      <c r="FL32" s="44">
        <f t="shared" si="11"/>
        <v>0</v>
      </c>
      <c r="FM32" s="44">
        <f t="shared" si="11"/>
        <v>0</v>
      </c>
      <c r="FN32" s="44">
        <f t="shared" si="11"/>
        <v>0</v>
      </c>
      <c r="FO32" s="44">
        <f t="shared" si="11"/>
        <v>0</v>
      </c>
      <c r="FP32" s="44"/>
      <c r="FQ32" s="44">
        <f t="shared" si="31"/>
        <v>0</v>
      </c>
      <c r="FR32" s="44">
        <f t="shared" si="31"/>
        <v>0</v>
      </c>
      <c r="FS32" s="44">
        <f t="shared" si="31"/>
        <v>0</v>
      </c>
      <c r="FT32" s="44">
        <f t="shared" si="31"/>
        <v>0</v>
      </c>
      <c r="FU32" s="44">
        <f t="shared" si="31"/>
        <v>0</v>
      </c>
      <c r="FV32" s="44">
        <f t="shared" si="31"/>
        <v>0</v>
      </c>
      <c r="FW32" s="44">
        <f t="shared" si="31"/>
        <v>0</v>
      </c>
      <c r="FX32" s="44">
        <f t="shared" si="31"/>
        <v>0</v>
      </c>
      <c r="FY32" s="44">
        <f t="shared" si="31"/>
        <v>0</v>
      </c>
      <c r="FZ32" s="44">
        <f t="shared" si="31"/>
        <v>0</v>
      </c>
      <c r="GA32" s="44">
        <f t="shared" si="31"/>
        <v>0</v>
      </c>
      <c r="GB32" s="44">
        <f t="shared" si="31"/>
        <v>0</v>
      </c>
      <c r="GC32" s="44">
        <f t="shared" si="31"/>
        <v>0</v>
      </c>
      <c r="GD32" s="44">
        <f t="shared" si="31"/>
        <v>0</v>
      </c>
      <c r="GE32" s="44">
        <f t="shared" si="31"/>
        <v>0</v>
      </c>
      <c r="GF32" s="44">
        <f t="shared" si="23"/>
        <v>0</v>
      </c>
      <c r="GG32" s="44">
        <f t="shared" si="13"/>
        <v>0</v>
      </c>
      <c r="GH32" s="44">
        <f t="shared" si="13"/>
        <v>0</v>
      </c>
      <c r="GI32" s="44">
        <f t="shared" si="13"/>
        <v>0</v>
      </c>
      <c r="GJ32" s="44">
        <f t="shared" si="13"/>
        <v>0</v>
      </c>
      <c r="GK32" s="44">
        <f t="shared" si="13"/>
        <v>0</v>
      </c>
      <c r="GL32" s="44">
        <f t="shared" si="13"/>
        <v>0</v>
      </c>
      <c r="GM32" s="44"/>
      <c r="GN32" s="44">
        <f t="shared" si="32"/>
        <v>0</v>
      </c>
      <c r="GO32" s="44">
        <f t="shared" si="32"/>
        <v>0</v>
      </c>
      <c r="GP32" s="44">
        <f t="shared" si="32"/>
        <v>0</v>
      </c>
      <c r="GQ32" s="44">
        <f t="shared" si="32"/>
        <v>0</v>
      </c>
      <c r="GR32" s="44">
        <f t="shared" si="32"/>
        <v>0</v>
      </c>
      <c r="GS32" s="44">
        <f t="shared" si="32"/>
        <v>0</v>
      </c>
      <c r="GT32" s="44">
        <f t="shared" si="32"/>
        <v>0</v>
      </c>
      <c r="GU32" s="44">
        <f t="shared" si="32"/>
        <v>0</v>
      </c>
      <c r="GV32" s="44">
        <f t="shared" si="32"/>
        <v>0</v>
      </c>
      <c r="GW32" s="44">
        <f t="shared" si="32"/>
        <v>0</v>
      </c>
      <c r="GX32" s="44">
        <f t="shared" si="32"/>
        <v>0</v>
      </c>
      <c r="GY32" s="44">
        <f t="shared" si="32"/>
        <v>0</v>
      </c>
      <c r="GZ32" s="44">
        <f t="shared" si="32"/>
        <v>0</v>
      </c>
      <c r="HA32" s="44">
        <f t="shared" si="32"/>
        <v>0</v>
      </c>
      <c r="HB32" s="44">
        <f t="shared" si="32"/>
        <v>0</v>
      </c>
      <c r="HC32" s="44">
        <f t="shared" si="24"/>
        <v>0</v>
      </c>
      <c r="HD32" s="44">
        <f t="shared" si="15"/>
        <v>0</v>
      </c>
      <c r="HE32" s="44">
        <f t="shared" si="15"/>
        <v>0</v>
      </c>
      <c r="HF32" s="44">
        <f t="shared" si="15"/>
        <v>0</v>
      </c>
      <c r="HG32" s="44">
        <f t="shared" si="15"/>
        <v>0</v>
      </c>
      <c r="HH32" s="44">
        <f t="shared" si="15"/>
        <v>0</v>
      </c>
      <c r="HI32" s="44">
        <f t="shared" si="15"/>
        <v>0</v>
      </c>
      <c r="HJ32" s="44"/>
      <c r="HK32" s="44">
        <f t="shared" si="33"/>
        <v>0</v>
      </c>
      <c r="HL32" s="44">
        <f t="shared" si="33"/>
        <v>0</v>
      </c>
      <c r="HM32" s="44">
        <f t="shared" si="33"/>
        <v>0</v>
      </c>
      <c r="HN32" s="44">
        <f t="shared" si="33"/>
        <v>0</v>
      </c>
      <c r="HO32" s="44">
        <f t="shared" si="33"/>
        <v>0</v>
      </c>
      <c r="HP32" s="44">
        <f t="shared" si="33"/>
        <v>0</v>
      </c>
      <c r="HQ32" s="44">
        <f t="shared" si="33"/>
        <v>0</v>
      </c>
      <c r="HR32" s="44">
        <f t="shared" si="33"/>
        <v>0</v>
      </c>
      <c r="HS32" s="44">
        <f t="shared" si="33"/>
        <v>0</v>
      </c>
      <c r="HT32" s="44">
        <f t="shared" si="33"/>
        <v>0</v>
      </c>
      <c r="HU32" s="44">
        <f t="shared" si="33"/>
        <v>0</v>
      </c>
      <c r="HV32" s="44">
        <f t="shared" si="33"/>
        <v>0</v>
      </c>
      <c r="HW32" s="44">
        <f t="shared" si="33"/>
        <v>0</v>
      </c>
      <c r="HX32" s="44">
        <f t="shared" si="33"/>
        <v>0</v>
      </c>
      <c r="HY32" s="44">
        <f t="shared" si="33"/>
        <v>-50000</v>
      </c>
      <c r="HZ32" s="44">
        <f t="shared" si="25"/>
        <v>0</v>
      </c>
      <c r="IA32" s="44">
        <f t="shared" si="17"/>
        <v>0</v>
      </c>
      <c r="IB32" s="44">
        <f t="shared" si="17"/>
        <v>0</v>
      </c>
      <c r="IC32" s="44">
        <f t="shared" si="17"/>
        <v>0</v>
      </c>
      <c r="ID32" s="44">
        <f t="shared" si="17"/>
        <v>0</v>
      </c>
      <c r="IE32" s="44">
        <f t="shared" si="17"/>
        <v>0</v>
      </c>
      <c r="IF32" s="44">
        <f t="shared" si="17"/>
        <v>0</v>
      </c>
    </row>
    <row r="33" spans="1:240" s="34" customFormat="1" ht="12" customHeight="1" x14ac:dyDescent="0.15">
      <c r="A33" s="77"/>
      <c r="B33" s="78" t="s">
        <v>154</v>
      </c>
      <c r="C33" s="78" t="s">
        <v>201</v>
      </c>
      <c r="D33" s="79" t="s">
        <v>156</v>
      </c>
      <c r="E33" s="79" t="s">
        <v>156</v>
      </c>
      <c r="F33" s="80">
        <v>45536</v>
      </c>
      <c r="G33" s="80">
        <v>45899</v>
      </c>
      <c r="H33" s="65" t="s">
        <v>45</v>
      </c>
      <c r="I33" s="65" t="s">
        <v>69</v>
      </c>
      <c r="J33" s="65" t="s">
        <v>89</v>
      </c>
      <c r="K33" s="67"/>
      <c r="L33" s="81"/>
      <c r="M33" s="81"/>
      <c r="N33" s="81"/>
      <c r="O33" s="81"/>
      <c r="P33" s="81"/>
      <c r="Q33" s="81">
        <v>45600</v>
      </c>
      <c r="R33" s="81">
        <v>45600</v>
      </c>
      <c r="S33" s="81">
        <v>45600</v>
      </c>
      <c r="T33" s="81">
        <v>45600</v>
      </c>
      <c r="U33" s="81">
        <v>45600</v>
      </c>
      <c r="V33" s="81">
        <v>45600</v>
      </c>
      <c r="W33" s="81">
        <v>45600</v>
      </c>
      <c r="X33" s="81">
        <v>45600</v>
      </c>
      <c r="Y33" s="81">
        <v>45600</v>
      </c>
      <c r="Z33" s="81">
        <v>45600</v>
      </c>
      <c r="AA33" s="81">
        <v>45600</v>
      </c>
      <c r="AB33" s="81">
        <v>45600</v>
      </c>
      <c r="AC33" s="81">
        <v>45600</v>
      </c>
      <c r="AD33" s="81">
        <v>45600</v>
      </c>
      <c r="AE33" s="81">
        <v>45600</v>
      </c>
      <c r="AF33" s="81">
        <v>45600</v>
      </c>
      <c r="AG33" s="81">
        <v>45600</v>
      </c>
      <c r="AH33" s="44"/>
      <c r="AI33" s="81"/>
      <c r="AJ33" s="81"/>
      <c r="AK33" s="81"/>
      <c r="AL33" s="81"/>
      <c r="AM33" s="81"/>
      <c r="AN33" s="81"/>
      <c r="AO33" s="81"/>
      <c r="AP33" s="81"/>
      <c r="AQ33" s="81">
        <v>45600</v>
      </c>
      <c r="AR33" s="81">
        <v>45600</v>
      </c>
      <c r="AS33" s="81">
        <v>45600</v>
      </c>
      <c r="AT33" s="81">
        <v>45600</v>
      </c>
      <c r="AU33" s="81">
        <v>45600</v>
      </c>
      <c r="AV33" s="81">
        <v>45600</v>
      </c>
      <c r="AW33" s="81">
        <v>45600</v>
      </c>
      <c r="AX33" s="81">
        <v>45600</v>
      </c>
      <c r="AY33" s="81">
        <v>45600</v>
      </c>
      <c r="AZ33" s="81">
        <v>45600</v>
      </c>
      <c r="BA33" s="81">
        <v>45600</v>
      </c>
      <c r="BB33" s="81">
        <v>45600</v>
      </c>
      <c r="BC33" s="81">
        <v>45600</v>
      </c>
      <c r="BD33" s="81">
        <v>45600</v>
      </c>
      <c r="BE33" s="5"/>
      <c r="BF33" s="34">
        <f t="shared" si="26"/>
        <v>0</v>
      </c>
      <c r="BG33" s="34">
        <f t="shared" si="26"/>
        <v>0</v>
      </c>
      <c r="BH33" s="34">
        <f t="shared" si="26"/>
        <v>0</v>
      </c>
      <c r="BI33" s="34">
        <f t="shared" si="26"/>
        <v>0</v>
      </c>
      <c r="BJ33" s="34">
        <f t="shared" si="26"/>
        <v>0</v>
      </c>
      <c r="BK33" s="34">
        <f t="shared" si="26"/>
        <v>1</v>
      </c>
      <c r="BL33" s="34">
        <f t="shared" si="26"/>
        <v>1</v>
      </c>
      <c r="BM33" s="34">
        <f t="shared" si="26"/>
        <v>1</v>
      </c>
      <c r="BN33" s="34">
        <f t="shared" si="26"/>
        <v>1</v>
      </c>
      <c r="BO33" s="34">
        <f t="shared" si="26"/>
        <v>1</v>
      </c>
      <c r="BP33" s="34">
        <f t="shared" si="26"/>
        <v>1</v>
      </c>
      <c r="BQ33" s="34">
        <f t="shared" si="26"/>
        <v>1</v>
      </c>
      <c r="BR33" s="34">
        <f t="shared" si="26"/>
        <v>1</v>
      </c>
      <c r="BS33" s="34">
        <f t="shared" si="26"/>
        <v>1</v>
      </c>
      <c r="BT33" s="34">
        <f t="shared" si="26"/>
        <v>1</v>
      </c>
      <c r="BU33" s="34">
        <f t="shared" si="18"/>
        <v>1</v>
      </c>
      <c r="BV33" s="34">
        <f t="shared" si="1"/>
        <v>1</v>
      </c>
      <c r="BW33" s="34">
        <f t="shared" si="1"/>
        <v>1</v>
      </c>
      <c r="BX33" s="34">
        <f t="shared" si="1"/>
        <v>1</v>
      </c>
      <c r="BY33" s="34">
        <f t="shared" si="1"/>
        <v>1</v>
      </c>
      <c r="BZ33" s="34">
        <f t="shared" si="1"/>
        <v>1</v>
      </c>
      <c r="CA33" s="34">
        <f t="shared" si="1"/>
        <v>1</v>
      </c>
      <c r="CC33" s="34">
        <f t="shared" si="2"/>
        <v>0</v>
      </c>
      <c r="CD33" s="34">
        <f t="shared" si="27"/>
        <v>0</v>
      </c>
      <c r="CE33" s="34">
        <f t="shared" si="27"/>
        <v>0</v>
      </c>
      <c r="CF33" s="34">
        <f t="shared" si="27"/>
        <v>0</v>
      </c>
      <c r="CG33" s="34">
        <f t="shared" si="27"/>
        <v>0</v>
      </c>
      <c r="CH33" s="34">
        <f t="shared" si="27"/>
        <v>0</v>
      </c>
      <c r="CI33" s="34">
        <f t="shared" si="27"/>
        <v>1</v>
      </c>
      <c r="CJ33" s="34">
        <f t="shared" si="27"/>
        <v>1</v>
      </c>
      <c r="CK33" s="34">
        <f t="shared" si="27"/>
        <v>1</v>
      </c>
      <c r="CL33" s="34">
        <f t="shared" si="27"/>
        <v>1</v>
      </c>
      <c r="CM33" s="34">
        <f t="shared" si="27"/>
        <v>1</v>
      </c>
      <c r="CN33" s="34">
        <f t="shared" si="27"/>
        <v>1</v>
      </c>
      <c r="CO33" s="34">
        <f t="shared" si="27"/>
        <v>1</v>
      </c>
      <c r="CP33" s="34">
        <f t="shared" si="27"/>
        <v>1</v>
      </c>
      <c r="CQ33" s="34">
        <f t="shared" si="27"/>
        <v>1</v>
      </c>
      <c r="CR33" s="34">
        <f t="shared" si="27"/>
        <v>1</v>
      </c>
      <c r="CS33" s="34">
        <f t="shared" si="19"/>
        <v>1</v>
      </c>
      <c r="CT33" s="34">
        <f t="shared" si="4"/>
        <v>1</v>
      </c>
      <c r="CU33" s="34">
        <f t="shared" si="4"/>
        <v>1</v>
      </c>
      <c r="CV33" s="34">
        <f t="shared" si="4"/>
        <v>1</v>
      </c>
      <c r="CW33" s="34">
        <f t="shared" si="4"/>
        <v>1</v>
      </c>
      <c r="CX33" s="34">
        <f t="shared" si="4"/>
        <v>1</v>
      </c>
      <c r="DA33" s="34">
        <f t="shared" si="28"/>
        <v>0</v>
      </c>
      <c r="DB33" s="34">
        <f t="shared" si="28"/>
        <v>0</v>
      </c>
      <c r="DC33" s="34">
        <f t="shared" si="28"/>
        <v>0</v>
      </c>
      <c r="DD33" s="34">
        <f t="shared" si="28"/>
        <v>0</v>
      </c>
      <c r="DE33" s="34">
        <f t="shared" si="28"/>
        <v>1</v>
      </c>
      <c r="DF33" s="34">
        <f t="shared" si="28"/>
        <v>0</v>
      </c>
      <c r="DG33" s="34">
        <f t="shared" si="28"/>
        <v>0</v>
      </c>
      <c r="DH33" s="34">
        <f t="shared" si="28"/>
        <v>0</v>
      </c>
      <c r="DI33" s="34">
        <f t="shared" si="28"/>
        <v>0</v>
      </c>
      <c r="DJ33" s="34">
        <f t="shared" si="28"/>
        <v>0</v>
      </c>
      <c r="DK33" s="34">
        <f t="shared" si="28"/>
        <v>0</v>
      </c>
      <c r="DL33" s="34">
        <f t="shared" si="28"/>
        <v>0</v>
      </c>
      <c r="DM33" s="34">
        <f t="shared" si="28"/>
        <v>0</v>
      </c>
      <c r="DN33" s="34">
        <f t="shared" si="28"/>
        <v>0</v>
      </c>
      <c r="DO33" s="34">
        <f t="shared" si="28"/>
        <v>0</v>
      </c>
      <c r="DP33" s="34">
        <f t="shared" si="20"/>
        <v>0</v>
      </c>
      <c r="DQ33" s="34">
        <f t="shared" si="6"/>
        <v>0</v>
      </c>
      <c r="DR33" s="34">
        <f t="shared" si="6"/>
        <v>0</v>
      </c>
      <c r="DS33" s="34">
        <f t="shared" si="6"/>
        <v>0</v>
      </c>
      <c r="DT33" s="34">
        <f t="shared" si="6"/>
        <v>0</v>
      </c>
      <c r="DU33" s="34">
        <f t="shared" si="6"/>
        <v>0</v>
      </c>
      <c r="DW33" s="34">
        <f t="shared" si="7"/>
        <v>0</v>
      </c>
      <c r="DX33" s="34">
        <f t="shared" si="29"/>
        <v>0</v>
      </c>
      <c r="DY33" s="34">
        <f t="shared" si="29"/>
        <v>0</v>
      </c>
      <c r="DZ33" s="34">
        <f t="shared" si="29"/>
        <v>0</v>
      </c>
      <c r="EA33" s="34">
        <f t="shared" si="29"/>
        <v>0</v>
      </c>
      <c r="EB33" s="34">
        <f t="shared" si="29"/>
        <v>0</v>
      </c>
      <c r="EC33" s="34">
        <f t="shared" si="29"/>
        <v>0</v>
      </c>
      <c r="ED33" s="34">
        <f t="shared" si="29"/>
        <v>0</v>
      </c>
      <c r="EE33" s="34">
        <f t="shared" si="29"/>
        <v>0</v>
      </c>
      <c r="EF33" s="34">
        <f t="shared" si="29"/>
        <v>0</v>
      </c>
      <c r="EG33" s="34">
        <f t="shared" si="29"/>
        <v>0</v>
      </c>
      <c r="EH33" s="34">
        <f t="shared" si="29"/>
        <v>0</v>
      </c>
      <c r="EI33" s="34">
        <f t="shared" si="29"/>
        <v>0</v>
      </c>
      <c r="EJ33" s="34">
        <f t="shared" si="29"/>
        <v>0</v>
      </c>
      <c r="EK33" s="34">
        <f t="shared" si="29"/>
        <v>0</v>
      </c>
      <c r="EL33" s="34">
        <f t="shared" si="29"/>
        <v>0</v>
      </c>
      <c r="EM33" s="34">
        <f t="shared" si="21"/>
        <v>0</v>
      </c>
      <c r="EN33" s="34">
        <f t="shared" si="9"/>
        <v>0</v>
      </c>
      <c r="EO33" s="34">
        <f t="shared" si="9"/>
        <v>0</v>
      </c>
      <c r="EP33" s="34">
        <f t="shared" si="9"/>
        <v>0</v>
      </c>
      <c r="EQ33" s="34">
        <f t="shared" si="9"/>
        <v>0</v>
      </c>
      <c r="ER33" s="34">
        <f t="shared" si="9"/>
        <v>0</v>
      </c>
      <c r="ES33" s="5"/>
      <c r="ET33" s="44">
        <f t="shared" si="30"/>
        <v>0</v>
      </c>
      <c r="EU33" s="44">
        <f t="shared" si="30"/>
        <v>0</v>
      </c>
      <c r="EV33" s="44">
        <f t="shared" si="30"/>
        <v>0</v>
      </c>
      <c r="EW33" s="44">
        <f t="shared" si="30"/>
        <v>0</v>
      </c>
      <c r="EX33" s="44">
        <f t="shared" si="30"/>
        <v>0</v>
      </c>
      <c r="EY33" s="44">
        <f t="shared" si="30"/>
        <v>45600</v>
      </c>
      <c r="EZ33" s="44">
        <f t="shared" si="30"/>
        <v>0</v>
      </c>
      <c r="FA33" s="44">
        <f t="shared" si="30"/>
        <v>0</v>
      </c>
      <c r="FB33" s="44">
        <f t="shared" si="30"/>
        <v>0</v>
      </c>
      <c r="FC33" s="44">
        <f t="shared" si="30"/>
        <v>0</v>
      </c>
      <c r="FD33" s="44">
        <f t="shared" si="30"/>
        <v>0</v>
      </c>
      <c r="FE33" s="44">
        <f t="shared" si="30"/>
        <v>0</v>
      </c>
      <c r="FF33" s="44">
        <f t="shared" si="30"/>
        <v>0</v>
      </c>
      <c r="FG33" s="44">
        <f t="shared" si="30"/>
        <v>0</v>
      </c>
      <c r="FH33" s="44">
        <f t="shared" si="30"/>
        <v>0</v>
      </c>
      <c r="FI33" s="44">
        <f t="shared" si="22"/>
        <v>0</v>
      </c>
      <c r="FJ33" s="44">
        <f t="shared" si="11"/>
        <v>0</v>
      </c>
      <c r="FK33" s="44">
        <f t="shared" si="11"/>
        <v>0</v>
      </c>
      <c r="FL33" s="44">
        <f t="shared" si="11"/>
        <v>0</v>
      </c>
      <c r="FM33" s="44">
        <f t="shared" si="11"/>
        <v>0</v>
      </c>
      <c r="FN33" s="44">
        <f t="shared" si="11"/>
        <v>0</v>
      </c>
      <c r="FO33" s="44">
        <f t="shared" si="11"/>
        <v>0</v>
      </c>
      <c r="FP33" s="44"/>
      <c r="FQ33" s="44">
        <f t="shared" si="31"/>
        <v>0</v>
      </c>
      <c r="FR33" s="44">
        <f t="shared" si="31"/>
        <v>0</v>
      </c>
      <c r="FS33" s="44">
        <f t="shared" si="31"/>
        <v>0</v>
      </c>
      <c r="FT33" s="44">
        <f t="shared" si="31"/>
        <v>0</v>
      </c>
      <c r="FU33" s="44">
        <f t="shared" si="31"/>
        <v>0</v>
      </c>
      <c r="FV33" s="44">
        <f t="shared" si="31"/>
        <v>0</v>
      </c>
      <c r="FW33" s="44">
        <f t="shared" si="31"/>
        <v>0</v>
      </c>
      <c r="FX33" s="44">
        <f t="shared" si="31"/>
        <v>0</v>
      </c>
      <c r="FY33" s="44">
        <f t="shared" si="31"/>
        <v>0</v>
      </c>
      <c r="FZ33" s="44">
        <f t="shared" si="31"/>
        <v>0</v>
      </c>
      <c r="GA33" s="44">
        <f t="shared" si="31"/>
        <v>0</v>
      </c>
      <c r="GB33" s="44">
        <f t="shared" si="31"/>
        <v>0</v>
      </c>
      <c r="GC33" s="44">
        <f t="shared" si="31"/>
        <v>0</v>
      </c>
      <c r="GD33" s="44">
        <f t="shared" si="31"/>
        <v>0</v>
      </c>
      <c r="GE33" s="44">
        <f t="shared" si="31"/>
        <v>0</v>
      </c>
      <c r="GF33" s="44">
        <f t="shared" si="23"/>
        <v>0</v>
      </c>
      <c r="GG33" s="44">
        <f t="shared" si="13"/>
        <v>0</v>
      </c>
      <c r="GH33" s="44">
        <f t="shared" si="13"/>
        <v>0</v>
      </c>
      <c r="GI33" s="44">
        <f t="shared" si="13"/>
        <v>0</v>
      </c>
      <c r="GJ33" s="44">
        <f t="shared" si="13"/>
        <v>0</v>
      </c>
      <c r="GK33" s="44">
        <f t="shared" si="13"/>
        <v>0</v>
      </c>
      <c r="GL33" s="44">
        <f t="shared" si="13"/>
        <v>0</v>
      </c>
      <c r="GM33" s="44"/>
      <c r="GN33" s="44">
        <f t="shared" si="32"/>
        <v>0</v>
      </c>
      <c r="GO33" s="44">
        <f t="shared" si="32"/>
        <v>0</v>
      </c>
      <c r="GP33" s="44">
        <f t="shared" si="32"/>
        <v>0</v>
      </c>
      <c r="GQ33" s="44">
        <f t="shared" si="32"/>
        <v>0</v>
      </c>
      <c r="GR33" s="44">
        <f t="shared" si="32"/>
        <v>0</v>
      </c>
      <c r="GS33" s="44">
        <f t="shared" si="32"/>
        <v>0</v>
      </c>
      <c r="GT33" s="44">
        <f t="shared" si="32"/>
        <v>0</v>
      </c>
      <c r="GU33" s="44">
        <f t="shared" si="32"/>
        <v>0</v>
      </c>
      <c r="GV33" s="44">
        <f t="shared" si="32"/>
        <v>0</v>
      </c>
      <c r="GW33" s="44">
        <f t="shared" si="32"/>
        <v>0</v>
      </c>
      <c r="GX33" s="44">
        <f t="shared" si="32"/>
        <v>0</v>
      </c>
      <c r="GY33" s="44">
        <f t="shared" si="32"/>
        <v>0</v>
      </c>
      <c r="GZ33" s="44">
        <f t="shared" si="32"/>
        <v>0</v>
      </c>
      <c r="HA33" s="44">
        <f t="shared" si="32"/>
        <v>0</v>
      </c>
      <c r="HB33" s="44">
        <f t="shared" si="32"/>
        <v>0</v>
      </c>
      <c r="HC33" s="44">
        <f t="shared" si="24"/>
        <v>0</v>
      </c>
      <c r="HD33" s="44">
        <f t="shared" si="15"/>
        <v>0</v>
      </c>
      <c r="HE33" s="44">
        <f t="shared" si="15"/>
        <v>0</v>
      </c>
      <c r="HF33" s="44">
        <f t="shared" si="15"/>
        <v>0</v>
      </c>
      <c r="HG33" s="44">
        <f t="shared" si="15"/>
        <v>0</v>
      </c>
      <c r="HH33" s="44">
        <f t="shared" si="15"/>
        <v>0</v>
      </c>
      <c r="HI33" s="44">
        <f t="shared" si="15"/>
        <v>0</v>
      </c>
      <c r="HJ33" s="44"/>
      <c r="HK33" s="44">
        <f t="shared" si="33"/>
        <v>0</v>
      </c>
      <c r="HL33" s="44">
        <f t="shared" si="33"/>
        <v>0</v>
      </c>
      <c r="HM33" s="44">
        <f t="shared" si="33"/>
        <v>0</v>
      </c>
      <c r="HN33" s="44">
        <f t="shared" si="33"/>
        <v>0</v>
      </c>
      <c r="HO33" s="44">
        <f t="shared" si="33"/>
        <v>0</v>
      </c>
      <c r="HP33" s="44">
        <f t="shared" si="33"/>
        <v>0</v>
      </c>
      <c r="HQ33" s="44">
        <f t="shared" si="33"/>
        <v>0</v>
      </c>
      <c r="HR33" s="44">
        <f t="shared" si="33"/>
        <v>0</v>
      </c>
      <c r="HS33" s="44">
        <f t="shared" si="33"/>
        <v>0</v>
      </c>
      <c r="HT33" s="44">
        <f t="shared" si="33"/>
        <v>0</v>
      </c>
      <c r="HU33" s="44">
        <f t="shared" si="33"/>
        <v>0</v>
      </c>
      <c r="HV33" s="44">
        <f t="shared" si="33"/>
        <v>0</v>
      </c>
      <c r="HW33" s="44">
        <f t="shared" si="33"/>
        <v>0</v>
      </c>
      <c r="HX33" s="44">
        <f t="shared" si="33"/>
        <v>0</v>
      </c>
      <c r="HY33" s="44">
        <f t="shared" si="33"/>
        <v>0</v>
      </c>
      <c r="HZ33" s="44">
        <f t="shared" si="25"/>
        <v>0</v>
      </c>
      <c r="IA33" s="44">
        <f t="shared" si="17"/>
        <v>0</v>
      </c>
      <c r="IB33" s="44">
        <f t="shared" si="17"/>
        <v>0</v>
      </c>
      <c r="IC33" s="44">
        <f t="shared" si="17"/>
        <v>0</v>
      </c>
      <c r="ID33" s="44">
        <f t="shared" si="17"/>
        <v>0</v>
      </c>
      <c r="IE33" s="44">
        <f t="shared" si="17"/>
        <v>0</v>
      </c>
      <c r="IF33" s="44">
        <f t="shared" si="17"/>
        <v>0</v>
      </c>
    </row>
    <row r="34" spans="1:240" s="34" customFormat="1" ht="12" customHeight="1" x14ac:dyDescent="0.15">
      <c r="A34" s="77"/>
      <c r="B34" s="78" t="s">
        <v>174</v>
      </c>
      <c r="C34" s="78" t="s">
        <v>202</v>
      </c>
      <c r="D34" s="79" t="s">
        <v>176</v>
      </c>
      <c r="E34" s="79" t="s">
        <v>176</v>
      </c>
      <c r="F34" s="80">
        <v>44743</v>
      </c>
      <c r="G34" s="80">
        <v>46022</v>
      </c>
      <c r="H34" s="65" t="s">
        <v>49</v>
      </c>
      <c r="I34" s="65" t="s">
        <v>70</v>
      </c>
      <c r="J34" s="65" t="s">
        <v>93</v>
      </c>
      <c r="K34" s="67"/>
      <c r="L34" s="81">
        <v>30800</v>
      </c>
      <c r="M34" s="81">
        <v>30800</v>
      </c>
      <c r="N34" s="81">
        <v>30800</v>
      </c>
      <c r="O34" s="81">
        <v>41600</v>
      </c>
      <c r="P34" s="81">
        <v>41600</v>
      </c>
      <c r="Q34" s="81">
        <v>41600</v>
      </c>
      <c r="R34" s="81">
        <v>41600</v>
      </c>
      <c r="S34" s="81">
        <v>41600</v>
      </c>
      <c r="T34" s="81">
        <v>41600</v>
      </c>
      <c r="U34" s="81">
        <v>41600</v>
      </c>
      <c r="V34" s="81">
        <v>41600</v>
      </c>
      <c r="W34" s="81">
        <v>41600</v>
      </c>
      <c r="X34" s="81">
        <v>41600</v>
      </c>
      <c r="Y34" s="81">
        <v>41600</v>
      </c>
      <c r="Z34" s="81">
        <v>41600</v>
      </c>
      <c r="AA34" s="81">
        <v>41600</v>
      </c>
      <c r="AB34" s="81">
        <v>41600</v>
      </c>
      <c r="AC34" s="81">
        <v>41600</v>
      </c>
      <c r="AD34" s="81">
        <v>41600</v>
      </c>
      <c r="AE34" s="81">
        <v>41600</v>
      </c>
      <c r="AF34" s="81">
        <v>41600</v>
      </c>
      <c r="AG34" s="81">
        <v>41600</v>
      </c>
      <c r="AH34" s="44"/>
      <c r="AI34" s="81">
        <v>30800</v>
      </c>
      <c r="AJ34" s="81">
        <v>30800</v>
      </c>
      <c r="AK34" s="81">
        <v>30800</v>
      </c>
      <c r="AL34" s="81">
        <v>41600</v>
      </c>
      <c r="AM34" s="81">
        <v>41600</v>
      </c>
      <c r="AN34" s="81">
        <v>41600</v>
      </c>
      <c r="AO34" s="81">
        <v>41600</v>
      </c>
      <c r="AP34" s="81">
        <v>41600</v>
      </c>
      <c r="AQ34" s="81">
        <v>41600</v>
      </c>
      <c r="AR34" s="81">
        <v>41600</v>
      </c>
      <c r="AS34" s="81">
        <v>41600</v>
      </c>
      <c r="AT34" s="81">
        <v>41600</v>
      </c>
      <c r="AU34" s="81">
        <v>41600</v>
      </c>
      <c r="AV34" s="81">
        <v>41600</v>
      </c>
      <c r="AW34" s="81">
        <v>41600</v>
      </c>
      <c r="AX34" s="81">
        <v>41600</v>
      </c>
      <c r="AY34" s="81">
        <v>41600</v>
      </c>
      <c r="AZ34" s="81">
        <v>41600</v>
      </c>
      <c r="BA34" s="81">
        <v>41600</v>
      </c>
      <c r="BB34" s="81">
        <v>41600</v>
      </c>
      <c r="BC34" s="81">
        <v>41600</v>
      </c>
      <c r="BD34" s="81">
        <v>41600</v>
      </c>
      <c r="BE34" s="5"/>
      <c r="BF34" s="34">
        <f t="shared" si="26"/>
        <v>1</v>
      </c>
      <c r="BG34" s="34">
        <f t="shared" si="26"/>
        <v>1</v>
      </c>
      <c r="BH34" s="34">
        <f t="shared" si="26"/>
        <v>1</v>
      </c>
      <c r="BI34" s="34">
        <f t="shared" si="26"/>
        <v>1</v>
      </c>
      <c r="BJ34" s="34">
        <f t="shared" si="26"/>
        <v>1</v>
      </c>
      <c r="BK34" s="34">
        <f t="shared" si="26"/>
        <v>1</v>
      </c>
      <c r="BL34" s="34">
        <f t="shared" si="26"/>
        <v>1</v>
      </c>
      <c r="BM34" s="34">
        <f t="shared" si="26"/>
        <v>1</v>
      </c>
      <c r="BN34" s="34">
        <f t="shared" si="26"/>
        <v>1</v>
      </c>
      <c r="BO34" s="34">
        <f t="shared" si="26"/>
        <v>1</v>
      </c>
      <c r="BP34" s="34">
        <f t="shared" si="26"/>
        <v>1</v>
      </c>
      <c r="BQ34" s="34">
        <f t="shared" si="26"/>
        <v>1</v>
      </c>
      <c r="BR34" s="34">
        <f t="shared" si="26"/>
        <v>1</v>
      </c>
      <c r="BS34" s="34">
        <f t="shared" si="26"/>
        <v>1</v>
      </c>
      <c r="BT34" s="34">
        <f t="shared" si="26"/>
        <v>1</v>
      </c>
      <c r="BU34" s="34">
        <f t="shared" si="18"/>
        <v>1</v>
      </c>
      <c r="BV34" s="34">
        <f t="shared" si="1"/>
        <v>1</v>
      </c>
      <c r="BW34" s="34">
        <f t="shared" si="1"/>
        <v>1</v>
      </c>
      <c r="BX34" s="34">
        <f t="shared" si="1"/>
        <v>1</v>
      </c>
      <c r="BY34" s="34">
        <f t="shared" si="1"/>
        <v>1</v>
      </c>
      <c r="BZ34" s="34">
        <f t="shared" si="1"/>
        <v>1</v>
      </c>
      <c r="CA34" s="34">
        <f t="shared" si="1"/>
        <v>1</v>
      </c>
      <c r="CC34" s="34">
        <f t="shared" si="2"/>
        <v>0</v>
      </c>
      <c r="CD34" s="34">
        <f t="shared" si="27"/>
        <v>1</v>
      </c>
      <c r="CE34" s="34">
        <f t="shared" si="27"/>
        <v>1</v>
      </c>
      <c r="CF34" s="34">
        <f t="shared" si="27"/>
        <v>1</v>
      </c>
      <c r="CG34" s="34">
        <f t="shared" si="27"/>
        <v>1</v>
      </c>
      <c r="CH34" s="34">
        <f t="shared" si="27"/>
        <v>1</v>
      </c>
      <c r="CI34" s="34">
        <f t="shared" si="27"/>
        <v>1</v>
      </c>
      <c r="CJ34" s="34">
        <f t="shared" si="27"/>
        <v>1</v>
      </c>
      <c r="CK34" s="34">
        <f t="shared" si="27"/>
        <v>1</v>
      </c>
      <c r="CL34" s="34">
        <f t="shared" si="27"/>
        <v>1</v>
      </c>
      <c r="CM34" s="34">
        <f t="shared" si="27"/>
        <v>1</v>
      </c>
      <c r="CN34" s="34">
        <f t="shared" si="27"/>
        <v>1</v>
      </c>
      <c r="CO34" s="34">
        <f t="shared" si="27"/>
        <v>1</v>
      </c>
      <c r="CP34" s="34">
        <f t="shared" si="27"/>
        <v>1</v>
      </c>
      <c r="CQ34" s="34">
        <f t="shared" si="27"/>
        <v>1</v>
      </c>
      <c r="CR34" s="34">
        <f t="shared" si="27"/>
        <v>1</v>
      </c>
      <c r="CS34" s="34">
        <f t="shared" si="19"/>
        <v>1</v>
      </c>
      <c r="CT34" s="34">
        <f t="shared" si="4"/>
        <v>1</v>
      </c>
      <c r="CU34" s="34">
        <f t="shared" si="4"/>
        <v>1</v>
      </c>
      <c r="CV34" s="34">
        <f t="shared" si="4"/>
        <v>1</v>
      </c>
      <c r="CW34" s="34">
        <f t="shared" si="4"/>
        <v>1</v>
      </c>
      <c r="CX34" s="34">
        <f t="shared" si="4"/>
        <v>1</v>
      </c>
      <c r="DA34" s="34">
        <f t="shared" si="28"/>
        <v>0</v>
      </c>
      <c r="DB34" s="34">
        <f t="shared" si="28"/>
        <v>0</v>
      </c>
      <c r="DC34" s="34">
        <f t="shared" si="28"/>
        <v>0</v>
      </c>
      <c r="DD34" s="34">
        <f t="shared" si="28"/>
        <v>0</v>
      </c>
      <c r="DE34" s="34">
        <f t="shared" si="28"/>
        <v>0</v>
      </c>
      <c r="DF34" s="34">
        <f t="shared" si="28"/>
        <v>0</v>
      </c>
      <c r="DG34" s="34">
        <f t="shared" si="28"/>
        <v>0</v>
      </c>
      <c r="DH34" s="34">
        <f t="shared" si="28"/>
        <v>0</v>
      </c>
      <c r="DI34" s="34">
        <f t="shared" si="28"/>
        <v>0</v>
      </c>
      <c r="DJ34" s="34">
        <f t="shared" si="28"/>
        <v>0</v>
      </c>
      <c r="DK34" s="34">
        <f t="shared" si="28"/>
        <v>0</v>
      </c>
      <c r="DL34" s="34">
        <f t="shared" si="28"/>
        <v>0</v>
      </c>
      <c r="DM34" s="34">
        <f t="shared" si="28"/>
        <v>0</v>
      </c>
      <c r="DN34" s="34">
        <f t="shared" si="28"/>
        <v>0</v>
      </c>
      <c r="DO34" s="34">
        <f t="shared" si="28"/>
        <v>0</v>
      </c>
      <c r="DP34" s="34">
        <f t="shared" si="20"/>
        <v>0</v>
      </c>
      <c r="DQ34" s="34">
        <f t="shared" si="6"/>
        <v>0</v>
      </c>
      <c r="DR34" s="34">
        <f t="shared" si="6"/>
        <v>0</v>
      </c>
      <c r="DS34" s="34">
        <f t="shared" si="6"/>
        <v>0</v>
      </c>
      <c r="DT34" s="34">
        <f t="shared" si="6"/>
        <v>0</v>
      </c>
      <c r="DU34" s="34">
        <f t="shared" si="6"/>
        <v>0</v>
      </c>
      <c r="DW34" s="34">
        <f t="shared" si="7"/>
        <v>0</v>
      </c>
      <c r="DX34" s="34">
        <f t="shared" si="29"/>
        <v>0</v>
      </c>
      <c r="DY34" s="34">
        <f t="shared" si="29"/>
        <v>0</v>
      </c>
      <c r="DZ34" s="34">
        <f t="shared" si="29"/>
        <v>0</v>
      </c>
      <c r="EA34" s="34">
        <f t="shared" si="29"/>
        <v>0</v>
      </c>
      <c r="EB34" s="34">
        <f t="shared" si="29"/>
        <v>0</v>
      </c>
      <c r="EC34" s="34">
        <f t="shared" si="29"/>
        <v>0</v>
      </c>
      <c r="ED34" s="34">
        <f t="shared" si="29"/>
        <v>0</v>
      </c>
      <c r="EE34" s="34">
        <f t="shared" si="29"/>
        <v>0</v>
      </c>
      <c r="EF34" s="34">
        <f t="shared" si="29"/>
        <v>0</v>
      </c>
      <c r="EG34" s="34">
        <f t="shared" si="29"/>
        <v>0</v>
      </c>
      <c r="EH34" s="34">
        <f t="shared" si="29"/>
        <v>0</v>
      </c>
      <c r="EI34" s="34">
        <f t="shared" si="29"/>
        <v>0</v>
      </c>
      <c r="EJ34" s="34">
        <f t="shared" si="29"/>
        <v>0</v>
      </c>
      <c r="EK34" s="34">
        <f t="shared" si="29"/>
        <v>0</v>
      </c>
      <c r="EL34" s="34">
        <f t="shared" si="29"/>
        <v>0</v>
      </c>
      <c r="EM34" s="34">
        <f t="shared" si="21"/>
        <v>0</v>
      </c>
      <c r="EN34" s="34">
        <f t="shared" si="9"/>
        <v>0</v>
      </c>
      <c r="EO34" s="34">
        <f t="shared" si="9"/>
        <v>0</v>
      </c>
      <c r="EP34" s="34">
        <f t="shared" si="9"/>
        <v>0</v>
      </c>
      <c r="EQ34" s="34">
        <f t="shared" si="9"/>
        <v>0</v>
      </c>
      <c r="ER34" s="34">
        <f t="shared" si="9"/>
        <v>0</v>
      </c>
      <c r="ES34" s="5"/>
      <c r="ET34" s="44">
        <f t="shared" si="30"/>
        <v>0</v>
      </c>
      <c r="EU34" s="44">
        <f t="shared" si="30"/>
        <v>0</v>
      </c>
      <c r="EV34" s="44">
        <f t="shared" si="30"/>
        <v>0</v>
      </c>
      <c r="EW34" s="44">
        <f t="shared" si="30"/>
        <v>0</v>
      </c>
      <c r="EX34" s="44">
        <f t="shared" si="30"/>
        <v>0</v>
      </c>
      <c r="EY34" s="44">
        <f t="shared" si="30"/>
        <v>0</v>
      </c>
      <c r="EZ34" s="44">
        <f t="shared" si="30"/>
        <v>0</v>
      </c>
      <c r="FA34" s="44">
        <f t="shared" si="30"/>
        <v>0</v>
      </c>
      <c r="FB34" s="44">
        <f t="shared" si="30"/>
        <v>0</v>
      </c>
      <c r="FC34" s="44">
        <f t="shared" si="30"/>
        <v>0</v>
      </c>
      <c r="FD34" s="44">
        <f t="shared" si="30"/>
        <v>0</v>
      </c>
      <c r="FE34" s="44">
        <f t="shared" si="30"/>
        <v>0</v>
      </c>
      <c r="FF34" s="44">
        <f t="shared" si="30"/>
        <v>0</v>
      </c>
      <c r="FG34" s="44">
        <f t="shared" si="30"/>
        <v>0</v>
      </c>
      <c r="FH34" s="44">
        <f t="shared" si="30"/>
        <v>0</v>
      </c>
      <c r="FI34" s="44">
        <f t="shared" si="22"/>
        <v>0</v>
      </c>
      <c r="FJ34" s="44">
        <f t="shared" si="11"/>
        <v>0</v>
      </c>
      <c r="FK34" s="44">
        <f t="shared" si="11"/>
        <v>0</v>
      </c>
      <c r="FL34" s="44">
        <f t="shared" si="11"/>
        <v>0</v>
      </c>
      <c r="FM34" s="44">
        <f t="shared" si="11"/>
        <v>0</v>
      </c>
      <c r="FN34" s="44">
        <f t="shared" si="11"/>
        <v>0</v>
      </c>
      <c r="FO34" s="44">
        <f t="shared" si="11"/>
        <v>0</v>
      </c>
      <c r="FP34" s="44"/>
      <c r="FQ34" s="44">
        <f t="shared" si="31"/>
        <v>0</v>
      </c>
      <c r="FR34" s="44">
        <f t="shared" si="31"/>
        <v>0</v>
      </c>
      <c r="FS34" s="44">
        <f t="shared" si="31"/>
        <v>0</v>
      </c>
      <c r="FT34" s="44">
        <f t="shared" si="31"/>
        <v>10800</v>
      </c>
      <c r="FU34" s="44">
        <f t="shared" si="31"/>
        <v>0</v>
      </c>
      <c r="FV34" s="44">
        <f t="shared" si="31"/>
        <v>0</v>
      </c>
      <c r="FW34" s="44">
        <f t="shared" si="31"/>
        <v>0</v>
      </c>
      <c r="FX34" s="44">
        <f t="shared" si="31"/>
        <v>0</v>
      </c>
      <c r="FY34" s="44">
        <f t="shared" si="31"/>
        <v>0</v>
      </c>
      <c r="FZ34" s="44">
        <f t="shared" si="31"/>
        <v>0</v>
      </c>
      <c r="GA34" s="44">
        <f t="shared" si="31"/>
        <v>0</v>
      </c>
      <c r="GB34" s="44">
        <f t="shared" si="31"/>
        <v>0</v>
      </c>
      <c r="GC34" s="44">
        <f t="shared" si="31"/>
        <v>0</v>
      </c>
      <c r="GD34" s="44">
        <f t="shared" si="31"/>
        <v>0</v>
      </c>
      <c r="GE34" s="44">
        <f t="shared" si="31"/>
        <v>0</v>
      </c>
      <c r="GF34" s="44">
        <f t="shared" si="23"/>
        <v>0</v>
      </c>
      <c r="GG34" s="44">
        <f t="shared" si="13"/>
        <v>0</v>
      </c>
      <c r="GH34" s="44">
        <f t="shared" si="13"/>
        <v>0</v>
      </c>
      <c r="GI34" s="44">
        <f t="shared" si="13"/>
        <v>0</v>
      </c>
      <c r="GJ34" s="44">
        <f t="shared" si="13"/>
        <v>0</v>
      </c>
      <c r="GK34" s="44">
        <f t="shared" si="13"/>
        <v>0</v>
      </c>
      <c r="GL34" s="44">
        <f t="shared" si="13"/>
        <v>0</v>
      </c>
      <c r="GM34" s="44"/>
      <c r="GN34" s="44">
        <f t="shared" si="32"/>
        <v>0</v>
      </c>
      <c r="GO34" s="44">
        <f t="shared" si="32"/>
        <v>0</v>
      </c>
      <c r="GP34" s="44">
        <f t="shared" si="32"/>
        <v>0</v>
      </c>
      <c r="GQ34" s="44">
        <f t="shared" si="32"/>
        <v>0</v>
      </c>
      <c r="GR34" s="44">
        <f t="shared" si="32"/>
        <v>0</v>
      </c>
      <c r="GS34" s="44">
        <f t="shared" si="32"/>
        <v>0</v>
      </c>
      <c r="GT34" s="44">
        <f t="shared" si="32"/>
        <v>0</v>
      </c>
      <c r="GU34" s="44">
        <f t="shared" si="32"/>
        <v>0</v>
      </c>
      <c r="GV34" s="44">
        <f t="shared" si="32"/>
        <v>0</v>
      </c>
      <c r="GW34" s="44">
        <f t="shared" si="32"/>
        <v>0</v>
      </c>
      <c r="GX34" s="44">
        <f t="shared" si="32"/>
        <v>0</v>
      </c>
      <c r="GY34" s="44">
        <f t="shared" si="32"/>
        <v>0</v>
      </c>
      <c r="GZ34" s="44">
        <f t="shared" si="32"/>
        <v>0</v>
      </c>
      <c r="HA34" s="44">
        <f t="shared" si="32"/>
        <v>0</v>
      </c>
      <c r="HB34" s="44">
        <f t="shared" si="32"/>
        <v>0</v>
      </c>
      <c r="HC34" s="44">
        <f t="shared" si="24"/>
        <v>0</v>
      </c>
      <c r="HD34" s="44">
        <f t="shared" si="15"/>
        <v>0</v>
      </c>
      <c r="HE34" s="44">
        <f t="shared" si="15"/>
        <v>0</v>
      </c>
      <c r="HF34" s="44">
        <f t="shared" si="15"/>
        <v>0</v>
      </c>
      <c r="HG34" s="44">
        <f t="shared" si="15"/>
        <v>0</v>
      </c>
      <c r="HH34" s="44">
        <f t="shared" si="15"/>
        <v>0</v>
      </c>
      <c r="HI34" s="44">
        <f t="shared" si="15"/>
        <v>0</v>
      </c>
      <c r="HJ34" s="44"/>
      <c r="HK34" s="44">
        <f t="shared" si="33"/>
        <v>0</v>
      </c>
      <c r="HL34" s="44">
        <f t="shared" si="33"/>
        <v>0</v>
      </c>
      <c r="HM34" s="44">
        <f t="shared" si="33"/>
        <v>0</v>
      </c>
      <c r="HN34" s="44">
        <f t="shared" si="33"/>
        <v>0</v>
      </c>
      <c r="HO34" s="44">
        <f t="shared" si="33"/>
        <v>0</v>
      </c>
      <c r="HP34" s="44">
        <f t="shared" si="33"/>
        <v>0</v>
      </c>
      <c r="HQ34" s="44">
        <f t="shared" si="33"/>
        <v>0</v>
      </c>
      <c r="HR34" s="44">
        <f t="shared" si="33"/>
        <v>0</v>
      </c>
      <c r="HS34" s="44">
        <f t="shared" si="33"/>
        <v>0</v>
      </c>
      <c r="HT34" s="44">
        <f t="shared" si="33"/>
        <v>0</v>
      </c>
      <c r="HU34" s="44">
        <f t="shared" si="33"/>
        <v>0</v>
      </c>
      <c r="HV34" s="44">
        <f t="shared" si="33"/>
        <v>0</v>
      </c>
      <c r="HW34" s="44">
        <f t="shared" si="33"/>
        <v>0</v>
      </c>
      <c r="HX34" s="44">
        <f t="shared" si="33"/>
        <v>0</v>
      </c>
      <c r="HY34" s="44">
        <f t="shared" si="33"/>
        <v>0</v>
      </c>
      <c r="HZ34" s="44">
        <f t="shared" si="25"/>
        <v>0</v>
      </c>
      <c r="IA34" s="44">
        <f t="shared" si="17"/>
        <v>0</v>
      </c>
      <c r="IB34" s="44">
        <f t="shared" si="17"/>
        <v>0</v>
      </c>
      <c r="IC34" s="44">
        <f t="shared" si="17"/>
        <v>0</v>
      </c>
      <c r="ID34" s="44">
        <f t="shared" si="17"/>
        <v>0</v>
      </c>
      <c r="IE34" s="44">
        <f t="shared" si="17"/>
        <v>0</v>
      </c>
      <c r="IF34" s="44">
        <f t="shared" si="17"/>
        <v>0</v>
      </c>
    </row>
    <row r="35" spans="1:240" s="34" customFormat="1" ht="12" customHeight="1" x14ac:dyDescent="0.15">
      <c r="A35" s="77"/>
      <c r="B35" s="78" t="s">
        <v>203</v>
      </c>
      <c r="C35" s="78" t="s">
        <v>204</v>
      </c>
      <c r="D35" s="79" t="s">
        <v>205</v>
      </c>
      <c r="E35" s="79" t="s">
        <v>205</v>
      </c>
      <c r="F35" s="80">
        <v>45427</v>
      </c>
      <c r="G35" s="80">
        <v>46233</v>
      </c>
      <c r="H35" s="65" t="s">
        <v>53</v>
      </c>
      <c r="I35" s="65" t="s">
        <v>70</v>
      </c>
      <c r="J35" s="65" t="s">
        <v>89</v>
      </c>
      <c r="K35" s="67"/>
      <c r="L35" s="81"/>
      <c r="M35" s="81"/>
      <c r="N35" s="81">
        <v>39725</v>
      </c>
      <c r="O35" s="81">
        <v>39725</v>
      </c>
      <c r="P35" s="81">
        <v>39725</v>
      </c>
      <c r="Q35" s="81">
        <v>39725</v>
      </c>
      <c r="R35" s="81">
        <v>39725</v>
      </c>
      <c r="S35" s="81">
        <v>39725</v>
      </c>
      <c r="T35" s="81">
        <v>39725</v>
      </c>
      <c r="U35" s="81">
        <v>39725</v>
      </c>
      <c r="V35" s="81">
        <v>39725</v>
      </c>
      <c r="W35" s="81">
        <v>39725</v>
      </c>
      <c r="X35" s="81">
        <v>39725</v>
      </c>
      <c r="Y35" s="81">
        <v>39725</v>
      </c>
      <c r="Z35" s="81">
        <v>39725</v>
      </c>
      <c r="AA35" s="81">
        <v>39725</v>
      </c>
      <c r="AB35" s="81">
        <v>39725</v>
      </c>
      <c r="AC35" s="81">
        <v>39725</v>
      </c>
      <c r="AD35" s="81">
        <v>39725</v>
      </c>
      <c r="AE35" s="81">
        <v>39725</v>
      </c>
      <c r="AF35" s="81">
        <v>39725</v>
      </c>
      <c r="AG35" s="81">
        <v>39725</v>
      </c>
      <c r="AH35" s="44"/>
      <c r="AI35" s="81"/>
      <c r="AJ35" s="81"/>
      <c r="AK35" s="81"/>
      <c r="AL35" s="81"/>
      <c r="AM35" s="81"/>
      <c r="AN35" s="81"/>
      <c r="AO35" s="81"/>
      <c r="AP35" s="81"/>
      <c r="AQ35" s="81">
        <v>39725</v>
      </c>
      <c r="AR35" s="81">
        <v>39725</v>
      </c>
      <c r="AS35" s="81">
        <v>39725</v>
      </c>
      <c r="AT35" s="81">
        <v>39725</v>
      </c>
      <c r="AU35" s="81">
        <v>39725</v>
      </c>
      <c r="AV35" s="81">
        <v>39725</v>
      </c>
      <c r="AW35" s="81">
        <v>39725</v>
      </c>
      <c r="AX35" s="81">
        <v>39725</v>
      </c>
      <c r="AY35" s="81">
        <v>39725</v>
      </c>
      <c r="AZ35" s="81">
        <v>39725</v>
      </c>
      <c r="BA35" s="81">
        <v>39725</v>
      </c>
      <c r="BB35" s="81">
        <v>39725</v>
      </c>
      <c r="BC35" s="81">
        <v>39725</v>
      </c>
      <c r="BD35" s="81">
        <v>39725</v>
      </c>
      <c r="BE35" s="5"/>
      <c r="BF35" s="34">
        <f t="shared" si="26"/>
        <v>0</v>
      </c>
      <c r="BG35" s="34">
        <f t="shared" si="26"/>
        <v>0</v>
      </c>
      <c r="BH35" s="34">
        <f t="shared" si="26"/>
        <v>1</v>
      </c>
      <c r="BI35" s="34">
        <f t="shared" si="26"/>
        <v>1</v>
      </c>
      <c r="BJ35" s="34">
        <f t="shared" si="26"/>
        <v>1</v>
      </c>
      <c r="BK35" s="34">
        <f t="shared" si="26"/>
        <v>1</v>
      </c>
      <c r="BL35" s="34">
        <f t="shared" si="26"/>
        <v>1</v>
      </c>
      <c r="BM35" s="34">
        <f t="shared" si="26"/>
        <v>1</v>
      </c>
      <c r="BN35" s="34">
        <f t="shared" si="26"/>
        <v>1</v>
      </c>
      <c r="BO35" s="34">
        <f t="shared" si="26"/>
        <v>1</v>
      </c>
      <c r="BP35" s="34">
        <f t="shared" si="26"/>
        <v>1</v>
      </c>
      <c r="BQ35" s="34">
        <f t="shared" si="26"/>
        <v>1</v>
      </c>
      <c r="BR35" s="34">
        <f t="shared" si="26"/>
        <v>1</v>
      </c>
      <c r="BS35" s="34">
        <f t="shared" si="26"/>
        <v>1</v>
      </c>
      <c r="BT35" s="34">
        <f t="shared" si="26"/>
        <v>1</v>
      </c>
      <c r="BU35" s="34">
        <f t="shared" si="18"/>
        <v>1</v>
      </c>
      <c r="BV35" s="34">
        <f t="shared" si="1"/>
        <v>1</v>
      </c>
      <c r="BW35" s="34">
        <f t="shared" si="1"/>
        <v>1</v>
      </c>
      <c r="BX35" s="34">
        <f t="shared" si="1"/>
        <v>1</v>
      </c>
      <c r="BY35" s="34">
        <f t="shared" si="1"/>
        <v>1</v>
      </c>
      <c r="BZ35" s="34">
        <f t="shared" si="1"/>
        <v>1</v>
      </c>
      <c r="CA35" s="34">
        <f t="shared" si="1"/>
        <v>1</v>
      </c>
      <c r="CC35" s="34">
        <f t="shared" si="2"/>
        <v>0</v>
      </c>
      <c r="CD35" s="34">
        <f t="shared" si="27"/>
        <v>0</v>
      </c>
      <c r="CE35" s="34">
        <f t="shared" si="27"/>
        <v>0</v>
      </c>
      <c r="CF35" s="34">
        <f t="shared" si="27"/>
        <v>1</v>
      </c>
      <c r="CG35" s="34">
        <f t="shared" si="27"/>
        <v>1</v>
      </c>
      <c r="CH35" s="34">
        <f t="shared" si="27"/>
        <v>1</v>
      </c>
      <c r="CI35" s="34">
        <f t="shared" si="27"/>
        <v>1</v>
      </c>
      <c r="CJ35" s="34">
        <f t="shared" si="27"/>
        <v>1</v>
      </c>
      <c r="CK35" s="34">
        <f t="shared" si="27"/>
        <v>1</v>
      </c>
      <c r="CL35" s="34">
        <f t="shared" si="27"/>
        <v>1</v>
      </c>
      <c r="CM35" s="34">
        <f t="shared" si="27"/>
        <v>1</v>
      </c>
      <c r="CN35" s="34">
        <f t="shared" si="27"/>
        <v>1</v>
      </c>
      <c r="CO35" s="34">
        <f t="shared" si="27"/>
        <v>1</v>
      </c>
      <c r="CP35" s="34">
        <f t="shared" si="27"/>
        <v>1</v>
      </c>
      <c r="CQ35" s="34">
        <f t="shared" si="27"/>
        <v>1</v>
      </c>
      <c r="CR35" s="34">
        <f t="shared" si="27"/>
        <v>1</v>
      </c>
      <c r="CS35" s="34">
        <f t="shared" si="19"/>
        <v>1</v>
      </c>
      <c r="CT35" s="34">
        <f t="shared" si="4"/>
        <v>1</v>
      </c>
      <c r="CU35" s="34">
        <f t="shared" si="4"/>
        <v>1</v>
      </c>
      <c r="CV35" s="34">
        <f t="shared" si="4"/>
        <v>1</v>
      </c>
      <c r="CW35" s="34">
        <f t="shared" si="4"/>
        <v>1</v>
      </c>
      <c r="CX35" s="34">
        <f t="shared" si="4"/>
        <v>1</v>
      </c>
      <c r="DA35" s="34">
        <f t="shared" si="28"/>
        <v>0</v>
      </c>
      <c r="DB35" s="34">
        <f t="shared" si="28"/>
        <v>1</v>
      </c>
      <c r="DC35" s="34">
        <f t="shared" si="28"/>
        <v>0</v>
      </c>
      <c r="DD35" s="34">
        <f t="shared" si="28"/>
        <v>0</v>
      </c>
      <c r="DE35" s="34">
        <f t="shared" si="28"/>
        <v>0</v>
      </c>
      <c r="DF35" s="34">
        <f t="shared" si="28"/>
        <v>0</v>
      </c>
      <c r="DG35" s="34">
        <f t="shared" si="28"/>
        <v>0</v>
      </c>
      <c r="DH35" s="34">
        <f t="shared" si="28"/>
        <v>0</v>
      </c>
      <c r="DI35" s="34">
        <f t="shared" si="28"/>
        <v>0</v>
      </c>
      <c r="DJ35" s="34">
        <f t="shared" si="28"/>
        <v>0</v>
      </c>
      <c r="DK35" s="34">
        <f t="shared" si="28"/>
        <v>0</v>
      </c>
      <c r="DL35" s="34">
        <f t="shared" si="28"/>
        <v>0</v>
      </c>
      <c r="DM35" s="34">
        <f t="shared" si="28"/>
        <v>0</v>
      </c>
      <c r="DN35" s="34">
        <f t="shared" si="28"/>
        <v>0</v>
      </c>
      <c r="DO35" s="34">
        <f t="shared" si="28"/>
        <v>0</v>
      </c>
      <c r="DP35" s="34">
        <f t="shared" si="20"/>
        <v>0</v>
      </c>
      <c r="DQ35" s="34">
        <f t="shared" si="6"/>
        <v>0</v>
      </c>
      <c r="DR35" s="34">
        <f t="shared" si="6"/>
        <v>0</v>
      </c>
      <c r="DS35" s="34">
        <f t="shared" si="6"/>
        <v>0</v>
      </c>
      <c r="DT35" s="34">
        <f t="shared" si="6"/>
        <v>0</v>
      </c>
      <c r="DU35" s="34">
        <f t="shared" si="6"/>
        <v>0</v>
      </c>
      <c r="DW35" s="34">
        <f t="shared" si="7"/>
        <v>0</v>
      </c>
      <c r="DX35" s="34">
        <f t="shared" si="29"/>
        <v>0</v>
      </c>
      <c r="DY35" s="34">
        <f t="shared" si="29"/>
        <v>0</v>
      </c>
      <c r="DZ35" s="34">
        <f t="shared" si="29"/>
        <v>0</v>
      </c>
      <c r="EA35" s="34">
        <f t="shared" si="29"/>
        <v>0</v>
      </c>
      <c r="EB35" s="34">
        <f t="shared" si="29"/>
        <v>0</v>
      </c>
      <c r="EC35" s="34">
        <f t="shared" si="29"/>
        <v>0</v>
      </c>
      <c r="ED35" s="34">
        <f t="shared" si="29"/>
        <v>0</v>
      </c>
      <c r="EE35" s="34">
        <f t="shared" si="29"/>
        <v>0</v>
      </c>
      <c r="EF35" s="34">
        <f t="shared" si="29"/>
        <v>0</v>
      </c>
      <c r="EG35" s="34">
        <f t="shared" si="29"/>
        <v>0</v>
      </c>
      <c r="EH35" s="34">
        <f t="shared" si="29"/>
        <v>0</v>
      </c>
      <c r="EI35" s="34">
        <f t="shared" si="29"/>
        <v>0</v>
      </c>
      <c r="EJ35" s="34">
        <f t="shared" si="29"/>
        <v>0</v>
      </c>
      <c r="EK35" s="34">
        <f t="shared" si="29"/>
        <v>0</v>
      </c>
      <c r="EL35" s="34">
        <f t="shared" si="29"/>
        <v>0</v>
      </c>
      <c r="EM35" s="34">
        <f t="shared" si="21"/>
        <v>0</v>
      </c>
      <c r="EN35" s="34">
        <f t="shared" si="9"/>
        <v>0</v>
      </c>
      <c r="EO35" s="34">
        <f t="shared" si="9"/>
        <v>0</v>
      </c>
      <c r="EP35" s="34">
        <f t="shared" si="9"/>
        <v>0</v>
      </c>
      <c r="EQ35" s="34">
        <f t="shared" si="9"/>
        <v>0</v>
      </c>
      <c r="ER35" s="34">
        <f t="shared" si="9"/>
        <v>0</v>
      </c>
      <c r="ES35" s="5"/>
      <c r="ET35" s="44">
        <f t="shared" si="30"/>
        <v>0</v>
      </c>
      <c r="EU35" s="44">
        <f t="shared" si="30"/>
        <v>0</v>
      </c>
      <c r="EV35" s="44">
        <f t="shared" si="30"/>
        <v>39725</v>
      </c>
      <c r="EW35" s="44">
        <f t="shared" si="30"/>
        <v>0</v>
      </c>
      <c r="EX35" s="44">
        <f t="shared" si="30"/>
        <v>0</v>
      </c>
      <c r="EY35" s="44">
        <f t="shared" si="30"/>
        <v>0</v>
      </c>
      <c r="EZ35" s="44">
        <f t="shared" si="30"/>
        <v>0</v>
      </c>
      <c r="FA35" s="44">
        <f t="shared" si="30"/>
        <v>0</v>
      </c>
      <c r="FB35" s="44">
        <f t="shared" si="30"/>
        <v>0</v>
      </c>
      <c r="FC35" s="44">
        <f t="shared" si="30"/>
        <v>0</v>
      </c>
      <c r="FD35" s="44">
        <f t="shared" si="30"/>
        <v>0</v>
      </c>
      <c r="FE35" s="44">
        <f t="shared" si="30"/>
        <v>0</v>
      </c>
      <c r="FF35" s="44">
        <f t="shared" si="30"/>
        <v>0</v>
      </c>
      <c r="FG35" s="44">
        <f t="shared" si="30"/>
        <v>0</v>
      </c>
      <c r="FH35" s="44">
        <f t="shared" si="30"/>
        <v>0</v>
      </c>
      <c r="FI35" s="44">
        <f t="shared" si="22"/>
        <v>0</v>
      </c>
      <c r="FJ35" s="44">
        <f t="shared" si="11"/>
        <v>0</v>
      </c>
      <c r="FK35" s="44">
        <f t="shared" si="11"/>
        <v>0</v>
      </c>
      <c r="FL35" s="44">
        <f t="shared" si="11"/>
        <v>0</v>
      </c>
      <c r="FM35" s="44">
        <f t="shared" si="11"/>
        <v>0</v>
      </c>
      <c r="FN35" s="44">
        <f t="shared" si="11"/>
        <v>0</v>
      </c>
      <c r="FO35" s="44">
        <f t="shared" si="11"/>
        <v>0</v>
      </c>
      <c r="FP35" s="44"/>
      <c r="FQ35" s="44">
        <f t="shared" si="31"/>
        <v>0</v>
      </c>
      <c r="FR35" s="44">
        <f t="shared" si="31"/>
        <v>0</v>
      </c>
      <c r="FS35" s="44">
        <f t="shared" si="31"/>
        <v>0</v>
      </c>
      <c r="FT35" s="44">
        <f t="shared" si="31"/>
        <v>0</v>
      </c>
      <c r="FU35" s="44">
        <f t="shared" si="31"/>
        <v>0</v>
      </c>
      <c r="FV35" s="44">
        <f t="shared" si="31"/>
        <v>0</v>
      </c>
      <c r="FW35" s="44">
        <f t="shared" si="31"/>
        <v>0</v>
      </c>
      <c r="FX35" s="44">
        <f t="shared" si="31"/>
        <v>0</v>
      </c>
      <c r="FY35" s="44">
        <f t="shared" si="31"/>
        <v>0</v>
      </c>
      <c r="FZ35" s="44">
        <f t="shared" si="31"/>
        <v>0</v>
      </c>
      <c r="GA35" s="44">
        <f t="shared" si="31"/>
        <v>0</v>
      </c>
      <c r="GB35" s="44">
        <f t="shared" si="31"/>
        <v>0</v>
      </c>
      <c r="GC35" s="44">
        <f t="shared" si="31"/>
        <v>0</v>
      </c>
      <c r="GD35" s="44">
        <f t="shared" si="31"/>
        <v>0</v>
      </c>
      <c r="GE35" s="44">
        <f t="shared" si="31"/>
        <v>0</v>
      </c>
      <c r="GF35" s="44">
        <f t="shared" si="23"/>
        <v>0</v>
      </c>
      <c r="GG35" s="44">
        <f t="shared" si="13"/>
        <v>0</v>
      </c>
      <c r="GH35" s="44">
        <f t="shared" si="13"/>
        <v>0</v>
      </c>
      <c r="GI35" s="44">
        <f t="shared" si="13"/>
        <v>0</v>
      </c>
      <c r="GJ35" s="44">
        <f t="shared" si="13"/>
        <v>0</v>
      </c>
      <c r="GK35" s="44">
        <f t="shared" si="13"/>
        <v>0</v>
      </c>
      <c r="GL35" s="44">
        <f t="shared" si="13"/>
        <v>0</v>
      </c>
      <c r="GM35" s="44"/>
      <c r="GN35" s="44">
        <f t="shared" si="32"/>
        <v>0</v>
      </c>
      <c r="GO35" s="44">
        <f t="shared" si="32"/>
        <v>0</v>
      </c>
      <c r="GP35" s="44">
        <f t="shared" si="32"/>
        <v>0</v>
      </c>
      <c r="GQ35" s="44">
        <f t="shared" si="32"/>
        <v>0</v>
      </c>
      <c r="GR35" s="44">
        <f t="shared" si="32"/>
        <v>0</v>
      </c>
      <c r="GS35" s="44">
        <f t="shared" si="32"/>
        <v>0</v>
      </c>
      <c r="GT35" s="44">
        <f t="shared" si="32"/>
        <v>0</v>
      </c>
      <c r="GU35" s="44">
        <f t="shared" si="32"/>
        <v>0</v>
      </c>
      <c r="GV35" s="44">
        <f t="shared" si="32"/>
        <v>0</v>
      </c>
      <c r="GW35" s="44">
        <f t="shared" si="32"/>
        <v>0</v>
      </c>
      <c r="GX35" s="44">
        <f t="shared" si="32"/>
        <v>0</v>
      </c>
      <c r="GY35" s="44">
        <f t="shared" si="32"/>
        <v>0</v>
      </c>
      <c r="GZ35" s="44">
        <f t="shared" si="32"/>
        <v>0</v>
      </c>
      <c r="HA35" s="44">
        <f t="shared" si="32"/>
        <v>0</v>
      </c>
      <c r="HB35" s="44">
        <f t="shared" si="32"/>
        <v>0</v>
      </c>
      <c r="HC35" s="44">
        <f t="shared" si="24"/>
        <v>0</v>
      </c>
      <c r="HD35" s="44">
        <f t="shared" si="15"/>
        <v>0</v>
      </c>
      <c r="HE35" s="44">
        <f t="shared" si="15"/>
        <v>0</v>
      </c>
      <c r="HF35" s="44">
        <f t="shared" si="15"/>
        <v>0</v>
      </c>
      <c r="HG35" s="44">
        <f t="shared" si="15"/>
        <v>0</v>
      </c>
      <c r="HH35" s="44">
        <f t="shared" si="15"/>
        <v>0</v>
      </c>
      <c r="HI35" s="44">
        <f t="shared" si="15"/>
        <v>0</v>
      </c>
      <c r="HJ35" s="44"/>
      <c r="HK35" s="44">
        <f t="shared" si="33"/>
        <v>0</v>
      </c>
      <c r="HL35" s="44">
        <f t="shared" si="33"/>
        <v>0</v>
      </c>
      <c r="HM35" s="44">
        <f t="shared" si="33"/>
        <v>0</v>
      </c>
      <c r="HN35" s="44">
        <f t="shared" si="33"/>
        <v>0</v>
      </c>
      <c r="HO35" s="44">
        <f t="shared" si="33"/>
        <v>0</v>
      </c>
      <c r="HP35" s="44">
        <f t="shared" si="33"/>
        <v>0</v>
      </c>
      <c r="HQ35" s="44">
        <f t="shared" si="33"/>
        <v>0</v>
      </c>
      <c r="HR35" s="44">
        <f t="shared" si="33"/>
        <v>0</v>
      </c>
      <c r="HS35" s="44">
        <f t="shared" si="33"/>
        <v>0</v>
      </c>
      <c r="HT35" s="44">
        <f t="shared" si="33"/>
        <v>0</v>
      </c>
      <c r="HU35" s="44">
        <f t="shared" si="33"/>
        <v>0</v>
      </c>
      <c r="HV35" s="44">
        <f t="shared" si="33"/>
        <v>0</v>
      </c>
      <c r="HW35" s="44">
        <f t="shared" si="33"/>
        <v>0</v>
      </c>
      <c r="HX35" s="44">
        <f t="shared" si="33"/>
        <v>0</v>
      </c>
      <c r="HY35" s="44">
        <f t="shared" si="33"/>
        <v>0</v>
      </c>
      <c r="HZ35" s="44">
        <f t="shared" si="25"/>
        <v>0</v>
      </c>
      <c r="IA35" s="44">
        <f t="shared" si="17"/>
        <v>0</v>
      </c>
      <c r="IB35" s="44">
        <f t="shared" si="17"/>
        <v>0</v>
      </c>
      <c r="IC35" s="44">
        <f t="shared" si="17"/>
        <v>0</v>
      </c>
      <c r="ID35" s="44">
        <f t="shared" si="17"/>
        <v>0</v>
      </c>
      <c r="IE35" s="44">
        <f t="shared" si="17"/>
        <v>0</v>
      </c>
      <c r="IF35" s="44">
        <f t="shared" si="17"/>
        <v>0</v>
      </c>
    </row>
    <row r="36" spans="1:240" s="34" customFormat="1" ht="12" customHeight="1" x14ac:dyDescent="0.15">
      <c r="A36" s="77"/>
      <c r="B36" s="78" t="s">
        <v>206</v>
      </c>
      <c r="C36" s="78" t="s">
        <v>207</v>
      </c>
      <c r="D36" s="79" t="s">
        <v>208</v>
      </c>
      <c r="E36" s="79" t="s">
        <v>208</v>
      </c>
      <c r="F36" s="80">
        <v>45245</v>
      </c>
      <c r="G36" s="80">
        <v>46938</v>
      </c>
      <c r="H36" s="65" t="s">
        <v>56</v>
      </c>
      <c r="I36" s="65" t="s">
        <v>70</v>
      </c>
      <c r="J36" s="65" t="s">
        <v>89</v>
      </c>
      <c r="K36" s="67"/>
      <c r="L36" s="81">
        <v>38472</v>
      </c>
      <c r="M36" s="81">
        <v>38472</v>
      </c>
      <c r="N36" s="81">
        <v>38472</v>
      </c>
      <c r="O36" s="81">
        <v>38472</v>
      </c>
      <c r="P36" s="81">
        <v>38472</v>
      </c>
      <c r="Q36" s="81">
        <v>38472</v>
      </c>
      <c r="R36" s="81">
        <v>38472</v>
      </c>
      <c r="S36" s="81">
        <v>38472</v>
      </c>
      <c r="T36" s="81">
        <v>38472</v>
      </c>
      <c r="U36" s="81">
        <v>38472</v>
      </c>
      <c r="V36" s="81">
        <v>38472</v>
      </c>
      <c r="W36" s="81">
        <v>38472</v>
      </c>
      <c r="X36" s="81">
        <v>38472</v>
      </c>
      <c r="Y36" s="81">
        <v>38472</v>
      </c>
      <c r="Z36" s="81">
        <v>38472</v>
      </c>
      <c r="AA36" s="81">
        <v>38472</v>
      </c>
      <c r="AB36" s="81">
        <v>38472</v>
      </c>
      <c r="AC36" s="81">
        <v>38472</v>
      </c>
      <c r="AD36" s="81">
        <v>38472</v>
      </c>
      <c r="AE36" s="81">
        <v>38472</v>
      </c>
      <c r="AF36" s="81">
        <v>38472</v>
      </c>
      <c r="AG36" s="81">
        <v>38472</v>
      </c>
      <c r="AH36" s="44"/>
      <c r="AI36" s="81">
        <v>38472</v>
      </c>
      <c r="AJ36" s="81">
        <v>38472</v>
      </c>
      <c r="AK36" s="81">
        <v>38472</v>
      </c>
      <c r="AL36" s="81">
        <v>38472</v>
      </c>
      <c r="AM36" s="81">
        <v>38472</v>
      </c>
      <c r="AN36" s="81">
        <v>38472</v>
      </c>
      <c r="AO36" s="81">
        <v>38472</v>
      </c>
      <c r="AP36" s="81">
        <v>38472</v>
      </c>
      <c r="AQ36" s="81">
        <v>38472</v>
      </c>
      <c r="AR36" s="81">
        <v>38472</v>
      </c>
      <c r="AS36" s="81">
        <v>38472</v>
      </c>
      <c r="AT36" s="81">
        <v>38472</v>
      </c>
      <c r="AU36" s="81">
        <v>38472</v>
      </c>
      <c r="AV36" s="81">
        <v>38472</v>
      </c>
      <c r="AW36" s="81">
        <v>38472</v>
      </c>
      <c r="AX36" s="81">
        <v>38472</v>
      </c>
      <c r="AY36" s="81">
        <v>38472</v>
      </c>
      <c r="AZ36" s="81">
        <v>38472</v>
      </c>
      <c r="BA36" s="81">
        <v>38472</v>
      </c>
      <c r="BB36" s="81">
        <v>38472</v>
      </c>
      <c r="BC36" s="81">
        <v>38472</v>
      </c>
      <c r="BD36" s="81">
        <v>38472</v>
      </c>
      <c r="BE36" s="5"/>
      <c r="BF36" s="34">
        <f t="shared" si="26"/>
        <v>1</v>
      </c>
      <c r="BG36" s="34">
        <f t="shared" si="26"/>
        <v>1</v>
      </c>
      <c r="BH36" s="34">
        <f t="shared" si="26"/>
        <v>1</v>
      </c>
      <c r="BI36" s="34">
        <f t="shared" si="26"/>
        <v>1</v>
      </c>
      <c r="BJ36" s="34">
        <f t="shared" si="26"/>
        <v>1</v>
      </c>
      <c r="BK36" s="34">
        <f t="shared" si="26"/>
        <v>1</v>
      </c>
      <c r="BL36" s="34">
        <f t="shared" si="26"/>
        <v>1</v>
      </c>
      <c r="BM36" s="34">
        <f t="shared" si="26"/>
        <v>1</v>
      </c>
      <c r="BN36" s="34">
        <f t="shared" si="26"/>
        <v>1</v>
      </c>
      <c r="BO36" s="34">
        <f t="shared" si="26"/>
        <v>1</v>
      </c>
      <c r="BP36" s="34">
        <f t="shared" si="26"/>
        <v>1</v>
      </c>
      <c r="BQ36" s="34">
        <f t="shared" si="26"/>
        <v>1</v>
      </c>
      <c r="BR36" s="34">
        <f t="shared" si="26"/>
        <v>1</v>
      </c>
      <c r="BS36" s="34">
        <f t="shared" si="26"/>
        <v>1</v>
      </c>
      <c r="BT36" s="34">
        <f t="shared" si="26"/>
        <v>1</v>
      </c>
      <c r="BU36" s="34">
        <f t="shared" si="18"/>
        <v>1</v>
      </c>
      <c r="BV36" s="34">
        <f t="shared" si="1"/>
        <v>1</v>
      </c>
      <c r="BW36" s="34">
        <f t="shared" si="1"/>
        <v>1</v>
      </c>
      <c r="BX36" s="34">
        <f t="shared" si="1"/>
        <v>1</v>
      </c>
      <c r="BY36" s="34">
        <f t="shared" si="1"/>
        <v>1</v>
      </c>
      <c r="BZ36" s="34">
        <f t="shared" si="1"/>
        <v>1</v>
      </c>
      <c r="CA36" s="34">
        <f t="shared" si="1"/>
        <v>1</v>
      </c>
      <c r="CC36" s="34">
        <f t="shared" si="2"/>
        <v>0</v>
      </c>
      <c r="CD36" s="34">
        <f t="shared" si="27"/>
        <v>1</v>
      </c>
      <c r="CE36" s="34">
        <f t="shared" si="27"/>
        <v>1</v>
      </c>
      <c r="CF36" s="34">
        <f t="shared" si="27"/>
        <v>1</v>
      </c>
      <c r="CG36" s="34">
        <f t="shared" si="27"/>
        <v>1</v>
      </c>
      <c r="CH36" s="34">
        <f t="shared" si="27"/>
        <v>1</v>
      </c>
      <c r="CI36" s="34">
        <f t="shared" si="27"/>
        <v>1</v>
      </c>
      <c r="CJ36" s="34">
        <f t="shared" si="27"/>
        <v>1</v>
      </c>
      <c r="CK36" s="34">
        <f t="shared" si="27"/>
        <v>1</v>
      </c>
      <c r="CL36" s="34">
        <f t="shared" si="27"/>
        <v>1</v>
      </c>
      <c r="CM36" s="34">
        <f t="shared" si="27"/>
        <v>1</v>
      </c>
      <c r="CN36" s="34">
        <f t="shared" si="27"/>
        <v>1</v>
      </c>
      <c r="CO36" s="34">
        <f t="shared" si="27"/>
        <v>1</v>
      </c>
      <c r="CP36" s="34">
        <f t="shared" si="27"/>
        <v>1</v>
      </c>
      <c r="CQ36" s="34">
        <f t="shared" si="27"/>
        <v>1</v>
      </c>
      <c r="CR36" s="34">
        <f t="shared" si="27"/>
        <v>1</v>
      </c>
      <c r="CS36" s="34">
        <f t="shared" si="19"/>
        <v>1</v>
      </c>
      <c r="CT36" s="34">
        <f t="shared" si="4"/>
        <v>1</v>
      </c>
      <c r="CU36" s="34">
        <f t="shared" si="4"/>
        <v>1</v>
      </c>
      <c r="CV36" s="34">
        <f t="shared" si="4"/>
        <v>1</v>
      </c>
      <c r="CW36" s="34">
        <f t="shared" si="4"/>
        <v>1</v>
      </c>
      <c r="CX36" s="34">
        <f t="shared" si="4"/>
        <v>1</v>
      </c>
      <c r="DA36" s="34">
        <f t="shared" si="28"/>
        <v>0</v>
      </c>
      <c r="DB36" s="34">
        <f t="shared" si="28"/>
        <v>0</v>
      </c>
      <c r="DC36" s="34">
        <f t="shared" si="28"/>
        <v>0</v>
      </c>
      <c r="DD36" s="34">
        <f t="shared" si="28"/>
        <v>0</v>
      </c>
      <c r="DE36" s="34">
        <f t="shared" si="28"/>
        <v>0</v>
      </c>
      <c r="DF36" s="34">
        <f t="shared" si="28"/>
        <v>0</v>
      </c>
      <c r="DG36" s="34">
        <f t="shared" si="28"/>
        <v>0</v>
      </c>
      <c r="DH36" s="34">
        <f t="shared" si="28"/>
        <v>0</v>
      </c>
      <c r="DI36" s="34">
        <f t="shared" si="28"/>
        <v>0</v>
      </c>
      <c r="DJ36" s="34">
        <f t="shared" si="28"/>
        <v>0</v>
      </c>
      <c r="DK36" s="34">
        <f t="shared" si="28"/>
        <v>0</v>
      </c>
      <c r="DL36" s="34">
        <f t="shared" si="28"/>
        <v>0</v>
      </c>
      <c r="DM36" s="34">
        <f t="shared" si="28"/>
        <v>0</v>
      </c>
      <c r="DN36" s="34">
        <f t="shared" si="28"/>
        <v>0</v>
      </c>
      <c r="DO36" s="34">
        <f t="shared" si="28"/>
        <v>0</v>
      </c>
      <c r="DP36" s="34">
        <f t="shared" si="20"/>
        <v>0</v>
      </c>
      <c r="DQ36" s="34">
        <f t="shared" si="6"/>
        <v>0</v>
      </c>
      <c r="DR36" s="34">
        <f t="shared" si="6"/>
        <v>0</v>
      </c>
      <c r="DS36" s="34">
        <f t="shared" si="6"/>
        <v>0</v>
      </c>
      <c r="DT36" s="34">
        <f t="shared" si="6"/>
        <v>0</v>
      </c>
      <c r="DU36" s="34">
        <f t="shared" si="6"/>
        <v>0</v>
      </c>
      <c r="DW36" s="34">
        <f t="shared" si="7"/>
        <v>0</v>
      </c>
      <c r="DX36" s="34">
        <f t="shared" si="29"/>
        <v>0</v>
      </c>
      <c r="DY36" s="34">
        <f t="shared" si="29"/>
        <v>0</v>
      </c>
      <c r="DZ36" s="34">
        <f t="shared" si="29"/>
        <v>0</v>
      </c>
      <c r="EA36" s="34">
        <f t="shared" si="29"/>
        <v>0</v>
      </c>
      <c r="EB36" s="34">
        <f t="shared" si="29"/>
        <v>0</v>
      </c>
      <c r="EC36" s="34">
        <f t="shared" si="29"/>
        <v>0</v>
      </c>
      <c r="ED36" s="34">
        <f t="shared" si="29"/>
        <v>0</v>
      </c>
      <c r="EE36" s="34">
        <f t="shared" si="29"/>
        <v>0</v>
      </c>
      <c r="EF36" s="34">
        <f t="shared" si="29"/>
        <v>0</v>
      </c>
      <c r="EG36" s="34">
        <f t="shared" si="29"/>
        <v>0</v>
      </c>
      <c r="EH36" s="34">
        <f t="shared" si="29"/>
        <v>0</v>
      </c>
      <c r="EI36" s="34">
        <f t="shared" si="29"/>
        <v>0</v>
      </c>
      <c r="EJ36" s="34">
        <f t="shared" si="29"/>
        <v>0</v>
      </c>
      <c r="EK36" s="34">
        <f t="shared" si="29"/>
        <v>0</v>
      </c>
      <c r="EL36" s="34">
        <f t="shared" si="29"/>
        <v>0</v>
      </c>
      <c r="EM36" s="34">
        <f t="shared" si="21"/>
        <v>0</v>
      </c>
      <c r="EN36" s="34">
        <f t="shared" si="9"/>
        <v>0</v>
      </c>
      <c r="EO36" s="34">
        <f t="shared" si="9"/>
        <v>0</v>
      </c>
      <c r="EP36" s="34">
        <f t="shared" si="9"/>
        <v>0</v>
      </c>
      <c r="EQ36" s="34">
        <f t="shared" si="9"/>
        <v>0</v>
      </c>
      <c r="ER36" s="34">
        <f t="shared" si="9"/>
        <v>0</v>
      </c>
      <c r="ES36" s="5"/>
      <c r="ET36" s="44">
        <f t="shared" si="30"/>
        <v>0</v>
      </c>
      <c r="EU36" s="44">
        <f t="shared" si="30"/>
        <v>0</v>
      </c>
      <c r="EV36" s="44">
        <f t="shared" si="30"/>
        <v>0</v>
      </c>
      <c r="EW36" s="44">
        <f t="shared" si="30"/>
        <v>0</v>
      </c>
      <c r="EX36" s="44">
        <f t="shared" si="30"/>
        <v>0</v>
      </c>
      <c r="EY36" s="44">
        <f t="shared" si="30"/>
        <v>0</v>
      </c>
      <c r="EZ36" s="44">
        <f t="shared" si="30"/>
        <v>0</v>
      </c>
      <c r="FA36" s="44">
        <f t="shared" si="30"/>
        <v>0</v>
      </c>
      <c r="FB36" s="44">
        <f t="shared" si="30"/>
        <v>0</v>
      </c>
      <c r="FC36" s="44">
        <f t="shared" si="30"/>
        <v>0</v>
      </c>
      <c r="FD36" s="44">
        <f t="shared" si="30"/>
        <v>0</v>
      </c>
      <c r="FE36" s="44">
        <f t="shared" si="30"/>
        <v>0</v>
      </c>
      <c r="FF36" s="44">
        <f t="shared" si="30"/>
        <v>0</v>
      </c>
      <c r="FG36" s="44">
        <f t="shared" si="30"/>
        <v>0</v>
      </c>
      <c r="FH36" s="44">
        <f t="shared" si="30"/>
        <v>0</v>
      </c>
      <c r="FI36" s="44">
        <f t="shared" si="22"/>
        <v>0</v>
      </c>
      <c r="FJ36" s="44">
        <f t="shared" si="11"/>
        <v>0</v>
      </c>
      <c r="FK36" s="44">
        <f t="shared" si="11"/>
        <v>0</v>
      </c>
      <c r="FL36" s="44">
        <f t="shared" si="11"/>
        <v>0</v>
      </c>
      <c r="FM36" s="44">
        <f t="shared" si="11"/>
        <v>0</v>
      </c>
      <c r="FN36" s="44">
        <f t="shared" si="11"/>
        <v>0</v>
      </c>
      <c r="FO36" s="44">
        <f t="shared" si="11"/>
        <v>0</v>
      </c>
      <c r="FP36" s="44"/>
      <c r="FQ36" s="44">
        <f t="shared" si="31"/>
        <v>0</v>
      </c>
      <c r="FR36" s="44">
        <f t="shared" si="31"/>
        <v>0</v>
      </c>
      <c r="FS36" s="44">
        <f t="shared" si="31"/>
        <v>0</v>
      </c>
      <c r="FT36" s="44">
        <f t="shared" si="31"/>
        <v>0</v>
      </c>
      <c r="FU36" s="44">
        <f t="shared" si="31"/>
        <v>0</v>
      </c>
      <c r="FV36" s="44">
        <f t="shared" si="31"/>
        <v>0</v>
      </c>
      <c r="FW36" s="44">
        <f t="shared" si="31"/>
        <v>0</v>
      </c>
      <c r="FX36" s="44">
        <f t="shared" si="31"/>
        <v>0</v>
      </c>
      <c r="FY36" s="44">
        <f t="shared" si="31"/>
        <v>0</v>
      </c>
      <c r="FZ36" s="44">
        <f t="shared" si="31"/>
        <v>0</v>
      </c>
      <c r="GA36" s="44">
        <f t="shared" si="31"/>
        <v>0</v>
      </c>
      <c r="GB36" s="44">
        <f t="shared" si="31"/>
        <v>0</v>
      </c>
      <c r="GC36" s="44">
        <f t="shared" si="31"/>
        <v>0</v>
      </c>
      <c r="GD36" s="44">
        <f t="shared" si="31"/>
        <v>0</v>
      </c>
      <c r="GE36" s="44">
        <f t="shared" si="31"/>
        <v>0</v>
      </c>
      <c r="GF36" s="44">
        <f t="shared" si="23"/>
        <v>0</v>
      </c>
      <c r="GG36" s="44">
        <f t="shared" si="13"/>
        <v>0</v>
      </c>
      <c r="GH36" s="44">
        <f t="shared" si="13"/>
        <v>0</v>
      </c>
      <c r="GI36" s="44">
        <f t="shared" si="13"/>
        <v>0</v>
      </c>
      <c r="GJ36" s="44">
        <f t="shared" si="13"/>
        <v>0</v>
      </c>
      <c r="GK36" s="44">
        <f t="shared" si="13"/>
        <v>0</v>
      </c>
      <c r="GL36" s="44">
        <f t="shared" si="13"/>
        <v>0</v>
      </c>
      <c r="GM36" s="44"/>
      <c r="GN36" s="44">
        <f t="shared" si="32"/>
        <v>0</v>
      </c>
      <c r="GO36" s="44">
        <f t="shared" si="32"/>
        <v>0</v>
      </c>
      <c r="GP36" s="44">
        <f t="shared" si="32"/>
        <v>0</v>
      </c>
      <c r="GQ36" s="44">
        <f t="shared" si="32"/>
        <v>0</v>
      </c>
      <c r="GR36" s="44">
        <f t="shared" si="32"/>
        <v>0</v>
      </c>
      <c r="GS36" s="44">
        <f t="shared" si="32"/>
        <v>0</v>
      </c>
      <c r="GT36" s="44">
        <f t="shared" si="32"/>
        <v>0</v>
      </c>
      <c r="GU36" s="44">
        <f t="shared" si="32"/>
        <v>0</v>
      </c>
      <c r="GV36" s="44">
        <f t="shared" si="32"/>
        <v>0</v>
      </c>
      <c r="GW36" s="44">
        <f t="shared" si="32"/>
        <v>0</v>
      </c>
      <c r="GX36" s="44">
        <f t="shared" si="32"/>
        <v>0</v>
      </c>
      <c r="GY36" s="44">
        <f t="shared" si="32"/>
        <v>0</v>
      </c>
      <c r="GZ36" s="44">
        <f t="shared" si="32"/>
        <v>0</v>
      </c>
      <c r="HA36" s="44">
        <f t="shared" si="32"/>
        <v>0</v>
      </c>
      <c r="HB36" s="44">
        <f t="shared" si="32"/>
        <v>0</v>
      </c>
      <c r="HC36" s="44">
        <f t="shared" si="24"/>
        <v>0</v>
      </c>
      <c r="HD36" s="44">
        <f t="shared" si="15"/>
        <v>0</v>
      </c>
      <c r="HE36" s="44">
        <f t="shared" si="15"/>
        <v>0</v>
      </c>
      <c r="HF36" s="44">
        <f t="shared" si="15"/>
        <v>0</v>
      </c>
      <c r="HG36" s="44">
        <f t="shared" si="15"/>
        <v>0</v>
      </c>
      <c r="HH36" s="44">
        <f t="shared" si="15"/>
        <v>0</v>
      </c>
      <c r="HI36" s="44">
        <f t="shared" si="15"/>
        <v>0</v>
      </c>
      <c r="HJ36" s="44"/>
      <c r="HK36" s="44">
        <f t="shared" si="33"/>
        <v>0</v>
      </c>
      <c r="HL36" s="44">
        <f t="shared" si="33"/>
        <v>0</v>
      </c>
      <c r="HM36" s="44">
        <f t="shared" si="33"/>
        <v>0</v>
      </c>
      <c r="HN36" s="44">
        <f t="shared" si="33"/>
        <v>0</v>
      </c>
      <c r="HO36" s="44">
        <f t="shared" si="33"/>
        <v>0</v>
      </c>
      <c r="HP36" s="44">
        <f t="shared" si="33"/>
        <v>0</v>
      </c>
      <c r="HQ36" s="44">
        <f t="shared" si="33"/>
        <v>0</v>
      </c>
      <c r="HR36" s="44">
        <f t="shared" si="33"/>
        <v>0</v>
      </c>
      <c r="HS36" s="44">
        <f t="shared" si="33"/>
        <v>0</v>
      </c>
      <c r="HT36" s="44">
        <f t="shared" si="33"/>
        <v>0</v>
      </c>
      <c r="HU36" s="44">
        <f t="shared" si="33"/>
        <v>0</v>
      </c>
      <c r="HV36" s="44">
        <f t="shared" si="33"/>
        <v>0</v>
      </c>
      <c r="HW36" s="44">
        <f t="shared" si="33"/>
        <v>0</v>
      </c>
      <c r="HX36" s="44">
        <f t="shared" si="33"/>
        <v>0</v>
      </c>
      <c r="HY36" s="44">
        <f t="shared" si="33"/>
        <v>0</v>
      </c>
      <c r="HZ36" s="44">
        <f t="shared" si="25"/>
        <v>0</v>
      </c>
      <c r="IA36" s="44">
        <f t="shared" si="17"/>
        <v>0</v>
      </c>
      <c r="IB36" s="44">
        <f t="shared" si="17"/>
        <v>0</v>
      </c>
      <c r="IC36" s="44">
        <f t="shared" si="17"/>
        <v>0</v>
      </c>
      <c r="ID36" s="44">
        <f t="shared" si="17"/>
        <v>0</v>
      </c>
      <c r="IE36" s="44">
        <f t="shared" si="17"/>
        <v>0</v>
      </c>
      <c r="IF36" s="44">
        <f t="shared" si="17"/>
        <v>0</v>
      </c>
    </row>
    <row r="37" spans="1:240" s="34" customFormat="1" ht="12" customHeight="1" x14ac:dyDescent="0.15">
      <c r="A37" s="77"/>
      <c r="B37" s="78" t="s">
        <v>209</v>
      </c>
      <c r="C37" s="78" t="s">
        <v>210</v>
      </c>
      <c r="D37" s="79" t="s">
        <v>211</v>
      </c>
      <c r="E37" s="79" t="s">
        <v>211</v>
      </c>
      <c r="F37" s="80">
        <v>45457</v>
      </c>
      <c r="G37" s="80">
        <v>45869</v>
      </c>
      <c r="H37" s="65" t="s">
        <v>56</v>
      </c>
      <c r="I37" s="65" t="s">
        <v>70</v>
      </c>
      <c r="J37" s="65" t="s">
        <v>89</v>
      </c>
      <c r="K37" s="67"/>
      <c r="L37" s="81"/>
      <c r="M37" s="81"/>
      <c r="N37" s="81"/>
      <c r="O37" s="81">
        <v>36100</v>
      </c>
      <c r="P37" s="81">
        <v>36100</v>
      </c>
      <c r="Q37" s="81">
        <v>36100</v>
      </c>
      <c r="R37" s="81">
        <v>36100</v>
      </c>
      <c r="S37" s="81">
        <v>36100</v>
      </c>
      <c r="T37" s="81">
        <v>36100</v>
      </c>
      <c r="U37" s="81">
        <v>36100</v>
      </c>
      <c r="V37" s="81">
        <v>36100</v>
      </c>
      <c r="W37" s="81">
        <v>36100</v>
      </c>
      <c r="X37" s="81">
        <v>36100</v>
      </c>
      <c r="Y37" s="81">
        <v>36100</v>
      </c>
      <c r="Z37" s="81">
        <v>36100</v>
      </c>
      <c r="AA37" s="81">
        <v>36100</v>
      </c>
      <c r="AB37" s="81">
        <v>36100</v>
      </c>
      <c r="AC37" s="81">
        <v>36100</v>
      </c>
      <c r="AD37" s="81">
        <v>36100</v>
      </c>
      <c r="AE37" s="81">
        <v>36100</v>
      </c>
      <c r="AF37" s="81">
        <v>36100</v>
      </c>
      <c r="AG37" s="81">
        <v>36100</v>
      </c>
      <c r="AH37" s="44"/>
      <c r="AI37" s="81"/>
      <c r="AJ37" s="81"/>
      <c r="AK37" s="81"/>
      <c r="AL37" s="81"/>
      <c r="AM37" s="81"/>
      <c r="AN37" s="81"/>
      <c r="AO37" s="81"/>
      <c r="AP37" s="81"/>
      <c r="AQ37" s="81">
        <v>36100</v>
      </c>
      <c r="AR37" s="81">
        <v>36100</v>
      </c>
      <c r="AS37" s="81">
        <v>36100</v>
      </c>
      <c r="AT37" s="81">
        <v>36100</v>
      </c>
      <c r="AU37" s="81">
        <v>36100</v>
      </c>
      <c r="AV37" s="81">
        <v>36100</v>
      </c>
      <c r="AW37" s="81">
        <v>36100</v>
      </c>
      <c r="AX37" s="81">
        <v>36100</v>
      </c>
      <c r="AY37" s="81">
        <v>36100</v>
      </c>
      <c r="AZ37" s="81">
        <v>36100</v>
      </c>
      <c r="BA37" s="81">
        <v>36100</v>
      </c>
      <c r="BB37" s="81">
        <v>36100</v>
      </c>
      <c r="BC37" s="81">
        <v>36100</v>
      </c>
      <c r="BD37" s="81">
        <v>36100</v>
      </c>
      <c r="BE37" s="5"/>
      <c r="BF37" s="34">
        <f t="shared" si="26"/>
        <v>0</v>
      </c>
      <c r="BG37" s="34">
        <f t="shared" si="26"/>
        <v>0</v>
      </c>
      <c r="BH37" s="34">
        <f t="shared" si="26"/>
        <v>0</v>
      </c>
      <c r="BI37" s="34">
        <f t="shared" si="26"/>
        <v>1</v>
      </c>
      <c r="BJ37" s="34">
        <f t="shared" si="26"/>
        <v>1</v>
      </c>
      <c r="BK37" s="34">
        <f t="shared" si="26"/>
        <v>1</v>
      </c>
      <c r="BL37" s="34">
        <f t="shared" si="26"/>
        <v>1</v>
      </c>
      <c r="BM37" s="34">
        <f t="shared" si="26"/>
        <v>1</v>
      </c>
      <c r="BN37" s="34">
        <f t="shared" si="26"/>
        <v>1</v>
      </c>
      <c r="BO37" s="34">
        <f t="shared" si="26"/>
        <v>1</v>
      </c>
      <c r="BP37" s="34">
        <f t="shared" si="26"/>
        <v>1</v>
      </c>
      <c r="BQ37" s="34">
        <f t="shared" si="26"/>
        <v>1</v>
      </c>
      <c r="BR37" s="34">
        <f t="shared" si="26"/>
        <v>1</v>
      </c>
      <c r="BS37" s="34">
        <f t="shared" si="26"/>
        <v>1</v>
      </c>
      <c r="BT37" s="34">
        <f t="shared" si="26"/>
        <v>1</v>
      </c>
      <c r="BU37" s="34">
        <f t="shared" si="18"/>
        <v>1</v>
      </c>
      <c r="BV37" s="34">
        <f t="shared" si="1"/>
        <v>1</v>
      </c>
      <c r="BW37" s="34">
        <f t="shared" si="1"/>
        <v>1</v>
      </c>
      <c r="BX37" s="34">
        <f t="shared" si="1"/>
        <v>1</v>
      </c>
      <c r="BY37" s="34">
        <f t="shared" si="1"/>
        <v>1</v>
      </c>
      <c r="BZ37" s="34">
        <f t="shared" si="1"/>
        <v>1</v>
      </c>
      <c r="CA37" s="34">
        <f t="shared" si="1"/>
        <v>1</v>
      </c>
      <c r="CC37" s="34">
        <f t="shared" si="2"/>
        <v>0</v>
      </c>
      <c r="CD37" s="34">
        <f t="shared" si="27"/>
        <v>0</v>
      </c>
      <c r="CE37" s="34">
        <f t="shared" si="27"/>
        <v>0</v>
      </c>
      <c r="CF37" s="34">
        <f t="shared" si="27"/>
        <v>0</v>
      </c>
      <c r="CG37" s="34">
        <f t="shared" si="27"/>
        <v>1</v>
      </c>
      <c r="CH37" s="34">
        <f t="shared" si="27"/>
        <v>1</v>
      </c>
      <c r="CI37" s="34">
        <f t="shared" si="27"/>
        <v>1</v>
      </c>
      <c r="CJ37" s="34">
        <f t="shared" si="27"/>
        <v>1</v>
      </c>
      <c r="CK37" s="34">
        <f t="shared" si="27"/>
        <v>1</v>
      </c>
      <c r="CL37" s="34">
        <f t="shared" si="27"/>
        <v>1</v>
      </c>
      <c r="CM37" s="34">
        <f t="shared" si="27"/>
        <v>1</v>
      </c>
      <c r="CN37" s="34">
        <f t="shared" si="27"/>
        <v>1</v>
      </c>
      <c r="CO37" s="34">
        <f t="shared" si="27"/>
        <v>1</v>
      </c>
      <c r="CP37" s="34">
        <f t="shared" si="27"/>
        <v>1</v>
      </c>
      <c r="CQ37" s="34">
        <f t="shared" si="27"/>
        <v>1</v>
      </c>
      <c r="CR37" s="34">
        <f t="shared" si="27"/>
        <v>1</v>
      </c>
      <c r="CS37" s="34">
        <f t="shared" si="19"/>
        <v>1</v>
      </c>
      <c r="CT37" s="34">
        <f t="shared" si="4"/>
        <v>1</v>
      </c>
      <c r="CU37" s="34">
        <f t="shared" si="4"/>
        <v>1</v>
      </c>
      <c r="CV37" s="34">
        <f t="shared" si="4"/>
        <v>1</v>
      </c>
      <c r="CW37" s="34">
        <f t="shared" si="4"/>
        <v>1</v>
      </c>
      <c r="CX37" s="34">
        <f t="shared" si="4"/>
        <v>1</v>
      </c>
      <c r="DA37" s="34">
        <f t="shared" si="28"/>
        <v>0</v>
      </c>
      <c r="DB37" s="34">
        <f t="shared" si="28"/>
        <v>0</v>
      </c>
      <c r="DC37" s="34">
        <f t="shared" si="28"/>
        <v>1</v>
      </c>
      <c r="DD37" s="34">
        <f t="shared" si="28"/>
        <v>0</v>
      </c>
      <c r="DE37" s="34">
        <f t="shared" si="28"/>
        <v>0</v>
      </c>
      <c r="DF37" s="34">
        <f t="shared" si="28"/>
        <v>0</v>
      </c>
      <c r="DG37" s="34">
        <f t="shared" si="28"/>
        <v>0</v>
      </c>
      <c r="DH37" s="34">
        <f t="shared" si="28"/>
        <v>0</v>
      </c>
      <c r="DI37" s="34">
        <f t="shared" si="28"/>
        <v>0</v>
      </c>
      <c r="DJ37" s="34">
        <f t="shared" si="28"/>
        <v>0</v>
      </c>
      <c r="DK37" s="34">
        <f t="shared" si="28"/>
        <v>0</v>
      </c>
      <c r="DL37" s="34">
        <f t="shared" si="28"/>
        <v>0</v>
      </c>
      <c r="DM37" s="34">
        <f t="shared" si="28"/>
        <v>0</v>
      </c>
      <c r="DN37" s="34">
        <f t="shared" si="28"/>
        <v>0</v>
      </c>
      <c r="DO37" s="34">
        <f t="shared" si="28"/>
        <v>0</v>
      </c>
      <c r="DP37" s="34">
        <f t="shared" si="20"/>
        <v>0</v>
      </c>
      <c r="DQ37" s="34">
        <f t="shared" si="6"/>
        <v>0</v>
      </c>
      <c r="DR37" s="34">
        <f t="shared" si="6"/>
        <v>0</v>
      </c>
      <c r="DS37" s="34">
        <f t="shared" si="6"/>
        <v>0</v>
      </c>
      <c r="DT37" s="34">
        <f t="shared" si="6"/>
        <v>0</v>
      </c>
      <c r="DU37" s="34">
        <f t="shared" si="6"/>
        <v>0</v>
      </c>
      <c r="DW37" s="34">
        <f t="shared" si="7"/>
        <v>0</v>
      </c>
      <c r="DX37" s="34">
        <f t="shared" si="29"/>
        <v>0</v>
      </c>
      <c r="DY37" s="34">
        <f t="shared" si="29"/>
        <v>0</v>
      </c>
      <c r="DZ37" s="34">
        <f t="shared" si="29"/>
        <v>0</v>
      </c>
      <c r="EA37" s="34">
        <f t="shared" si="29"/>
        <v>0</v>
      </c>
      <c r="EB37" s="34">
        <f t="shared" si="29"/>
        <v>0</v>
      </c>
      <c r="EC37" s="34">
        <f t="shared" si="29"/>
        <v>0</v>
      </c>
      <c r="ED37" s="34">
        <f t="shared" si="29"/>
        <v>0</v>
      </c>
      <c r="EE37" s="34">
        <f t="shared" si="29"/>
        <v>0</v>
      </c>
      <c r="EF37" s="34">
        <f t="shared" si="29"/>
        <v>0</v>
      </c>
      <c r="EG37" s="34">
        <f t="shared" si="29"/>
        <v>0</v>
      </c>
      <c r="EH37" s="34">
        <f t="shared" si="29"/>
        <v>0</v>
      </c>
      <c r="EI37" s="34">
        <f t="shared" si="29"/>
        <v>0</v>
      </c>
      <c r="EJ37" s="34">
        <f t="shared" si="29"/>
        <v>0</v>
      </c>
      <c r="EK37" s="34">
        <f t="shared" si="29"/>
        <v>0</v>
      </c>
      <c r="EL37" s="34">
        <f t="shared" si="29"/>
        <v>0</v>
      </c>
      <c r="EM37" s="34">
        <f t="shared" si="21"/>
        <v>0</v>
      </c>
      <c r="EN37" s="34">
        <f t="shared" si="9"/>
        <v>0</v>
      </c>
      <c r="EO37" s="34">
        <f t="shared" si="9"/>
        <v>0</v>
      </c>
      <c r="EP37" s="34">
        <f t="shared" si="9"/>
        <v>0</v>
      </c>
      <c r="EQ37" s="34">
        <f t="shared" si="9"/>
        <v>0</v>
      </c>
      <c r="ER37" s="34">
        <f t="shared" si="9"/>
        <v>0</v>
      </c>
      <c r="ES37" s="5"/>
      <c r="ET37" s="44">
        <f t="shared" si="30"/>
        <v>0</v>
      </c>
      <c r="EU37" s="44">
        <f t="shared" si="30"/>
        <v>0</v>
      </c>
      <c r="EV37" s="44">
        <f t="shared" si="30"/>
        <v>0</v>
      </c>
      <c r="EW37" s="44">
        <f t="shared" si="30"/>
        <v>36100</v>
      </c>
      <c r="EX37" s="44">
        <f t="shared" si="30"/>
        <v>0</v>
      </c>
      <c r="EY37" s="44">
        <f t="shared" si="30"/>
        <v>0</v>
      </c>
      <c r="EZ37" s="44">
        <f t="shared" si="30"/>
        <v>0</v>
      </c>
      <c r="FA37" s="44">
        <f t="shared" si="30"/>
        <v>0</v>
      </c>
      <c r="FB37" s="44">
        <f t="shared" si="30"/>
        <v>0</v>
      </c>
      <c r="FC37" s="44">
        <f t="shared" si="30"/>
        <v>0</v>
      </c>
      <c r="FD37" s="44">
        <f t="shared" si="30"/>
        <v>0</v>
      </c>
      <c r="FE37" s="44">
        <f t="shared" si="30"/>
        <v>0</v>
      </c>
      <c r="FF37" s="44">
        <f t="shared" si="30"/>
        <v>0</v>
      </c>
      <c r="FG37" s="44">
        <f t="shared" si="30"/>
        <v>0</v>
      </c>
      <c r="FH37" s="44">
        <f t="shared" si="30"/>
        <v>0</v>
      </c>
      <c r="FI37" s="44">
        <f t="shared" si="22"/>
        <v>0</v>
      </c>
      <c r="FJ37" s="44">
        <f t="shared" si="11"/>
        <v>0</v>
      </c>
      <c r="FK37" s="44">
        <f t="shared" si="11"/>
        <v>0</v>
      </c>
      <c r="FL37" s="44">
        <f t="shared" si="11"/>
        <v>0</v>
      </c>
      <c r="FM37" s="44">
        <f t="shared" si="11"/>
        <v>0</v>
      </c>
      <c r="FN37" s="44">
        <f t="shared" si="11"/>
        <v>0</v>
      </c>
      <c r="FO37" s="44">
        <f t="shared" si="11"/>
        <v>0</v>
      </c>
      <c r="FP37" s="44"/>
      <c r="FQ37" s="44">
        <f t="shared" si="31"/>
        <v>0</v>
      </c>
      <c r="FR37" s="44">
        <f t="shared" si="31"/>
        <v>0</v>
      </c>
      <c r="FS37" s="44">
        <f t="shared" si="31"/>
        <v>0</v>
      </c>
      <c r="FT37" s="44">
        <f t="shared" si="31"/>
        <v>0</v>
      </c>
      <c r="FU37" s="44">
        <f t="shared" si="31"/>
        <v>0</v>
      </c>
      <c r="FV37" s="44">
        <f t="shared" si="31"/>
        <v>0</v>
      </c>
      <c r="FW37" s="44">
        <f t="shared" si="31"/>
        <v>0</v>
      </c>
      <c r="FX37" s="44">
        <f t="shared" si="31"/>
        <v>0</v>
      </c>
      <c r="FY37" s="44">
        <f t="shared" si="31"/>
        <v>0</v>
      </c>
      <c r="FZ37" s="44">
        <f t="shared" si="31"/>
        <v>0</v>
      </c>
      <c r="GA37" s="44">
        <f t="shared" si="31"/>
        <v>0</v>
      </c>
      <c r="GB37" s="44">
        <f t="shared" si="31"/>
        <v>0</v>
      </c>
      <c r="GC37" s="44">
        <f t="shared" si="31"/>
        <v>0</v>
      </c>
      <c r="GD37" s="44">
        <f t="shared" si="31"/>
        <v>0</v>
      </c>
      <c r="GE37" s="44">
        <f t="shared" si="31"/>
        <v>0</v>
      </c>
      <c r="GF37" s="44">
        <f t="shared" si="23"/>
        <v>0</v>
      </c>
      <c r="GG37" s="44">
        <f t="shared" si="13"/>
        <v>0</v>
      </c>
      <c r="GH37" s="44">
        <f t="shared" si="13"/>
        <v>0</v>
      </c>
      <c r="GI37" s="44">
        <f t="shared" si="13"/>
        <v>0</v>
      </c>
      <c r="GJ37" s="44">
        <f t="shared" si="13"/>
        <v>0</v>
      </c>
      <c r="GK37" s="44">
        <f t="shared" si="13"/>
        <v>0</v>
      </c>
      <c r="GL37" s="44">
        <f t="shared" si="13"/>
        <v>0</v>
      </c>
      <c r="GM37" s="44"/>
      <c r="GN37" s="44">
        <f t="shared" si="32"/>
        <v>0</v>
      </c>
      <c r="GO37" s="44">
        <f t="shared" si="32"/>
        <v>0</v>
      </c>
      <c r="GP37" s="44">
        <f t="shared" si="32"/>
        <v>0</v>
      </c>
      <c r="GQ37" s="44">
        <f t="shared" si="32"/>
        <v>0</v>
      </c>
      <c r="GR37" s="44">
        <f t="shared" si="32"/>
        <v>0</v>
      </c>
      <c r="GS37" s="44">
        <f t="shared" si="32"/>
        <v>0</v>
      </c>
      <c r="GT37" s="44">
        <f t="shared" si="32"/>
        <v>0</v>
      </c>
      <c r="GU37" s="44">
        <f t="shared" si="32"/>
        <v>0</v>
      </c>
      <c r="GV37" s="44">
        <f t="shared" si="32"/>
        <v>0</v>
      </c>
      <c r="GW37" s="44">
        <f t="shared" si="32"/>
        <v>0</v>
      </c>
      <c r="GX37" s="44">
        <f t="shared" si="32"/>
        <v>0</v>
      </c>
      <c r="GY37" s="44">
        <f t="shared" si="32"/>
        <v>0</v>
      </c>
      <c r="GZ37" s="44">
        <f t="shared" si="32"/>
        <v>0</v>
      </c>
      <c r="HA37" s="44">
        <f t="shared" si="32"/>
        <v>0</v>
      </c>
      <c r="HB37" s="44">
        <f t="shared" si="32"/>
        <v>0</v>
      </c>
      <c r="HC37" s="44">
        <f t="shared" si="24"/>
        <v>0</v>
      </c>
      <c r="HD37" s="44">
        <f t="shared" si="15"/>
        <v>0</v>
      </c>
      <c r="HE37" s="44">
        <f t="shared" si="15"/>
        <v>0</v>
      </c>
      <c r="HF37" s="44">
        <f t="shared" si="15"/>
        <v>0</v>
      </c>
      <c r="HG37" s="44">
        <f t="shared" si="15"/>
        <v>0</v>
      </c>
      <c r="HH37" s="44">
        <f t="shared" si="15"/>
        <v>0</v>
      </c>
      <c r="HI37" s="44">
        <f t="shared" si="15"/>
        <v>0</v>
      </c>
      <c r="HJ37" s="44"/>
      <c r="HK37" s="44">
        <f t="shared" si="33"/>
        <v>0</v>
      </c>
      <c r="HL37" s="44">
        <f t="shared" si="33"/>
        <v>0</v>
      </c>
      <c r="HM37" s="44">
        <f t="shared" si="33"/>
        <v>0</v>
      </c>
      <c r="HN37" s="44">
        <f t="shared" si="33"/>
        <v>0</v>
      </c>
      <c r="HO37" s="44">
        <f t="shared" si="33"/>
        <v>0</v>
      </c>
      <c r="HP37" s="44">
        <f t="shared" si="33"/>
        <v>0</v>
      </c>
      <c r="HQ37" s="44">
        <f t="shared" si="33"/>
        <v>0</v>
      </c>
      <c r="HR37" s="44">
        <f t="shared" si="33"/>
        <v>0</v>
      </c>
      <c r="HS37" s="44">
        <f t="shared" si="33"/>
        <v>0</v>
      </c>
      <c r="HT37" s="44">
        <f t="shared" si="33"/>
        <v>0</v>
      </c>
      <c r="HU37" s="44">
        <f t="shared" si="33"/>
        <v>0</v>
      </c>
      <c r="HV37" s="44">
        <f t="shared" si="33"/>
        <v>0</v>
      </c>
      <c r="HW37" s="44">
        <f t="shared" si="33"/>
        <v>0</v>
      </c>
      <c r="HX37" s="44">
        <f t="shared" si="33"/>
        <v>0</v>
      </c>
      <c r="HY37" s="44">
        <f t="shared" si="33"/>
        <v>0</v>
      </c>
      <c r="HZ37" s="44">
        <f t="shared" si="25"/>
        <v>0</v>
      </c>
      <c r="IA37" s="44">
        <f t="shared" si="17"/>
        <v>0</v>
      </c>
      <c r="IB37" s="44">
        <f t="shared" si="17"/>
        <v>0</v>
      </c>
      <c r="IC37" s="44">
        <f t="shared" si="17"/>
        <v>0</v>
      </c>
      <c r="ID37" s="44">
        <f t="shared" si="17"/>
        <v>0</v>
      </c>
      <c r="IE37" s="44">
        <f t="shared" si="17"/>
        <v>0</v>
      </c>
      <c r="IF37" s="44">
        <f t="shared" si="17"/>
        <v>0</v>
      </c>
    </row>
    <row r="38" spans="1:240" s="34" customFormat="1" ht="12" customHeight="1" x14ac:dyDescent="0.15">
      <c r="A38" s="77"/>
      <c r="B38" s="78"/>
      <c r="C38" s="78" t="s">
        <v>212</v>
      </c>
      <c r="D38" s="79" t="s">
        <v>213</v>
      </c>
      <c r="E38" s="79" t="s">
        <v>213</v>
      </c>
      <c r="F38" s="80">
        <v>45474</v>
      </c>
      <c r="G38" s="80">
        <v>45657</v>
      </c>
      <c r="H38" s="65" t="s">
        <v>51</v>
      </c>
      <c r="I38" s="65" t="s">
        <v>70</v>
      </c>
      <c r="J38" s="65" t="s">
        <v>93</v>
      </c>
      <c r="K38" s="67"/>
      <c r="L38" s="81">
        <v>506000</v>
      </c>
      <c r="M38" s="81">
        <v>506000</v>
      </c>
      <c r="N38" s="81">
        <v>506000</v>
      </c>
      <c r="O38" s="81">
        <v>32394</v>
      </c>
      <c r="P38" s="81">
        <v>32394</v>
      </c>
      <c r="Q38" s="81">
        <v>32394</v>
      </c>
      <c r="R38" s="81">
        <v>32394</v>
      </c>
      <c r="S38" s="81">
        <v>32394</v>
      </c>
      <c r="T38" s="81">
        <v>32394</v>
      </c>
      <c r="U38" s="81">
        <v>32394</v>
      </c>
      <c r="V38" s="81">
        <v>0</v>
      </c>
      <c r="W38" s="81">
        <v>0</v>
      </c>
      <c r="X38" s="81">
        <v>0</v>
      </c>
      <c r="Y38" s="81">
        <v>0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44"/>
      <c r="AI38" s="81">
        <v>506000</v>
      </c>
      <c r="AJ38" s="81">
        <v>506000</v>
      </c>
      <c r="AK38" s="81">
        <v>506000</v>
      </c>
      <c r="AL38" s="81">
        <v>32394</v>
      </c>
      <c r="AM38" s="81">
        <v>32394</v>
      </c>
      <c r="AN38" s="81">
        <v>32394</v>
      </c>
      <c r="AO38" s="81">
        <v>32394</v>
      </c>
      <c r="AP38" s="81">
        <v>32394</v>
      </c>
      <c r="AQ38" s="81">
        <v>32394</v>
      </c>
      <c r="AR38" s="81">
        <v>32394</v>
      </c>
      <c r="AS38" s="81">
        <v>0</v>
      </c>
      <c r="AT38" s="81">
        <v>0</v>
      </c>
      <c r="AU38" s="81">
        <v>0</v>
      </c>
      <c r="AV38" s="81">
        <v>0</v>
      </c>
      <c r="AW38" s="81">
        <v>0</v>
      </c>
      <c r="AX38" s="81">
        <v>0</v>
      </c>
      <c r="AY38" s="81">
        <v>0</v>
      </c>
      <c r="AZ38" s="81">
        <v>0</v>
      </c>
      <c r="BA38" s="81">
        <v>0</v>
      </c>
      <c r="BB38" s="81">
        <v>0</v>
      </c>
      <c r="BC38" s="81">
        <v>0</v>
      </c>
      <c r="BD38" s="81">
        <v>0</v>
      </c>
      <c r="BE38" s="5"/>
      <c r="BF38" s="34">
        <f t="shared" si="26"/>
        <v>1</v>
      </c>
      <c r="BG38" s="34">
        <f t="shared" si="26"/>
        <v>1</v>
      </c>
      <c r="BH38" s="34">
        <f t="shared" si="26"/>
        <v>1</v>
      </c>
      <c r="BI38" s="34">
        <f t="shared" si="26"/>
        <v>1</v>
      </c>
      <c r="BJ38" s="34">
        <f t="shared" si="26"/>
        <v>1</v>
      </c>
      <c r="BK38" s="34">
        <f t="shared" si="26"/>
        <v>1</v>
      </c>
      <c r="BL38" s="34">
        <f t="shared" si="26"/>
        <v>1</v>
      </c>
      <c r="BM38" s="34">
        <f t="shared" si="26"/>
        <v>1</v>
      </c>
      <c r="BN38" s="34">
        <f t="shared" si="26"/>
        <v>1</v>
      </c>
      <c r="BO38" s="34">
        <f t="shared" si="26"/>
        <v>1</v>
      </c>
      <c r="BP38" s="34">
        <f t="shared" si="26"/>
        <v>0</v>
      </c>
      <c r="BQ38" s="34">
        <f t="shared" si="26"/>
        <v>0</v>
      </c>
      <c r="BR38" s="34">
        <f t="shared" si="26"/>
        <v>0</v>
      </c>
      <c r="BS38" s="34">
        <f t="shared" si="26"/>
        <v>0</v>
      </c>
      <c r="BT38" s="34">
        <f t="shared" si="26"/>
        <v>0</v>
      </c>
      <c r="BU38" s="34">
        <f t="shared" si="18"/>
        <v>0</v>
      </c>
      <c r="BV38" s="34">
        <f t="shared" si="1"/>
        <v>0</v>
      </c>
      <c r="BW38" s="34">
        <f t="shared" si="1"/>
        <v>0</v>
      </c>
      <c r="BX38" s="34">
        <f t="shared" si="1"/>
        <v>0</v>
      </c>
      <c r="BY38" s="34">
        <f t="shared" si="1"/>
        <v>0</v>
      </c>
      <c r="BZ38" s="34">
        <f t="shared" si="1"/>
        <v>0</v>
      </c>
      <c r="CA38" s="34">
        <f t="shared" si="1"/>
        <v>0</v>
      </c>
      <c r="CC38" s="34">
        <f t="shared" si="2"/>
        <v>0</v>
      </c>
      <c r="CD38" s="34">
        <f t="shared" si="27"/>
        <v>1</v>
      </c>
      <c r="CE38" s="34">
        <f t="shared" si="27"/>
        <v>1</v>
      </c>
      <c r="CF38" s="34">
        <f t="shared" si="27"/>
        <v>1</v>
      </c>
      <c r="CG38" s="34">
        <f t="shared" si="27"/>
        <v>1</v>
      </c>
      <c r="CH38" s="34">
        <f t="shared" si="27"/>
        <v>1</v>
      </c>
      <c r="CI38" s="34">
        <f t="shared" si="27"/>
        <v>1</v>
      </c>
      <c r="CJ38" s="34">
        <f t="shared" si="27"/>
        <v>1</v>
      </c>
      <c r="CK38" s="34">
        <f t="shared" si="27"/>
        <v>1</v>
      </c>
      <c r="CL38" s="34">
        <f t="shared" si="27"/>
        <v>1</v>
      </c>
      <c r="CM38" s="34">
        <f t="shared" si="27"/>
        <v>0</v>
      </c>
      <c r="CN38" s="34">
        <f t="shared" si="27"/>
        <v>0</v>
      </c>
      <c r="CO38" s="34">
        <f t="shared" si="27"/>
        <v>0</v>
      </c>
      <c r="CP38" s="34">
        <f t="shared" si="27"/>
        <v>0</v>
      </c>
      <c r="CQ38" s="34">
        <f t="shared" si="27"/>
        <v>0</v>
      </c>
      <c r="CR38" s="34">
        <f t="shared" si="27"/>
        <v>0</v>
      </c>
      <c r="CS38" s="34">
        <f t="shared" si="19"/>
        <v>0</v>
      </c>
      <c r="CT38" s="34">
        <f t="shared" si="4"/>
        <v>0</v>
      </c>
      <c r="CU38" s="34">
        <f t="shared" si="4"/>
        <v>0</v>
      </c>
      <c r="CV38" s="34">
        <f t="shared" si="4"/>
        <v>0</v>
      </c>
      <c r="CW38" s="34">
        <f t="shared" si="4"/>
        <v>0</v>
      </c>
      <c r="CX38" s="34">
        <f t="shared" si="4"/>
        <v>0</v>
      </c>
      <c r="DA38" s="34">
        <f t="shared" si="28"/>
        <v>0</v>
      </c>
      <c r="DB38" s="34">
        <f t="shared" si="28"/>
        <v>0</v>
      </c>
      <c r="DC38" s="34">
        <f t="shared" si="28"/>
        <v>0</v>
      </c>
      <c r="DD38" s="34">
        <f t="shared" si="28"/>
        <v>0</v>
      </c>
      <c r="DE38" s="34">
        <f t="shared" si="28"/>
        <v>0</v>
      </c>
      <c r="DF38" s="34">
        <f t="shared" si="28"/>
        <v>0</v>
      </c>
      <c r="DG38" s="34">
        <f t="shared" si="28"/>
        <v>0</v>
      </c>
      <c r="DH38" s="34">
        <f t="shared" si="28"/>
        <v>0</v>
      </c>
      <c r="DI38" s="34">
        <f t="shared" si="28"/>
        <v>0</v>
      </c>
      <c r="DJ38" s="34">
        <f t="shared" si="28"/>
        <v>0</v>
      </c>
      <c r="DK38" s="34">
        <f t="shared" si="28"/>
        <v>0</v>
      </c>
      <c r="DL38" s="34">
        <f t="shared" si="28"/>
        <v>0</v>
      </c>
      <c r="DM38" s="34">
        <f t="shared" si="28"/>
        <v>0</v>
      </c>
      <c r="DN38" s="34">
        <f t="shared" si="28"/>
        <v>0</v>
      </c>
      <c r="DO38" s="34">
        <f t="shared" si="28"/>
        <v>0</v>
      </c>
      <c r="DP38" s="34">
        <f t="shared" si="20"/>
        <v>0</v>
      </c>
      <c r="DQ38" s="34">
        <f t="shared" si="6"/>
        <v>0</v>
      </c>
      <c r="DR38" s="34">
        <f t="shared" si="6"/>
        <v>0</v>
      </c>
      <c r="DS38" s="34">
        <f t="shared" si="6"/>
        <v>0</v>
      </c>
      <c r="DT38" s="34">
        <f t="shared" si="6"/>
        <v>0</v>
      </c>
      <c r="DU38" s="34">
        <f t="shared" si="6"/>
        <v>0</v>
      </c>
      <c r="DW38" s="34">
        <f t="shared" si="7"/>
        <v>0</v>
      </c>
      <c r="DX38" s="34">
        <f t="shared" si="29"/>
        <v>0</v>
      </c>
      <c r="DY38" s="34">
        <f t="shared" si="29"/>
        <v>0</v>
      </c>
      <c r="DZ38" s="34">
        <f t="shared" si="29"/>
        <v>0</v>
      </c>
      <c r="EA38" s="34">
        <f t="shared" si="29"/>
        <v>0</v>
      </c>
      <c r="EB38" s="34">
        <f t="shared" si="29"/>
        <v>0</v>
      </c>
      <c r="EC38" s="34">
        <f t="shared" si="29"/>
        <v>0</v>
      </c>
      <c r="ED38" s="34">
        <f t="shared" si="29"/>
        <v>0</v>
      </c>
      <c r="EE38" s="34">
        <f t="shared" si="29"/>
        <v>0</v>
      </c>
      <c r="EF38" s="34">
        <f t="shared" si="29"/>
        <v>0</v>
      </c>
      <c r="EG38" s="34">
        <f t="shared" si="29"/>
        <v>1</v>
      </c>
      <c r="EH38" s="34">
        <f t="shared" si="29"/>
        <v>0</v>
      </c>
      <c r="EI38" s="34">
        <f t="shared" si="29"/>
        <v>0</v>
      </c>
      <c r="EJ38" s="34">
        <f t="shared" si="29"/>
        <v>0</v>
      </c>
      <c r="EK38" s="34">
        <f t="shared" si="29"/>
        <v>0</v>
      </c>
      <c r="EL38" s="34">
        <f t="shared" si="29"/>
        <v>0</v>
      </c>
      <c r="EM38" s="34">
        <f t="shared" si="21"/>
        <v>0</v>
      </c>
      <c r="EN38" s="34">
        <f t="shared" si="9"/>
        <v>0</v>
      </c>
      <c r="EO38" s="34">
        <f t="shared" si="9"/>
        <v>0</v>
      </c>
      <c r="EP38" s="34">
        <f t="shared" si="9"/>
        <v>0</v>
      </c>
      <c r="EQ38" s="34">
        <f t="shared" si="9"/>
        <v>0</v>
      </c>
      <c r="ER38" s="34">
        <f t="shared" si="9"/>
        <v>0</v>
      </c>
      <c r="ES38" s="5"/>
      <c r="ET38" s="44">
        <f t="shared" si="30"/>
        <v>0</v>
      </c>
      <c r="EU38" s="44">
        <f t="shared" si="30"/>
        <v>0</v>
      </c>
      <c r="EV38" s="44">
        <f t="shared" si="30"/>
        <v>0</v>
      </c>
      <c r="EW38" s="44">
        <f t="shared" si="30"/>
        <v>0</v>
      </c>
      <c r="EX38" s="44">
        <f t="shared" si="30"/>
        <v>0</v>
      </c>
      <c r="EY38" s="44">
        <f t="shared" si="30"/>
        <v>0</v>
      </c>
      <c r="EZ38" s="44">
        <f t="shared" si="30"/>
        <v>0</v>
      </c>
      <c r="FA38" s="44">
        <f t="shared" si="30"/>
        <v>0</v>
      </c>
      <c r="FB38" s="44">
        <f t="shared" si="30"/>
        <v>0</v>
      </c>
      <c r="FC38" s="44">
        <f t="shared" si="30"/>
        <v>0</v>
      </c>
      <c r="FD38" s="44">
        <f t="shared" si="30"/>
        <v>0</v>
      </c>
      <c r="FE38" s="44">
        <f t="shared" si="30"/>
        <v>0</v>
      </c>
      <c r="FF38" s="44">
        <f t="shared" si="30"/>
        <v>0</v>
      </c>
      <c r="FG38" s="44">
        <f t="shared" si="30"/>
        <v>0</v>
      </c>
      <c r="FH38" s="44">
        <f t="shared" si="30"/>
        <v>0</v>
      </c>
      <c r="FI38" s="44">
        <f t="shared" si="22"/>
        <v>0</v>
      </c>
      <c r="FJ38" s="44">
        <f t="shared" si="11"/>
        <v>0</v>
      </c>
      <c r="FK38" s="44">
        <f t="shared" si="11"/>
        <v>0</v>
      </c>
      <c r="FL38" s="44">
        <f t="shared" si="11"/>
        <v>0</v>
      </c>
      <c r="FM38" s="44">
        <f t="shared" si="11"/>
        <v>0</v>
      </c>
      <c r="FN38" s="44">
        <f t="shared" si="11"/>
        <v>0</v>
      </c>
      <c r="FO38" s="44">
        <f t="shared" si="11"/>
        <v>0</v>
      </c>
      <c r="FP38" s="44"/>
      <c r="FQ38" s="44">
        <f t="shared" si="31"/>
        <v>0</v>
      </c>
      <c r="FR38" s="44">
        <f t="shared" si="31"/>
        <v>0</v>
      </c>
      <c r="FS38" s="44">
        <f t="shared" si="31"/>
        <v>0</v>
      </c>
      <c r="FT38" s="44">
        <f t="shared" si="31"/>
        <v>0</v>
      </c>
      <c r="FU38" s="44">
        <f t="shared" si="31"/>
        <v>0</v>
      </c>
      <c r="FV38" s="44">
        <f t="shared" si="31"/>
        <v>0</v>
      </c>
      <c r="FW38" s="44">
        <f t="shared" si="31"/>
        <v>0</v>
      </c>
      <c r="FX38" s="44">
        <f t="shared" si="31"/>
        <v>0</v>
      </c>
      <c r="FY38" s="44">
        <f t="shared" si="31"/>
        <v>0</v>
      </c>
      <c r="FZ38" s="44">
        <f t="shared" si="31"/>
        <v>0</v>
      </c>
      <c r="GA38" s="44">
        <f t="shared" si="31"/>
        <v>0</v>
      </c>
      <c r="GB38" s="44">
        <f t="shared" si="31"/>
        <v>0</v>
      </c>
      <c r="GC38" s="44">
        <f t="shared" si="31"/>
        <v>0</v>
      </c>
      <c r="GD38" s="44">
        <f t="shared" si="31"/>
        <v>0</v>
      </c>
      <c r="GE38" s="44">
        <f t="shared" si="31"/>
        <v>0</v>
      </c>
      <c r="GF38" s="44">
        <f t="shared" si="23"/>
        <v>0</v>
      </c>
      <c r="GG38" s="44">
        <f t="shared" si="13"/>
        <v>0</v>
      </c>
      <c r="GH38" s="44">
        <f t="shared" si="13"/>
        <v>0</v>
      </c>
      <c r="GI38" s="44">
        <f t="shared" si="13"/>
        <v>0</v>
      </c>
      <c r="GJ38" s="44">
        <f t="shared" si="13"/>
        <v>0</v>
      </c>
      <c r="GK38" s="44">
        <f t="shared" si="13"/>
        <v>0</v>
      </c>
      <c r="GL38" s="44">
        <f t="shared" si="13"/>
        <v>0</v>
      </c>
      <c r="GM38" s="44"/>
      <c r="GN38" s="44">
        <f t="shared" si="32"/>
        <v>0</v>
      </c>
      <c r="GO38" s="44">
        <f t="shared" si="32"/>
        <v>0</v>
      </c>
      <c r="GP38" s="44">
        <f t="shared" si="32"/>
        <v>0</v>
      </c>
      <c r="GQ38" s="44">
        <f t="shared" si="32"/>
        <v>-473606</v>
      </c>
      <c r="GR38" s="44">
        <f t="shared" si="32"/>
        <v>0</v>
      </c>
      <c r="GS38" s="44">
        <f t="shared" si="32"/>
        <v>0</v>
      </c>
      <c r="GT38" s="44">
        <f t="shared" si="32"/>
        <v>0</v>
      </c>
      <c r="GU38" s="44">
        <f t="shared" si="32"/>
        <v>0</v>
      </c>
      <c r="GV38" s="44">
        <f t="shared" si="32"/>
        <v>0</v>
      </c>
      <c r="GW38" s="44">
        <f t="shared" si="32"/>
        <v>0</v>
      </c>
      <c r="GX38" s="44">
        <f t="shared" si="32"/>
        <v>0</v>
      </c>
      <c r="GY38" s="44">
        <f t="shared" si="32"/>
        <v>0</v>
      </c>
      <c r="GZ38" s="44">
        <f t="shared" si="32"/>
        <v>0</v>
      </c>
      <c r="HA38" s="44">
        <f t="shared" si="32"/>
        <v>0</v>
      </c>
      <c r="HB38" s="44">
        <f t="shared" si="32"/>
        <v>0</v>
      </c>
      <c r="HC38" s="44">
        <f t="shared" si="24"/>
        <v>0</v>
      </c>
      <c r="HD38" s="44">
        <f t="shared" si="15"/>
        <v>0</v>
      </c>
      <c r="HE38" s="44">
        <f t="shared" si="15"/>
        <v>0</v>
      </c>
      <c r="HF38" s="44">
        <f t="shared" si="15"/>
        <v>0</v>
      </c>
      <c r="HG38" s="44">
        <f t="shared" si="15"/>
        <v>0</v>
      </c>
      <c r="HH38" s="44">
        <f t="shared" si="15"/>
        <v>0</v>
      </c>
      <c r="HI38" s="44">
        <f t="shared" si="15"/>
        <v>0</v>
      </c>
      <c r="HJ38" s="44"/>
      <c r="HK38" s="44">
        <f t="shared" si="33"/>
        <v>0</v>
      </c>
      <c r="HL38" s="44">
        <f t="shared" si="33"/>
        <v>0</v>
      </c>
      <c r="HM38" s="44">
        <f t="shared" si="33"/>
        <v>0</v>
      </c>
      <c r="HN38" s="44">
        <f t="shared" si="33"/>
        <v>0</v>
      </c>
      <c r="HO38" s="44">
        <f t="shared" si="33"/>
        <v>0</v>
      </c>
      <c r="HP38" s="44">
        <f t="shared" si="33"/>
        <v>0</v>
      </c>
      <c r="HQ38" s="44">
        <f t="shared" si="33"/>
        <v>0</v>
      </c>
      <c r="HR38" s="44">
        <f t="shared" si="33"/>
        <v>0</v>
      </c>
      <c r="HS38" s="44">
        <f t="shared" si="33"/>
        <v>0</v>
      </c>
      <c r="HT38" s="44">
        <f t="shared" si="33"/>
        <v>0</v>
      </c>
      <c r="HU38" s="44">
        <f t="shared" si="33"/>
        <v>-32394</v>
      </c>
      <c r="HV38" s="44">
        <f t="shared" si="33"/>
        <v>0</v>
      </c>
      <c r="HW38" s="44">
        <f t="shared" si="33"/>
        <v>0</v>
      </c>
      <c r="HX38" s="44">
        <f t="shared" si="33"/>
        <v>0</v>
      </c>
      <c r="HY38" s="44">
        <f t="shared" si="33"/>
        <v>0</v>
      </c>
      <c r="HZ38" s="44">
        <f t="shared" si="25"/>
        <v>0</v>
      </c>
      <c r="IA38" s="44">
        <f t="shared" si="17"/>
        <v>0</v>
      </c>
      <c r="IB38" s="44">
        <f t="shared" si="17"/>
        <v>0</v>
      </c>
      <c r="IC38" s="44">
        <f t="shared" si="17"/>
        <v>0</v>
      </c>
      <c r="ID38" s="44">
        <f t="shared" si="17"/>
        <v>0</v>
      </c>
      <c r="IE38" s="44">
        <f t="shared" si="17"/>
        <v>0</v>
      </c>
      <c r="IF38" s="44">
        <f t="shared" si="17"/>
        <v>0</v>
      </c>
    </row>
    <row r="39" spans="1:240" s="34" customFormat="1" ht="12" customHeight="1" x14ac:dyDescent="0.15">
      <c r="A39" s="77"/>
      <c r="B39" s="78" t="s">
        <v>189</v>
      </c>
      <c r="C39" s="78" t="s">
        <v>214</v>
      </c>
      <c r="D39" s="79" t="s">
        <v>215</v>
      </c>
      <c r="E39" s="79" t="s">
        <v>192</v>
      </c>
      <c r="F39" s="80">
        <v>44562</v>
      </c>
      <c r="G39" s="80">
        <v>45838</v>
      </c>
      <c r="H39" s="65" t="s">
        <v>46</v>
      </c>
      <c r="I39" s="65" t="s">
        <v>70</v>
      </c>
      <c r="J39" s="65" t="s">
        <v>93</v>
      </c>
      <c r="K39" s="67"/>
      <c r="L39" s="81">
        <v>26000</v>
      </c>
      <c r="M39" s="81">
        <v>26000</v>
      </c>
      <c r="N39" s="81">
        <v>26000</v>
      </c>
      <c r="O39" s="81">
        <v>26000</v>
      </c>
      <c r="P39" s="81">
        <v>26000</v>
      </c>
      <c r="Q39" s="81">
        <v>26000</v>
      </c>
      <c r="R39" s="81">
        <v>26000</v>
      </c>
      <c r="S39" s="81">
        <v>26000</v>
      </c>
      <c r="T39" s="81">
        <v>26000</v>
      </c>
      <c r="U39" s="81">
        <v>26000</v>
      </c>
      <c r="V39" s="81">
        <v>26660</v>
      </c>
      <c r="W39" s="81">
        <v>26660</v>
      </c>
      <c r="X39" s="81">
        <v>26660</v>
      </c>
      <c r="Y39" s="81">
        <v>26660</v>
      </c>
      <c r="Z39" s="81">
        <v>26660</v>
      </c>
      <c r="AA39" s="81">
        <v>26660</v>
      </c>
      <c r="AB39" s="81">
        <v>26660</v>
      </c>
      <c r="AC39" s="81">
        <v>26660</v>
      </c>
      <c r="AD39" s="81">
        <v>26660</v>
      </c>
      <c r="AE39" s="81">
        <v>26660</v>
      </c>
      <c r="AF39" s="81">
        <v>26660</v>
      </c>
      <c r="AG39" s="81">
        <v>26660</v>
      </c>
      <c r="AH39" s="44"/>
      <c r="AI39" s="81">
        <v>26000</v>
      </c>
      <c r="AJ39" s="81">
        <v>26000</v>
      </c>
      <c r="AK39" s="81">
        <v>26000</v>
      </c>
      <c r="AL39" s="81">
        <v>26000</v>
      </c>
      <c r="AM39" s="81">
        <v>26000</v>
      </c>
      <c r="AN39" s="81">
        <v>26000</v>
      </c>
      <c r="AO39" s="81">
        <v>26000</v>
      </c>
      <c r="AP39" s="81">
        <v>26000</v>
      </c>
      <c r="AQ39" s="81">
        <v>26000</v>
      </c>
      <c r="AR39" s="81">
        <v>26000</v>
      </c>
      <c r="AS39" s="81">
        <v>26660</v>
      </c>
      <c r="AT39" s="81">
        <v>26660</v>
      </c>
      <c r="AU39" s="81">
        <v>26660</v>
      </c>
      <c r="AV39" s="81">
        <v>26660</v>
      </c>
      <c r="AW39" s="81">
        <v>26660</v>
      </c>
      <c r="AX39" s="81">
        <v>26660</v>
      </c>
      <c r="AY39" s="81">
        <v>26660</v>
      </c>
      <c r="AZ39" s="81">
        <v>26660</v>
      </c>
      <c r="BA39" s="81">
        <v>26660</v>
      </c>
      <c r="BB39" s="81">
        <v>26660</v>
      </c>
      <c r="BC39" s="81">
        <v>26660</v>
      </c>
      <c r="BD39" s="81">
        <v>26660</v>
      </c>
      <c r="BE39" s="5"/>
      <c r="BF39" s="34">
        <f t="shared" si="26"/>
        <v>1</v>
      </c>
      <c r="BG39" s="34">
        <f t="shared" si="26"/>
        <v>1</v>
      </c>
      <c r="BH39" s="34">
        <f t="shared" si="26"/>
        <v>1</v>
      </c>
      <c r="BI39" s="34">
        <f t="shared" si="26"/>
        <v>1</v>
      </c>
      <c r="BJ39" s="34">
        <f t="shared" si="26"/>
        <v>1</v>
      </c>
      <c r="BK39" s="34">
        <f t="shared" si="26"/>
        <v>1</v>
      </c>
      <c r="BL39" s="34">
        <f t="shared" si="26"/>
        <v>1</v>
      </c>
      <c r="BM39" s="34">
        <f t="shared" si="26"/>
        <v>1</v>
      </c>
      <c r="BN39" s="34">
        <f t="shared" si="26"/>
        <v>1</v>
      </c>
      <c r="BO39" s="34">
        <f t="shared" si="26"/>
        <v>1</v>
      </c>
      <c r="BP39" s="34">
        <f t="shared" si="26"/>
        <v>1</v>
      </c>
      <c r="BQ39" s="34">
        <f t="shared" si="26"/>
        <v>1</v>
      </c>
      <c r="BR39" s="34">
        <f t="shared" si="26"/>
        <v>1</v>
      </c>
      <c r="BS39" s="34">
        <f t="shared" si="26"/>
        <v>1</v>
      </c>
      <c r="BT39" s="34">
        <f t="shared" si="26"/>
        <v>1</v>
      </c>
      <c r="BU39" s="34">
        <f t="shared" si="18"/>
        <v>1</v>
      </c>
      <c r="BV39" s="34">
        <f t="shared" si="18"/>
        <v>1</v>
      </c>
      <c r="BW39" s="34">
        <f t="shared" si="18"/>
        <v>1</v>
      </c>
      <c r="BX39" s="34">
        <f t="shared" si="18"/>
        <v>1</v>
      </c>
      <c r="BY39" s="34">
        <f t="shared" si="18"/>
        <v>1</v>
      </c>
      <c r="BZ39" s="34">
        <f t="shared" si="18"/>
        <v>1</v>
      </c>
      <c r="CA39" s="34">
        <f t="shared" si="18"/>
        <v>1</v>
      </c>
      <c r="CC39" s="34">
        <f t="shared" si="2"/>
        <v>0</v>
      </c>
      <c r="CD39" s="34">
        <f t="shared" si="27"/>
        <v>1</v>
      </c>
      <c r="CE39" s="34">
        <f t="shared" si="27"/>
        <v>1</v>
      </c>
      <c r="CF39" s="34">
        <f t="shared" si="27"/>
        <v>1</v>
      </c>
      <c r="CG39" s="34">
        <f t="shared" si="27"/>
        <v>1</v>
      </c>
      <c r="CH39" s="34">
        <f t="shared" si="27"/>
        <v>1</v>
      </c>
      <c r="CI39" s="34">
        <f t="shared" si="27"/>
        <v>1</v>
      </c>
      <c r="CJ39" s="34">
        <f t="shared" si="27"/>
        <v>1</v>
      </c>
      <c r="CK39" s="34">
        <f t="shared" si="27"/>
        <v>1</v>
      </c>
      <c r="CL39" s="34">
        <f t="shared" si="27"/>
        <v>1</v>
      </c>
      <c r="CM39" s="34">
        <f t="shared" si="27"/>
        <v>1</v>
      </c>
      <c r="CN39" s="34">
        <f t="shared" si="27"/>
        <v>1</v>
      </c>
      <c r="CO39" s="34">
        <f t="shared" si="27"/>
        <v>1</v>
      </c>
      <c r="CP39" s="34">
        <f t="shared" si="27"/>
        <v>1</v>
      </c>
      <c r="CQ39" s="34">
        <f t="shared" si="27"/>
        <v>1</v>
      </c>
      <c r="CR39" s="34">
        <f t="shared" si="27"/>
        <v>1</v>
      </c>
      <c r="CS39" s="34">
        <f t="shared" si="19"/>
        <v>1</v>
      </c>
      <c r="CT39" s="34">
        <f t="shared" si="19"/>
        <v>1</v>
      </c>
      <c r="CU39" s="34">
        <f t="shared" si="19"/>
        <v>1</v>
      </c>
      <c r="CV39" s="34">
        <f t="shared" si="19"/>
        <v>1</v>
      </c>
      <c r="CW39" s="34">
        <f t="shared" si="19"/>
        <v>1</v>
      </c>
      <c r="CX39" s="34">
        <f t="shared" si="19"/>
        <v>1</v>
      </c>
      <c r="DA39" s="34">
        <f t="shared" si="28"/>
        <v>0</v>
      </c>
      <c r="DB39" s="34">
        <f t="shared" si="28"/>
        <v>0</v>
      </c>
      <c r="DC39" s="34">
        <f t="shared" si="28"/>
        <v>0</v>
      </c>
      <c r="DD39" s="34">
        <f t="shared" si="28"/>
        <v>0</v>
      </c>
      <c r="DE39" s="34">
        <f t="shared" si="28"/>
        <v>0</v>
      </c>
      <c r="DF39" s="34">
        <f t="shared" si="28"/>
        <v>0</v>
      </c>
      <c r="DG39" s="34">
        <f t="shared" si="28"/>
        <v>0</v>
      </c>
      <c r="DH39" s="34">
        <f t="shared" si="28"/>
        <v>0</v>
      </c>
      <c r="DI39" s="34">
        <f t="shared" si="28"/>
        <v>0</v>
      </c>
      <c r="DJ39" s="34">
        <f t="shared" si="28"/>
        <v>0</v>
      </c>
      <c r="DK39" s="34">
        <f t="shared" si="28"/>
        <v>0</v>
      </c>
      <c r="DL39" s="34">
        <f t="shared" si="28"/>
        <v>0</v>
      </c>
      <c r="DM39" s="34">
        <f t="shared" si="28"/>
        <v>0</v>
      </c>
      <c r="DN39" s="34">
        <f t="shared" si="28"/>
        <v>0</v>
      </c>
      <c r="DO39" s="34">
        <f t="shared" si="28"/>
        <v>0</v>
      </c>
      <c r="DP39" s="34">
        <f t="shared" si="20"/>
        <v>0</v>
      </c>
      <c r="DQ39" s="34">
        <f t="shared" si="20"/>
        <v>0</v>
      </c>
      <c r="DR39" s="34">
        <f t="shared" si="20"/>
        <v>0</v>
      </c>
      <c r="DS39" s="34">
        <f t="shared" si="20"/>
        <v>0</v>
      </c>
      <c r="DT39" s="34">
        <f t="shared" si="20"/>
        <v>0</v>
      </c>
      <c r="DU39" s="34">
        <f t="shared" si="20"/>
        <v>0</v>
      </c>
      <c r="DW39" s="34">
        <f t="shared" si="7"/>
        <v>0</v>
      </c>
      <c r="DX39" s="34">
        <f t="shared" si="29"/>
        <v>0</v>
      </c>
      <c r="DY39" s="34">
        <f t="shared" si="29"/>
        <v>0</v>
      </c>
      <c r="DZ39" s="34">
        <f t="shared" si="29"/>
        <v>0</v>
      </c>
      <c r="EA39" s="34">
        <f t="shared" si="29"/>
        <v>0</v>
      </c>
      <c r="EB39" s="34">
        <f t="shared" si="29"/>
        <v>0</v>
      </c>
      <c r="EC39" s="34">
        <f t="shared" si="29"/>
        <v>0</v>
      </c>
      <c r="ED39" s="34">
        <f t="shared" si="29"/>
        <v>0</v>
      </c>
      <c r="EE39" s="34">
        <f t="shared" si="29"/>
        <v>0</v>
      </c>
      <c r="EF39" s="34">
        <f t="shared" si="29"/>
        <v>0</v>
      </c>
      <c r="EG39" s="34">
        <f t="shared" si="29"/>
        <v>0</v>
      </c>
      <c r="EH39" s="34">
        <f t="shared" si="29"/>
        <v>0</v>
      </c>
      <c r="EI39" s="34">
        <f t="shared" si="29"/>
        <v>0</v>
      </c>
      <c r="EJ39" s="34">
        <f t="shared" si="29"/>
        <v>0</v>
      </c>
      <c r="EK39" s="34">
        <f t="shared" si="29"/>
        <v>0</v>
      </c>
      <c r="EL39" s="34">
        <f t="shared" si="29"/>
        <v>0</v>
      </c>
      <c r="EM39" s="34">
        <f t="shared" si="21"/>
        <v>0</v>
      </c>
      <c r="EN39" s="34">
        <f t="shared" si="21"/>
        <v>0</v>
      </c>
      <c r="EO39" s="34">
        <f t="shared" si="21"/>
        <v>0</v>
      </c>
      <c r="EP39" s="34">
        <f t="shared" si="21"/>
        <v>0</v>
      </c>
      <c r="EQ39" s="34">
        <f t="shared" si="21"/>
        <v>0</v>
      </c>
      <c r="ER39" s="34">
        <f t="shared" si="21"/>
        <v>0</v>
      </c>
      <c r="ES39" s="5"/>
      <c r="ET39" s="44">
        <f t="shared" si="30"/>
        <v>0</v>
      </c>
      <c r="EU39" s="44">
        <f t="shared" si="30"/>
        <v>0</v>
      </c>
      <c r="EV39" s="44">
        <f t="shared" si="30"/>
        <v>0</v>
      </c>
      <c r="EW39" s="44">
        <f t="shared" si="30"/>
        <v>0</v>
      </c>
      <c r="EX39" s="44">
        <f t="shared" si="30"/>
        <v>0</v>
      </c>
      <c r="EY39" s="44">
        <f t="shared" si="30"/>
        <v>0</v>
      </c>
      <c r="EZ39" s="44">
        <f t="shared" si="30"/>
        <v>0</v>
      </c>
      <c r="FA39" s="44">
        <f t="shared" si="30"/>
        <v>0</v>
      </c>
      <c r="FB39" s="44">
        <f t="shared" si="30"/>
        <v>0</v>
      </c>
      <c r="FC39" s="44">
        <f t="shared" si="30"/>
        <v>0</v>
      </c>
      <c r="FD39" s="44">
        <f t="shared" si="30"/>
        <v>0</v>
      </c>
      <c r="FE39" s="44">
        <f t="shared" si="30"/>
        <v>0</v>
      </c>
      <c r="FF39" s="44">
        <f t="shared" si="30"/>
        <v>0</v>
      </c>
      <c r="FG39" s="44">
        <f t="shared" si="30"/>
        <v>0</v>
      </c>
      <c r="FH39" s="44">
        <f t="shared" si="30"/>
        <v>0</v>
      </c>
      <c r="FI39" s="44">
        <f t="shared" si="22"/>
        <v>0</v>
      </c>
      <c r="FJ39" s="44">
        <f t="shared" si="22"/>
        <v>0</v>
      </c>
      <c r="FK39" s="44">
        <f t="shared" si="22"/>
        <v>0</v>
      </c>
      <c r="FL39" s="44">
        <f t="shared" si="22"/>
        <v>0</v>
      </c>
      <c r="FM39" s="44">
        <f t="shared" si="22"/>
        <v>0</v>
      </c>
      <c r="FN39" s="44">
        <f t="shared" si="22"/>
        <v>0</v>
      </c>
      <c r="FO39" s="44">
        <f t="shared" si="22"/>
        <v>0</v>
      </c>
      <c r="FP39" s="44"/>
      <c r="FQ39" s="44">
        <f t="shared" si="31"/>
        <v>0</v>
      </c>
      <c r="FR39" s="44">
        <f t="shared" si="31"/>
        <v>0</v>
      </c>
      <c r="FS39" s="44">
        <f t="shared" si="31"/>
        <v>0</v>
      </c>
      <c r="FT39" s="44">
        <f t="shared" si="31"/>
        <v>0</v>
      </c>
      <c r="FU39" s="44">
        <f t="shared" si="31"/>
        <v>0</v>
      </c>
      <c r="FV39" s="44">
        <f t="shared" si="31"/>
        <v>0</v>
      </c>
      <c r="FW39" s="44">
        <f t="shared" si="31"/>
        <v>0</v>
      </c>
      <c r="FX39" s="44">
        <f t="shared" si="31"/>
        <v>0</v>
      </c>
      <c r="FY39" s="44">
        <f t="shared" si="31"/>
        <v>0</v>
      </c>
      <c r="FZ39" s="44">
        <f t="shared" si="31"/>
        <v>0</v>
      </c>
      <c r="GA39" s="44">
        <f t="shared" si="31"/>
        <v>660</v>
      </c>
      <c r="GB39" s="44">
        <f t="shared" si="31"/>
        <v>0</v>
      </c>
      <c r="GC39" s="44">
        <f t="shared" si="31"/>
        <v>0</v>
      </c>
      <c r="GD39" s="44">
        <f t="shared" si="31"/>
        <v>0</v>
      </c>
      <c r="GE39" s="44">
        <f t="shared" si="31"/>
        <v>0</v>
      </c>
      <c r="GF39" s="44">
        <f t="shared" si="23"/>
        <v>0</v>
      </c>
      <c r="GG39" s="44">
        <f t="shared" si="23"/>
        <v>0</v>
      </c>
      <c r="GH39" s="44">
        <f t="shared" si="23"/>
        <v>0</v>
      </c>
      <c r="GI39" s="44">
        <f t="shared" si="23"/>
        <v>0</v>
      </c>
      <c r="GJ39" s="44">
        <f t="shared" si="23"/>
        <v>0</v>
      </c>
      <c r="GK39" s="44">
        <f t="shared" si="23"/>
        <v>0</v>
      </c>
      <c r="GL39" s="44">
        <f t="shared" si="23"/>
        <v>0</v>
      </c>
      <c r="GM39" s="44"/>
      <c r="GN39" s="44">
        <f t="shared" si="32"/>
        <v>0</v>
      </c>
      <c r="GO39" s="44">
        <f t="shared" si="32"/>
        <v>0</v>
      </c>
      <c r="GP39" s="44">
        <f t="shared" si="32"/>
        <v>0</v>
      </c>
      <c r="GQ39" s="44">
        <f t="shared" si="32"/>
        <v>0</v>
      </c>
      <c r="GR39" s="44">
        <f t="shared" si="32"/>
        <v>0</v>
      </c>
      <c r="GS39" s="44">
        <f t="shared" si="32"/>
        <v>0</v>
      </c>
      <c r="GT39" s="44">
        <f t="shared" si="32"/>
        <v>0</v>
      </c>
      <c r="GU39" s="44">
        <f t="shared" si="32"/>
        <v>0</v>
      </c>
      <c r="GV39" s="44">
        <f t="shared" si="32"/>
        <v>0</v>
      </c>
      <c r="GW39" s="44">
        <f t="shared" si="32"/>
        <v>0</v>
      </c>
      <c r="GX39" s="44">
        <f t="shared" si="32"/>
        <v>0</v>
      </c>
      <c r="GY39" s="44">
        <f t="shared" si="32"/>
        <v>0</v>
      </c>
      <c r="GZ39" s="44">
        <f t="shared" si="32"/>
        <v>0</v>
      </c>
      <c r="HA39" s="44">
        <f t="shared" si="32"/>
        <v>0</v>
      </c>
      <c r="HB39" s="44">
        <f t="shared" si="32"/>
        <v>0</v>
      </c>
      <c r="HC39" s="44">
        <f t="shared" si="24"/>
        <v>0</v>
      </c>
      <c r="HD39" s="44">
        <f t="shared" si="24"/>
        <v>0</v>
      </c>
      <c r="HE39" s="44">
        <f t="shared" si="24"/>
        <v>0</v>
      </c>
      <c r="HF39" s="44">
        <f t="shared" si="24"/>
        <v>0</v>
      </c>
      <c r="HG39" s="44">
        <f t="shared" si="24"/>
        <v>0</v>
      </c>
      <c r="HH39" s="44">
        <f t="shared" si="24"/>
        <v>0</v>
      </c>
      <c r="HI39" s="44">
        <f t="shared" si="24"/>
        <v>0</v>
      </c>
      <c r="HJ39" s="44"/>
      <c r="HK39" s="44">
        <f t="shared" si="33"/>
        <v>0</v>
      </c>
      <c r="HL39" s="44">
        <f t="shared" si="33"/>
        <v>0</v>
      </c>
      <c r="HM39" s="44">
        <f t="shared" si="33"/>
        <v>0</v>
      </c>
      <c r="HN39" s="44">
        <f t="shared" si="33"/>
        <v>0</v>
      </c>
      <c r="HO39" s="44">
        <f t="shared" si="33"/>
        <v>0</v>
      </c>
      <c r="HP39" s="44">
        <f t="shared" si="33"/>
        <v>0</v>
      </c>
      <c r="HQ39" s="44">
        <f t="shared" si="33"/>
        <v>0</v>
      </c>
      <c r="HR39" s="44">
        <f t="shared" si="33"/>
        <v>0</v>
      </c>
      <c r="HS39" s="44">
        <f t="shared" si="33"/>
        <v>0</v>
      </c>
      <c r="HT39" s="44">
        <f t="shared" si="33"/>
        <v>0</v>
      </c>
      <c r="HU39" s="44">
        <f t="shared" si="33"/>
        <v>0</v>
      </c>
      <c r="HV39" s="44">
        <f t="shared" si="33"/>
        <v>0</v>
      </c>
      <c r="HW39" s="44">
        <f t="shared" si="33"/>
        <v>0</v>
      </c>
      <c r="HX39" s="44">
        <f t="shared" si="33"/>
        <v>0</v>
      </c>
      <c r="HY39" s="44">
        <f t="shared" si="33"/>
        <v>0</v>
      </c>
      <c r="HZ39" s="44">
        <f t="shared" si="25"/>
        <v>0</v>
      </c>
      <c r="IA39" s="44">
        <f t="shared" si="25"/>
        <v>0</v>
      </c>
      <c r="IB39" s="44">
        <f t="shared" si="25"/>
        <v>0</v>
      </c>
      <c r="IC39" s="44">
        <f t="shared" si="25"/>
        <v>0</v>
      </c>
      <c r="ID39" s="44">
        <f t="shared" si="25"/>
        <v>0</v>
      </c>
      <c r="IE39" s="44">
        <f t="shared" si="25"/>
        <v>0</v>
      </c>
      <c r="IF39" s="44">
        <f t="shared" si="25"/>
        <v>0</v>
      </c>
    </row>
    <row r="40" spans="1:240" s="34" customFormat="1" ht="12" customHeight="1" x14ac:dyDescent="0.15">
      <c r="A40" s="77"/>
      <c r="B40" s="78" t="s">
        <v>216</v>
      </c>
      <c r="C40" s="78" t="s">
        <v>217</v>
      </c>
      <c r="D40" s="79" t="s">
        <v>218</v>
      </c>
      <c r="E40" s="79" t="s">
        <v>219</v>
      </c>
      <c r="F40" s="80">
        <v>45413</v>
      </c>
      <c r="G40" s="80">
        <v>46507</v>
      </c>
      <c r="H40" s="65" t="s">
        <v>61</v>
      </c>
      <c r="I40" s="65" t="s">
        <v>70</v>
      </c>
      <c r="J40" s="65" t="s">
        <v>90</v>
      </c>
      <c r="K40" s="67"/>
      <c r="L40" s="81">
        <v>25000</v>
      </c>
      <c r="M40" s="81">
        <v>25000</v>
      </c>
      <c r="N40" s="81">
        <v>25000</v>
      </c>
      <c r="O40" s="81">
        <v>25000</v>
      </c>
      <c r="P40" s="81">
        <v>25000</v>
      </c>
      <c r="Q40" s="81">
        <v>25000</v>
      </c>
      <c r="R40" s="81">
        <v>25000</v>
      </c>
      <c r="S40" s="81">
        <v>25000</v>
      </c>
      <c r="T40" s="81">
        <v>25000</v>
      </c>
      <c r="U40" s="81">
        <v>25000</v>
      </c>
      <c r="V40" s="81">
        <v>25000</v>
      </c>
      <c r="W40" s="81">
        <v>25000</v>
      </c>
      <c r="X40" s="81">
        <v>25000</v>
      </c>
      <c r="Y40" s="81">
        <v>25000</v>
      </c>
      <c r="Z40" s="81">
        <v>25000</v>
      </c>
      <c r="AA40" s="81">
        <v>25000</v>
      </c>
      <c r="AB40" s="81">
        <v>25000</v>
      </c>
      <c r="AC40" s="81">
        <v>25000</v>
      </c>
      <c r="AD40" s="81">
        <v>25000</v>
      </c>
      <c r="AE40" s="81">
        <v>25000</v>
      </c>
      <c r="AF40" s="81">
        <v>25000</v>
      </c>
      <c r="AG40" s="81">
        <v>25000</v>
      </c>
      <c r="AH40" s="44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>
        <v>25000</v>
      </c>
      <c r="AT40" s="81">
        <v>25000</v>
      </c>
      <c r="AU40" s="81">
        <v>25000</v>
      </c>
      <c r="AV40" s="81">
        <v>25000</v>
      </c>
      <c r="AW40" s="81">
        <v>25000</v>
      </c>
      <c r="AX40" s="81">
        <v>25000</v>
      </c>
      <c r="AY40" s="81">
        <v>25000</v>
      </c>
      <c r="AZ40" s="81">
        <v>25000</v>
      </c>
      <c r="BA40" s="81">
        <v>25000</v>
      </c>
      <c r="BB40" s="81">
        <v>25000</v>
      </c>
      <c r="BC40" s="81">
        <v>25000</v>
      </c>
      <c r="BD40" s="81">
        <v>25000</v>
      </c>
      <c r="BE40" s="5"/>
      <c r="BF40" s="34">
        <f t="shared" ref="BF40:BU56" si="34">+IF(L40&lt;&gt;0,1,0)</f>
        <v>1</v>
      </c>
      <c r="BG40" s="34">
        <f t="shared" si="34"/>
        <v>1</v>
      </c>
      <c r="BH40" s="34">
        <f t="shared" si="34"/>
        <v>1</v>
      </c>
      <c r="BI40" s="34">
        <f t="shared" si="34"/>
        <v>1</v>
      </c>
      <c r="BJ40" s="34">
        <f t="shared" si="34"/>
        <v>1</v>
      </c>
      <c r="BK40" s="34">
        <f t="shared" si="34"/>
        <v>1</v>
      </c>
      <c r="BL40" s="34">
        <f t="shared" si="34"/>
        <v>1</v>
      </c>
      <c r="BM40" s="34">
        <f t="shared" si="34"/>
        <v>1</v>
      </c>
      <c r="BN40" s="34">
        <f t="shared" si="34"/>
        <v>1</v>
      </c>
      <c r="BO40" s="34">
        <f t="shared" si="34"/>
        <v>1</v>
      </c>
      <c r="BP40" s="34">
        <f t="shared" si="34"/>
        <v>1</v>
      </c>
      <c r="BQ40" s="34">
        <f t="shared" si="34"/>
        <v>1</v>
      </c>
      <c r="BR40" s="34">
        <f t="shared" si="34"/>
        <v>1</v>
      </c>
      <c r="BS40" s="34">
        <f t="shared" si="34"/>
        <v>1</v>
      </c>
      <c r="BT40" s="34">
        <f t="shared" si="34"/>
        <v>1</v>
      </c>
      <c r="BU40" s="34">
        <f t="shared" si="18"/>
        <v>1</v>
      </c>
      <c r="BV40" s="34">
        <f t="shared" si="18"/>
        <v>1</v>
      </c>
      <c r="BW40" s="34">
        <f t="shared" si="18"/>
        <v>1</v>
      </c>
      <c r="BX40" s="34">
        <f t="shared" si="18"/>
        <v>1</v>
      </c>
      <c r="BY40" s="34">
        <f t="shared" si="18"/>
        <v>1</v>
      </c>
      <c r="BZ40" s="34">
        <f t="shared" si="18"/>
        <v>1</v>
      </c>
      <c r="CA40" s="34">
        <f t="shared" si="18"/>
        <v>1</v>
      </c>
      <c r="CC40" s="34">
        <f t="shared" si="2"/>
        <v>0</v>
      </c>
      <c r="CD40" s="34">
        <f t="shared" ref="CD40:CS56" si="35">+IF(AND(BF40=1,BG40=1),1,0)</f>
        <v>1</v>
      </c>
      <c r="CE40" s="34">
        <f t="shared" si="35"/>
        <v>1</v>
      </c>
      <c r="CF40" s="34">
        <f t="shared" si="35"/>
        <v>1</v>
      </c>
      <c r="CG40" s="34">
        <f t="shared" si="35"/>
        <v>1</v>
      </c>
      <c r="CH40" s="34">
        <f t="shared" si="35"/>
        <v>1</v>
      </c>
      <c r="CI40" s="34">
        <f t="shared" si="35"/>
        <v>1</v>
      </c>
      <c r="CJ40" s="34">
        <f t="shared" si="35"/>
        <v>1</v>
      </c>
      <c r="CK40" s="34">
        <f t="shared" si="35"/>
        <v>1</v>
      </c>
      <c r="CL40" s="34">
        <f t="shared" si="35"/>
        <v>1</v>
      </c>
      <c r="CM40" s="34">
        <f t="shared" si="35"/>
        <v>1</v>
      </c>
      <c r="CN40" s="34">
        <f t="shared" si="35"/>
        <v>1</v>
      </c>
      <c r="CO40" s="34">
        <f t="shared" si="35"/>
        <v>1</v>
      </c>
      <c r="CP40" s="34">
        <f t="shared" si="35"/>
        <v>1</v>
      </c>
      <c r="CQ40" s="34">
        <f t="shared" si="35"/>
        <v>1</v>
      </c>
      <c r="CR40" s="34">
        <f t="shared" si="35"/>
        <v>1</v>
      </c>
      <c r="CS40" s="34">
        <f t="shared" si="19"/>
        <v>1</v>
      </c>
      <c r="CT40" s="34">
        <f t="shared" si="19"/>
        <v>1</v>
      </c>
      <c r="CU40" s="34">
        <f t="shared" si="19"/>
        <v>1</v>
      </c>
      <c r="CV40" s="34">
        <f t="shared" si="19"/>
        <v>1</v>
      </c>
      <c r="CW40" s="34">
        <f t="shared" si="19"/>
        <v>1</v>
      </c>
      <c r="CX40" s="34">
        <f t="shared" si="19"/>
        <v>1</v>
      </c>
      <c r="DA40" s="34">
        <f t="shared" ref="DA40:DP56" si="36">+IF(AND(BG40=1,BF40=0),1,0)</f>
        <v>0</v>
      </c>
      <c r="DB40" s="34">
        <f t="shared" si="36"/>
        <v>0</v>
      </c>
      <c r="DC40" s="34">
        <f t="shared" si="36"/>
        <v>0</v>
      </c>
      <c r="DD40" s="34">
        <f t="shared" si="36"/>
        <v>0</v>
      </c>
      <c r="DE40" s="34">
        <f t="shared" si="36"/>
        <v>0</v>
      </c>
      <c r="DF40" s="34">
        <f t="shared" si="36"/>
        <v>0</v>
      </c>
      <c r="DG40" s="34">
        <f t="shared" si="36"/>
        <v>0</v>
      </c>
      <c r="DH40" s="34">
        <f t="shared" si="36"/>
        <v>0</v>
      </c>
      <c r="DI40" s="34">
        <f t="shared" si="36"/>
        <v>0</v>
      </c>
      <c r="DJ40" s="34">
        <f t="shared" si="36"/>
        <v>0</v>
      </c>
      <c r="DK40" s="34">
        <f t="shared" si="36"/>
        <v>0</v>
      </c>
      <c r="DL40" s="34">
        <f t="shared" si="36"/>
        <v>0</v>
      </c>
      <c r="DM40" s="34">
        <f t="shared" si="36"/>
        <v>0</v>
      </c>
      <c r="DN40" s="34">
        <f t="shared" si="36"/>
        <v>0</v>
      </c>
      <c r="DO40" s="34">
        <f t="shared" si="36"/>
        <v>0</v>
      </c>
      <c r="DP40" s="34">
        <f t="shared" si="20"/>
        <v>0</v>
      </c>
      <c r="DQ40" s="34">
        <f t="shared" si="20"/>
        <v>0</v>
      </c>
      <c r="DR40" s="34">
        <f t="shared" si="20"/>
        <v>0</v>
      </c>
      <c r="DS40" s="34">
        <f t="shared" si="20"/>
        <v>0</v>
      </c>
      <c r="DT40" s="34">
        <f t="shared" si="20"/>
        <v>0</v>
      </c>
      <c r="DU40" s="34">
        <f t="shared" si="20"/>
        <v>0</v>
      </c>
      <c r="DW40" s="34">
        <f t="shared" si="7"/>
        <v>0</v>
      </c>
      <c r="DX40" s="34">
        <f t="shared" ref="DX40:EM56" si="37">+IF(AND(BG40=0,BF40=1),1,0)</f>
        <v>0</v>
      </c>
      <c r="DY40" s="34">
        <f t="shared" si="37"/>
        <v>0</v>
      </c>
      <c r="DZ40" s="34">
        <f t="shared" si="37"/>
        <v>0</v>
      </c>
      <c r="EA40" s="34">
        <f t="shared" si="37"/>
        <v>0</v>
      </c>
      <c r="EB40" s="34">
        <f t="shared" si="37"/>
        <v>0</v>
      </c>
      <c r="EC40" s="34">
        <f t="shared" si="37"/>
        <v>0</v>
      </c>
      <c r="ED40" s="34">
        <f t="shared" si="37"/>
        <v>0</v>
      </c>
      <c r="EE40" s="34">
        <f t="shared" si="37"/>
        <v>0</v>
      </c>
      <c r="EF40" s="34">
        <f t="shared" si="37"/>
        <v>0</v>
      </c>
      <c r="EG40" s="34">
        <f t="shared" si="37"/>
        <v>0</v>
      </c>
      <c r="EH40" s="34">
        <f t="shared" si="37"/>
        <v>0</v>
      </c>
      <c r="EI40" s="34">
        <f t="shared" si="37"/>
        <v>0</v>
      </c>
      <c r="EJ40" s="34">
        <f t="shared" si="37"/>
        <v>0</v>
      </c>
      <c r="EK40" s="34">
        <f t="shared" si="37"/>
        <v>0</v>
      </c>
      <c r="EL40" s="34">
        <f t="shared" si="37"/>
        <v>0</v>
      </c>
      <c r="EM40" s="34">
        <f t="shared" si="21"/>
        <v>0</v>
      </c>
      <c r="EN40" s="34">
        <f t="shared" si="21"/>
        <v>0</v>
      </c>
      <c r="EO40" s="34">
        <f t="shared" si="21"/>
        <v>0</v>
      </c>
      <c r="EP40" s="34">
        <f t="shared" si="21"/>
        <v>0</v>
      </c>
      <c r="EQ40" s="34">
        <f t="shared" si="21"/>
        <v>0</v>
      </c>
      <c r="ER40" s="34">
        <f t="shared" si="21"/>
        <v>0</v>
      </c>
      <c r="ES40" s="5"/>
      <c r="ET40" s="44">
        <f t="shared" ref="ET40:FI56" si="38">+CZ40*L40</f>
        <v>0</v>
      </c>
      <c r="EU40" s="44">
        <f t="shared" si="38"/>
        <v>0</v>
      </c>
      <c r="EV40" s="44">
        <f t="shared" si="38"/>
        <v>0</v>
      </c>
      <c r="EW40" s="44">
        <f t="shared" si="38"/>
        <v>0</v>
      </c>
      <c r="EX40" s="44">
        <f t="shared" si="38"/>
        <v>0</v>
      </c>
      <c r="EY40" s="44">
        <f t="shared" si="38"/>
        <v>0</v>
      </c>
      <c r="EZ40" s="44">
        <f t="shared" si="38"/>
        <v>0</v>
      </c>
      <c r="FA40" s="44">
        <f t="shared" si="38"/>
        <v>0</v>
      </c>
      <c r="FB40" s="44">
        <f t="shared" si="38"/>
        <v>0</v>
      </c>
      <c r="FC40" s="44">
        <f t="shared" si="38"/>
        <v>0</v>
      </c>
      <c r="FD40" s="44">
        <f t="shared" si="38"/>
        <v>0</v>
      </c>
      <c r="FE40" s="44">
        <f t="shared" si="38"/>
        <v>0</v>
      </c>
      <c r="FF40" s="44">
        <f t="shared" si="38"/>
        <v>0</v>
      </c>
      <c r="FG40" s="44">
        <f t="shared" si="38"/>
        <v>0</v>
      </c>
      <c r="FH40" s="44">
        <f t="shared" si="38"/>
        <v>0</v>
      </c>
      <c r="FI40" s="44">
        <f t="shared" si="22"/>
        <v>0</v>
      </c>
      <c r="FJ40" s="44">
        <f t="shared" si="22"/>
        <v>0</v>
      </c>
      <c r="FK40" s="44">
        <f t="shared" si="22"/>
        <v>0</v>
      </c>
      <c r="FL40" s="44">
        <f t="shared" si="22"/>
        <v>0</v>
      </c>
      <c r="FM40" s="44">
        <f t="shared" si="22"/>
        <v>0</v>
      </c>
      <c r="FN40" s="44">
        <f t="shared" si="22"/>
        <v>0</v>
      </c>
      <c r="FO40" s="44">
        <f t="shared" si="22"/>
        <v>0</v>
      </c>
      <c r="FP40" s="44"/>
      <c r="FQ40" s="44">
        <f t="shared" ref="FQ40:GF56" si="39">+CC40*IF(L40&gt;K40,L40-K40,0)</f>
        <v>0</v>
      </c>
      <c r="FR40" s="44">
        <f t="shared" si="39"/>
        <v>0</v>
      </c>
      <c r="FS40" s="44">
        <f t="shared" si="39"/>
        <v>0</v>
      </c>
      <c r="FT40" s="44">
        <f t="shared" si="39"/>
        <v>0</v>
      </c>
      <c r="FU40" s="44">
        <f t="shared" si="39"/>
        <v>0</v>
      </c>
      <c r="FV40" s="44">
        <f t="shared" si="39"/>
        <v>0</v>
      </c>
      <c r="FW40" s="44">
        <f t="shared" si="39"/>
        <v>0</v>
      </c>
      <c r="FX40" s="44">
        <f t="shared" si="39"/>
        <v>0</v>
      </c>
      <c r="FY40" s="44">
        <f t="shared" si="39"/>
        <v>0</v>
      </c>
      <c r="FZ40" s="44">
        <f t="shared" si="39"/>
        <v>0</v>
      </c>
      <c r="GA40" s="44">
        <f t="shared" si="39"/>
        <v>0</v>
      </c>
      <c r="GB40" s="44">
        <f t="shared" si="39"/>
        <v>0</v>
      </c>
      <c r="GC40" s="44">
        <f t="shared" si="39"/>
        <v>0</v>
      </c>
      <c r="GD40" s="44">
        <f t="shared" si="39"/>
        <v>0</v>
      </c>
      <c r="GE40" s="44">
        <f t="shared" si="39"/>
        <v>0</v>
      </c>
      <c r="GF40" s="44">
        <f t="shared" si="23"/>
        <v>0</v>
      </c>
      <c r="GG40" s="44">
        <f t="shared" si="23"/>
        <v>0</v>
      </c>
      <c r="GH40" s="44">
        <f t="shared" si="23"/>
        <v>0</v>
      </c>
      <c r="GI40" s="44">
        <f t="shared" si="23"/>
        <v>0</v>
      </c>
      <c r="GJ40" s="44">
        <f t="shared" si="23"/>
        <v>0</v>
      </c>
      <c r="GK40" s="44">
        <f t="shared" si="23"/>
        <v>0</v>
      </c>
      <c r="GL40" s="44">
        <f t="shared" si="23"/>
        <v>0</v>
      </c>
      <c r="GM40" s="44"/>
      <c r="GN40" s="44">
        <f t="shared" ref="GN40:HC56" si="40">+CC40*IF(L40&lt;K40,L40-K40,0)</f>
        <v>0</v>
      </c>
      <c r="GO40" s="44">
        <f t="shared" si="40"/>
        <v>0</v>
      </c>
      <c r="GP40" s="44">
        <f t="shared" si="40"/>
        <v>0</v>
      </c>
      <c r="GQ40" s="44">
        <f t="shared" si="40"/>
        <v>0</v>
      </c>
      <c r="GR40" s="44">
        <f t="shared" si="40"/>
        <v>0</v>
      </c>
      <c r="GS40" s="44">
        <f t="shared" si="40"/>
        <v>0</v>
      </c>
      <c r="GT40" s="44">
        <f t="shared" si="40"/>
        <v>0</v>
      </c>
      <c r="GU40" s="44">
        <f t="shared" si="40"/>
        <v>0</v>
      </c>
      <c r="GV40" s="44">
        <f t="shared" si="40"/>
        <v>0</v>
      </c>
      <c r="GW40" s="44">
        <f t="shared" si="40"/>
        <v>0</v>
      </c>
      <c r="GX40" s="44">
        <f t="shared" si="40"/>
        <v>0</v>
      </c>
      <c r="GY40" s="44">
        <f t="shared" si="40"/>
        <v>0</v>
      </c>
      <c r="GZ40" s="44">
        <f t="shared" si="40"/>
        <v>0</v>
      </c>
      <c r="HA40" s="44">
        <f t="shared" si="40"/>
        <v>0</v>
      </c>
      <c r="HB40" s="44">
        <f t="shared" si="40"/>
        <v>0</v>
      </c>
      <c r="HC40" s="44">
        <f t="shared" si="24"/>
        <v>0</v>
      </c>
      <c r="HD40" s="44">
        <f t="shared" si="24"/>
        <v>0</v>
      </c>
      <c r="HE40" s="44">
        <f t="shared" si="24"/>
        <v>0</v>
      </c>
      <c r="HF40" s="44">
        <f t="shared" si="24"/>
        <v>0</v>
      </c>
      <c r="HG40" s="44">
        <f t="shared" si="24"/>
        <v>0</v>
      </c>
      <c r="HH40" s="44">
        <f t="shared" si="24"/>
        <v>0</v>
      </c>
      <c r="HI40" s="44">
        <f t="shared" si="24"/>
        <v>0</v>
      </c>
      <c r="HJ40" s="44"/>
      <c r="HK40" s="44">
        <f t="shared" ref="HK40:HZ56" si="41">-DW40*K40</f>
        <v>0</v>
      </c>
      <c r="HL40" s="44">
        <f t="shared" si="41"/>
        <v>0</v>
      </c>
      <c r="HM40" s="44">
        <f t="shared" si="41"/>
        <v>0</v>
      </c>
      <c r="HN40" s="44">
        <f t="shared" si="41"/>
        <v>0</v>
      </c>
      <c r="HO40" s="44">
        <f t="shared" si="41"/>
        <v>0</v>
      </c>
      <c r="HP40" s="44">
        <f t="shared" si="41"/>
        <v>0</v>
      </c>
      <c r="HQ40" s="44">
        <f t="shared" si="41"/>
        <v>0</v>
      </c>
      <c r="HR40" s="44">
        <f t="shared" si="41"/>
        <v>0</v>
      </c>
      <c r="HS40" s="44">
        <f t="shared" si="41"/>
        <v>0</v>
      </c>
      <c r="HT40" s="44">
        <f t="shared" si="41"/>
        <v>0</v>
      </c>
      <c r="HU40" s="44">
        <f t="shared" si="41"/>
        <v>0</v>
      </c>
      <c r="HV40" s="44">
        <f t="shared" si="41"/>
        <v>0</v>
      </c>
      <c r="HW40" s="44">
        <f t="shared" si="41"/>
        <v>0</v>
      </c>
      <c r="HX40" s="44">
        <f t="shared" si="41"/>
        <v>0</v>
      </c>
      <c r="HY40" s="44">
        <f t="shared" si="41"/>
        <v>0</v>
      </c>
      <c r="HZ40" s="44">
        <f t="shared" si="25"/>
        <v>0</v>
      </c>
      <c r="IA40" s="44">
        <f t="shared" si="25"/>
        <v>0</v>
      </c>
      <c r="IB40" s="44">
        <f t="shared" si="25"/>
        <v>0</v>
      </c>
      <c r="IC40" s="44">
        <f t="shared" si="25"/>
        <v>0</v>
      </c>
      <c r="ID40" s="44">
        <f t="shared" si="25"/>
        <v>0</v>
      </c>
      <c r="IE40" s="44">
        <f t="shared" si="25"/>
        <v>0</v>
      </c>
      <c r="IF40" s="44">
        <f t="shared" si="25"/>
        <v>0</v>
      </c>
    </row>
    <row r="41" spans="1:240" s="34" customFormat="1" ht="12" customHeight="1" x14ac:dyDescent="0.15">
      <c r="A41" s="77"/>
      <c r="B41" s="78" t="s">
        <v>220</v>
      </c>
      <c r="C41" s="78" t="s">
        <v>221</v>
      </c>
      <c r="D41" s="79" t="s">
        <v>222</v>
      </c>
      <c r="E41" s="79" t="s">
        <v>223</v>
      </c>
      <c r="F41" s="80">
        <v>45017</v>
      </c>
      <c r="G41" s="80">
        <v>46112</v>
      </c>
      <c r="H41" s="65" t="s">
        <v>45</v>
      </c>
      <c r="I41" s="65" t="s">
        <v>69</v>
      </c>
      <c r="J41" s="65" t="s">
        <v>93</v>
      </c>
      <c r="K41" s="67"/>
      <c r="L41" s="81">
        <v>23400</v>
      </c>
      <c r="M41" s="81">
        <v>23400</v>
      </c>
      <c r="N41" s="81">
        <v>23400</v>
      </c>
      <c r="O41" s="81">
        <v>23400</v>
      </c>
      <c r="P41" s="81">
        <v>23400</v>
      </c>
      <c r="Q41" s="81">
        <v>23400</v>
      </c>
      <c r="R41" s="81">
        <v>23400</v>
      </c>
      <c r="S41" s="81">
        <v>23400</v>
      </c>
      <c r="T41" s="81">
        <v>23400</v>
      </c>
      <c r="U41" s="81">
        <v>23400</v>
      </c>
      <c r="V41" s="81">
        <v>23400</v>
      </c>
      <c r="W41" s="81">
        <v>23400</v>
      </c>
      <c r="X41" s="81">
        <v>23400</v>
      </c>
      <c r="Y41" s="81">
        <v>23400</v>
      </c>
      <c r="Z41" s="81">
        <v>23400</v>
      </c>
      <c r="AA41" s="81">
        <v>23400</v>
      </c>
      <c r="AB41" s="81">
        <v>23400</v>
      </c>
      <c r="AC41" s="81">
        <v>23400</v>
      </c>
      <c r="AD41" s="81">
        <v>23400</v>
      </c>
      <c r="AE41" s="81">
        <v>23400</v>
      </c>
      <c r="AF41" s="81">
        <v>23400</v>
      </c>
      <c r="AG41" s="81">
        <v>23400</v>
      </c>
      <c r="AH41" s="44"/>
      <c r="AI41" s="81">
        <v>23400</v>
      </c>
      <c r="AJ41" s="81">
        <v>23400</v>
      </c>
      <c r="AK41" s="81">
        <v>23400</v>
      </c>
      <c r="AL41" s="81">
        <v>23400</v>
      </c>
      <c r="AM41" s="81">
        <v>23400</v>
      </c>
      <c r="AN41" s="81">
        <v>23400</v>
      </c>
      <c r="AO41" s="81">
        <v>23400</v>
      </c>
      <c r="AP41" s="81">
        <v>23400</v>
      </c>
      <c r="AQ41" s="81">
        <v>23400</v>
      </c>
      <c r="AR41" s="81">
        <v>23400</v>
      </c>
      <c r="AS41" s="81">
        <v>23400</v>
      </c>
      <c r="AT41" s="81">
        <v>23400</v>
      </c>
      <c r="AU41" s="81">
        <v>23400</v>
      </c>
      <c r="AV41" s="81">
        <v>23400</v>
      </c>
      <c r="AW41" s="81">
        <v>23400</v>
      </c>
      <c r="AX41" s="81">
        <v>23400</v>
      </c>
      <c r="AY41" s="81">
        <v>23400</v>
      </c>
      <c r="AZ41" s="81">
        <v>23400</v>
      </c>
      <c r="BA41" s="81">
        <v>23400</v>
      </c>
      <c r="BB41" s="81">
        <v>23400</v>
      </c>
      <c r="BC41" s="81">
        <v>23400</v>
      </c>
      <c r="BD41" s="81">
        <v>23400</v>
      </c>
      <c r="BE41" s="5"/>
      <c r="BF41" s="34">
        <f t="shared" si="34"/>
        <v>1</v>
      </c>
      <c r="BG41" s="34">
        <f t="shared" si="34"/>
        <v>1</v>
      </c>
      <c r="BH41" s="34">
        <f t="shared" si="34"/>
        <v>1</v>
      </c>
      <c r="BI41" s="34">
        <f t="shared" si="34"/>
        <v>1</v>
      </c>
      <c r="BJ41" s="34">
        <f t="shared" si="34"/>
        <v>1</v>
      </c>
      <c r="BK41" s="34">
        <f t="shared" si="34"/>
        <v>1</v>
      </c>
      <c r="BL41" s="34">
        <f t="shared" si="34"/>
        <v>1</v>
      </c>
      <c r="BM41" s="34">
        <f t="shared" si="34"/>
        <v>1</v>
      </c>
      <c r="BN41" s="34">
        <f t="shared" si="34"/>
        <v>1</v>
      </c>
      <c r="BO41" s="34">
        <f t="shared" si="34"/>
        <v>1</v>
      </c>
      <c r="BP41" s="34">
        <f t="shared" si="34"/>
        <v>1</v>
      </c>
      <c r="BQ41" s="34">
        <f t="shared" si="34"/>
        <v>1</v>
      </c>
      <c r="BR41" s="34">
        <f t="shared" si="34"/>
        <v>1</v>
      </c>
      <c r="BS41" s="34">
        <f t="shared" si="34"/>
        <v>1</v>
      </c>
      <c r="BT41" s="34">
        <f t="shared" si="34"/>
        <v>1</v>
      </c>
      <c r="BU41" s="34">
        <f t="shared" si="18"/>
        <v>1</v>
      </c>
      <c r="BV41" s="34">
        <f t="shared" si="18"/>
        <v>1</v>
      </c>
      <c r="BW41" s="34">
        <f t="shared" si="18"/>
        <v>1</v>
      </c>
      <c r="BX41" s="34">
        <f t="shared" si="18"/>
        <v>1</v>
      </c>
      <c r="BY41" s="34">
        <f t="shared" si="18"/>
        <v>1</v>
      </c>
      <c r="BZ41" s="34">
        <f t="shared" si="18"/>
        <v>1</v>
      </c>
      <c r="CA41" s="34">
        <f t="shared" si="18"/>
        <v>1</v>
      </c>
      <c r="CC41" s="34">
        <f t="shared" si="2"/>
        <v>0</v>
      </c>
      <c r="CD41" s="34">
        <f t="shared" si="35"/>
        <v>1</v>
      </c>
      <c r="CE41" s="34">
        <f t="shared" si="35"/>
        <v>1</v>
      </c>
      <c r="CF41" s="34">
        <f t="shared" si="35"/>
        <v>1</v>
      </c>
      <c r="CG41" s="34">
        <f t="shared" si="35"/>
        <v>1</v>
      </c>
      <c r="CH41" s="34">
        <f t="shared" si="35"/>
        <v>1</v>
      </c>
      <c r="CI41" s="34">
        <f t="shared" si="35"/>
        <v>1</v>
      </c>
      <c r="CJ41" s="34">
        <f t="shared" si="35"/>
        <v>1</v>
      </c>
      <c r="CK41" s="34">
        <f t="shared" si="35"/>
        <v>1</v>
      </c>
      <c r="CL41" s="34">
        <f t="shared" si="35"/>
        <v>1</v>
      </c>
      <c r="CM41" s="34">
        <f t="shared" si="35"/>
        <v>1</v>
      </c>
      <c r="CN41" s="34">
        <f t="shared" si="35"/>
        <v>1</v>
      </c>
      <c r="CO41" s="34">
        <f t="shared" si="35"/>
        <v>1</v>
      </c>
      <c r="CP41" s="34">
        <f t="shared" si="35"/>
        <v>1</v>
      </c>
      <c r="CQ41" s="34">
        <f t="shared" si="35"/>
        <v>1</v>
      </c>
      <c r="CR41" s="34">
        <f t="shared" si="35"/>
        <v>1</v>
      </c>
      <c r="CS41" s="34">
        <f t="shared" si="19"/>
        <v>1</v>
      </c>
      <c r="CT41" s="34">
        <f t="shared" si="19"/>
        <v>1</v>
      </c>
      <c r="CU41" s="34">
        <f t="shared" si="19"/>
        <v>1</v>
      </c>
      <c r="CV41" s="34">
        <f t="shared" si="19"/>
        <v>1</v>
      </c>
      <c r="CW41" s="34">
        <f t="shared" si="19"/>
        <v>1</v>
      </c>
      <c r="CX41" s="34">
        <f t="shared" si="19"/>
        <v>1</v>
      </c>
      <c r="DA41" s="34">
        <f t="shared" si="36"/>
        <v>0</v>
      </c>
      <c r="DB41" s="34">
        <f t="shared" si="36"/>
        <v>0</v>
      </c>
      <c r="DC41" s="34">
        <f t="shared" si="36"/>
        <v>0</v>
      </c>
      <c r="DD41" s="34">
        <f t="shared" si="36"/>
        <v>0</v>
      </c>
      <c r="DE41" s="34">
        <f t="shared" si="36"/>
        <v>0</v>
      </c>
      <c r="DF41" s="34">
        <f t="shared" si="36"/>
        <v>0</v>
      </c>
      <c r="DG41" s="34">
        <f t="shared" si="36"/>
        <v>0</v>
      </c>
      <c r="DH41" s="34">
        <f t="shared" si="36"/>
        <v>0</v>
      </c>
      <c r="DI41" s="34">
        <f t="shared" si="36"/>
        <v>0</v>
      </c>
      <c r="DJ41" s="34">
        <f t="shared" si="36"/>
        <v>0</v>
      </c>
      <c r="DK41" s="34">
        <f t="shared" si="36"/>
        <v>0</v>
      </c>
      <c r="DL41" s="34">
        <f t="shared" si="36"/>
        <v>0</v>
      </c>
      <c r="DM41" s="34">
        <f t="shared" si="36"/>
        <v>0</v>
      </c>
      <c r="DN41" s="34">
        <f t="shared" si="36"/>
        <v>0</v>
      </c>
      <c r="DO41" s="34">
        <f t="shared" si="36"/>
        <v>0</v>
      </c>
      <c r="DP41" s="34">
        <f t="shared" si="20"/>
        <v>0</v>
      </c>
      <c r="DQ41" s="34">
        <f t="shared" si="20"/>
        <v>0</v>
      </c>
      <c r="DR41" s="34">
        <f t="shared" si="20"/>
        <v>0</v>
      </c>
      <c r="DS41" s="34">
        <f t="shared" si="20"/>
        <v>0</v>
      </c>
      <c r="DT41" s="34">
        <f t="shared" si="20"/>
        <v>0</v>
      </c>
      <c r="DU41" s="34">
        <f t="shared" si="20"/>
        <v>0</v>
      </c>
      <c r="DW41" s="34">
        <f t="shared" si="7"/>
        <v>0</v>
      </c>
      <c r="DX41" s="34">
        <f t="shared" si="37"/>
        <v>0</v>
      </c>
      <c r="DY41" s="34">
        <f t="shared" si="37"/>
        <v>0</v>
      </c>
      <c r="DZ41" s="34">
        <f t="shared" si="37"/>
        <v>0</v>
      </c>
      <c r="EA41" s="34">
        <f t="shared" si="37"/>
        <v>0</v>
      </c>
      <c r="EB41" s="34">
        <f t="shared" si="37"/>
        <v>0</v>
      </c>
      <c r="EC41" s="34">
        <f t="shared" si="37"/>
        <v>0</v>
      </c>
      <c r="ED41" s="34">
        <f t="shared" si="37"/>
        <v>0</v>
      </c>
      <c r="EE41" s="34">
        <f t="shared" si="37"/>
        <v>0</v>
      </c>
      <c r="EF41" s="34">
        <f t="shared" si="37"/>
        <v>0</v>
      </c>
      <c r="EG41" s="34">
        <f t="shared" si="37"/>
        <v>0</v>
      </c>
      <c r="EH41" s="34">
        <f t="shared" si="37"/>
        <v>0</v>
      </c>
      <c r="EI41" s="34">
        <f t="shared" si="37"/>
        <v>0</v>
      </c>
      <c r="EJ41" s="34">
        <f t="shared" si="37"/>
        <v>0</v>
      </c>
      <c r="EK41" s="34">
        <f t="shared" si="37"/>
        <v>0</v>
      </c>
      <c r="EL41" s="34">
        <f t="shared" si="37"/>
        <v>0</v>
      </c>
      <c r="EM41" s="34">
        <f t="shared" si="21"/>
        <v>0</v>
      </c>
      <c r="EN41" s="34">
        <f t="shared" si="21"/>
        <v>0</v>
      </c>
      <c r="EO41" s="34">
        <f t="shared" si="21"/>
        <v>0</v>
      </c>
      <c r="EP41" s="34">
        <f t="shared" si="21"/>
        <v>0</v>
      </c>
      <c r="EQ41" s="34">
        <f t="shared" si="21"/>
        <v>0</v>
      </c>
      <c r="ER41" s="34">
        <f t="shared" si="21"/>
        <v>0</v>
      </c>
      <c r="ES41" s="5"/>
      <c r="ET41" s="44">
        <f t="shared" si="38"/>
        <v>0</v>
      </c>
      <c r="EU41" s="44">
        <f t="shared" si="38"/>
        <v>0</v>
      </c>
      <c r="EV41" s="44">
        <f t="shared" si="38"/>
        <v>0</v>
      </c>
      <c r="EW41" s="44">
        <f t="shared" si="38"/>
        <v>0</v>
      </c>
      <c r="EX41" s="44">
        <f t="shared" si="38"/>
        <v>0</v>
      </c>
      <c r="EY41" s="44">
        <f t="shared" si="38"/>
        <v>0</v>
      </c>
      <c r="EZ41" s="44">
        <f t="shared" si="38"/>
        <v>0</v>
      </c>
      <c r="FA41" s="44">
        <f t="shared" si="38"/>
        <v>0</v>
      </c>
      <c r="FB41" s="44">
        <f t="shared" si="38"/>
        <v>0</v>
      </c>
      <c r="FC41" s="44">
        <f t="shared" si="38"/>
        <v>0</v>
      </c>
      <c r="FD41" s="44">
        <f t="shared" si="38"/>
        <v>0</v>
      </c>
      <c r="FE41" s="44">
        <f t="shared" si="38"/>
        <v>0</v>
      </c>
      <c r="FF41" s="44">
        <f t="shared" si="38"/>
        <v>0</v>
      </c>
      <c r="FG41" s="44">
        <f t="shared" si="38"/>
        <v>0</v>
      </c>
      <c r="FH41" s="44">
        <f t="shared" si="38"/>
        <v>0</v>
      </c>
      <c r="FI41" s="44">
        <f t="shared" si="22"/>
        <v>0</v>
      </c>
      <c r="FJ41" s="44">
        <f t="shared" si="22"/>
        <v>0</v>
      </c>
      <c r="FK41" s="44">
        <f t="shared" si="22"/>
        <v>0</v>
      </c>
      <c r="FL41" s="44">
        <f t="shared" si="22"/>
        <v>0</v>
      </c>
      <c r="FM41" s="44">
        <f t="shared" si="22"/>
        <v>0</v>
      </c>
      <c r="FN41" s="44">
        <f t="shared" si="22"/>
        <v>0</v>
      </c>
      <c r="FO41" s="44">
        <f t="shared" si="22"/>
        <v>0</v>
      </c>
      <c r="FP41" s="44"/>
      <c r="FQ41" s="44">
        <f t="shared" si="39"/>
        <v>0</v>
      </c>
      <c r="FR41" s="44">
        <f t="shared" si="39"/>
        <v>0</v>
      </c>
      <c r="FS41" s="44">
        <f t="shared" si="39"/>
        <v>0</v>
      </c>
      <c r="FT41" s="44">
        <f t="shared" si="39"/>
        <v>0</v>
      </c>
      <c r="FU41" s="44">
        <f t="shared" si="39"/>
        <v>0</v>
      </c>
      <c r="FV41" s="44">
        <f t="shared" si="39"/>
        <v>0</v>
      </c>
      <c r="FW41" s="44">
        <f t="shared" si="39"/>
        <v>0</v>
      </c>
      <c r="FX41" s="44">
        <f t="shared" si="39"/>
        <v>0</v>
      </c>
      <c r="FY41" s="44">
        <f t="shared" si="39"/>
        <v>0</v>
      </c>
      <c r="FZ41" s="44">
        <f t="shared" si="39"/>
        <v>0</v>
      </c>
      <c r="GA41" s="44">
        <f t="shared" si="39"/>
        <v>0</v>
      </c>
      <c r="GB41" s="44">
        <f t="shared" si="39"/>
        <v>0</v>
      </c>
      <c r="GC41" s="44">
        <f t="shared" si="39"/>
        <v>0</v>
      </c>
      <c r="GD41" s="44">
        <f t="shared" si="39"/>
        <v>0</v>
      </c>
      <c r="GE41" s="44">
        <f t="shared" si="39"/>
        <v>0</v>
      </c>
      <c r="GF41" s="44">
        <f t="shared" si="23"/>
        <v>0</v>
      </c>
      <c r="GG41" s="44">
        <f t="shared" si="23"/>
        <v>0</v>
      </c>
      <c r="GH41" s="44">
        <f t="shared" si="23"/>
        <v>0</v>
      </c>
      <c r="GI41" s="44">
        <f t="shared" si="23"/>
        <v>0</v>
      </c>
      <c r="GJ41" s="44">
        <f t="shared" si="23"/>
        <v>0</v>
      </c>
      <c r="GK41" s="44">
        <f t="shared" si="23"/>
        <v>0</v>
      </c>
      <c r="GL41" s="44">
        <f t="shared" si="23"/>
        <v>0</v>
      </c>
      <c r="GM41" s="44"/>
      <c r="GN41" s="44">
        <f t="shared" si="40"/>
        <v>0</v>
      </c>
      <c r="GO41" s="44">
        <f t="shared" si="40"/>
        <v>0</v>
      </c>
      <c r="GP41" s="44">
        <f t="shared" si="40"/>
        <v>0</v>
      </c>
      <c r="GQ41" s="44">
        <f t="shared" si="40"/>
        <v>0</v>
      </c>
      <c r="GR41" s="44">
        <f t="shared" si="40"/>
        <v>0</v>
      </c>
      <c r="GS41" s="44">
        <f t="shared" si="40"/>
        <v>0</v>
      </c>
      <c r="GT41" s="44">
        <f t="shared" si="40"/>
        <v>0</v>
      </c>
      <c r="GU41" s="44">
        <f t="shared" si="40"/>
        <v>0</v>
      </c>
      <c r="GV41" s="44">
        <f t="shared" si="40"/>
        <v>0</v>
      </c>
      <c r="GW41" s="44">
        <f t="shared" si="40"/>
        <v>0</v>
      </c>
      <c r="GX41" s="44">
        <f t="shared" si="40"/>
        <v>0</v>
      </c>
      <c r="GY41" s="44">
        <f t="shared" si="40"/>
        <v>0</v>
      </c>
      <c r="GZ41" s="44">
        <f t="shared" si="40"/>
        <v>0</v>
      </c>
      <c r="HA41" s="44">
        <f t="shared" si="40"/>
        <v>0</v>
      </c>
      <c r="HB41" s="44">
        <f t="shared" si="40"/>
        <v>0</v>
      </c>
      <c r="HC41" s="44">
        <f t="shared" si="24"/>
        <v>0</v>
      </c>
      <c r="HD41" s="44">
        <f t="shared" si="24"/>
        <v>0</v>
      </c>
      <c r="HE41" s="44">
        <f t="shared" si="24"/>
        <v>0</v>
      </c>
      <c r="HF41" s="44">
        <f t="shared" si="24"/>
        <v>0</v>
      </c>
      <c r="HG41" s="44">
        <f t="shared" si="24"/>
        <v>0</v>
      </c>
      <c r="HH41" s="44">
        <f t="shared" si="24"/>
        <v>0</v>
      </c>
      <c r="HI41" s="44">
        <f t="shared" si="24"/>
        <v>0</v>
      </c>
      <c r="HJ41" s="44"/>
      <c r="HK41" s="44">
        <f t="shared" si="41"/>
        <v>0</v>
      </c>
      <c r="HL41" s="44">
        <f t="shared" si="41"/>
        <v>0</v>
      </c>
      <c r="HM41" s="44">
        <f t="shared" si="41"/>
        <v>0</v>
      </c>
      <c r="HN41" s="44">
        <f t="shared" si="41"/>
        <v>0</v>
      </c>
      <c r="HO41" s="44">
        <f t="shared" si="41"/>
        <v>0</v>
      </c>
      <c r="HP41" s="44">
        <f t="shared" si="41"/>
        <v>0</v>
      </c>
      <c r="HQ41" s="44">
        <f t="shared" si="41"/>
        <v>0</v>
      </c>
      <c r="HR41" s="44">
        <f t="shared" si="41"/>
        <v>0</v>
      </c>
      <c r="HS41" s="44">
        <f t="shared" si="41"/>
        <v>0</v>
      </c>
      <c r="HT41" s="44">
        <f t="shared" si="41"/>
        <v>0</v>
      </c>
      <c r="HU41" s="44">
        <f t="shared" si="41"/>
        <v>0</v>
      </c>
      <c r="HV41" s="44">
        <f t="shared" si="41"/>
        <v>0</v>
      </c>
      <c r="HW41" s="44">
        <f t="shared" si="41"/>
        <v>0</v>
      </c>
      <c r="HX41" s="44">
        <f t="shared" si="41"/>
        <v>0</v>
      </c>
      <c r="HY41" s="44">
        <f t="shared" si="41"/>
        <v>0</v>
      </c>
      <c r="HZ41" s="44">
        <f t="shared" si="25"/>
        <v>0</v>
      </c>
      <c r="IA41" s="44">
        <f t="shared" si="25"/>
        <v>0</v>
      </c>
      <c r="IB41" s="44">
        <f t="shared" si="25"/>
        <v>0</v>
      </c>
      <c r="IC41" s="44">
        <f t="shared" si="25"/>
        <v>0</v>
      </c>
      <c r="ID41" s="44">
        <f t="shared" si="25"/>
        <v>0</v>
      </c>
      <c r="IE41" s="44">
        <f t="shared" si="25"/>
        <v>0</v>
      </c>
      <c r="IF41" s="44">
        <f t="shared" si="25"/>
        <v>0</v>
      </c>
    </row>
    <row r="42" spans="1:240" s="34" customFormat="1" ht="12" customHeight="1" x14ac:dyDescent="0.15">
      <c r="A42" s="77"/>
      <c r="B42" s="78" t="s">
        <v>224</v>
      </c>
      <c r="C42" s="78" t="s">
        <v>225</v>
      </c>
      <c r="D42" s="79" t="s">
        <v>226</v>
      </c>
      <c r="E42" s="79" t="s">
        <v>226</v>
      </c>
      <c r="F42" s="80">
        <v>45388</v>
      </c>
      <c r="G42" s="80">
        <v>46517</v>
      </c>
      <c r="H42" s="65" t="s">
        <v>46</v>
      </c>
      <c r="I42" s="65" t="s">
        <v>70</v>
      </c>
      <c r="J42" s="65" t="s">
        <v>89</v>
      </c>
      <c r="K42" s="67"/>
      <c r="L42" s="81"/>
      <c r="M42" s="81">
        <v>18135</v>
      </c>
      <c r="N42" s="81">
        <v>18135</v>
      </c>
      <c r="O42" s="81">
        <v>18135</v>
      </c>
      <c r="P42" s="81">
        <v>18135</v>
      </c>
      <c r="Q42" s="81">
        <v>18135</v>
      </c>
      <c r="R42" s="81">
        <v>18135</v>
      </c>
      <c r="S42" s="81">
        <v>18135</v>
      </c>
      <c r="T42" s="81">
        <v>18135</v>
      </c>
      <c r="U42" s="81">
        <v>18135</v>
      </c>
      <c r="V42" s="81">
        <v>18135</v>
      </c>
      <c r="W42" s="81">
        <v>18135</v>
      </c>
      <c r="X42" s="81">
        <v>18135</v>
      </c>
      <c r="Y42" s="81">
        <v>18135</v>
      </c>
      <c r="Z42" s="81">
        <v>18135</v>
      </c>
      <c r="AA42" s="81">
        <v>18135</v>
      </c>
      <c r="AB42" s="81">
        <v>18135</v>
      </c>
      <c r="AC42" s="81">
        <v>18135</v>
      </c>
      <c r="AD42" s="81">
        <v>18135</v>
      </c>
      <c r="AE42" s="81">
        <v>18135</v>
      </c>
      <c r="AF42" s="81">
        <v>18135</v>
      </c>
      <c r="AG42" s="81">
        <v>18135</v>
      </c>
      <c r="AH42" s="44"/>
      <c r="AI42" s="81"/>
      <c r="AJ42" s="81">
        <v>18135</v>
      </c>
      <c r="AK42" s="81">
        <v>18135</v>
      </c>
      <c r="AL42" s="81">
        <v>18135</v>
      </c>
      <c r="AM42" s="81">
        <v>18135</v>
      </c>
      <c r="AN42" s="81">
        <v>18135</v>
      </c>
      <c r="AO42" s="81">
        <v>18135</v>
      </c>
      <c r="AP42" s="81">
        <v>18135</v>
      </c>
      <c r="AQ42" s="81">
        <v>18135</v>
      </c>
      <c r="AR42" s="81">
        <v>18135</v>
      </c>
      <c r="AS42" s="81">
        <v>18135</v>
      </c>
      <c r="AT42" s="81">
        <v>18135</v>
      </c>
      <c r="AU42" s="81">
        <v>18135</v>
      </c>
      <c r="AV42" s="81">
        <v>18135</v>
      </c>
      <c r="AW42" s="81">
        <v>18135</v>
      </c>
      <c r="AX42" s="81">
        <v>18135</v>
      </c>
      <c r="AY42" s="81">
        <v>18135</v>
      </c>
      <c r="AZ42" s="81">
        <v>18135</v>
      </c>
      <c r="BA42" s="81">
        <v>18135</v>
      </c>
      <c r="BB42" s="81">
        <v>18135</v>
      </c>
      <c r="BC42" s="81">
        <v>18135</v>
      </c>
      <c r="BD42" s="81">
        <v>18135</v>
      </c>
      <c r="BE42" s="5"/>
      <c r="BF42" s="34">
        <f t="shared" si="34"/>
        <v>0</v>
      </c>
      <c r="BG42" s="34">
        <f t="shared" si="34"/>
        <v>1</v>
      </c>
      <c r="BH42" s="34">
        <f t="shared" si="34"/>
        <v>1</v>
      </c>
      <c r="BI42" s="34">
        <f t="shared" si="34"/>
        <v>1</v>
      </c>
      <c r="BJ42" s="34">
        <f t="shared" si="34"/>
        <v>1</v>
      </c>
      <c r="BK42" s="34">
        <f t="shared" si="34"/>
        <v>1</v>
      </c>
      <c r="BL42" s="34">
        <f t="shared" si="34"/>
        <v>1</v>
      </c>
      <c r="BM42" s="34">
        <f t="shared" si="34"/>
        <v>1</v>
      </c>
      <c r="BN42" s="34">
        <f t="shared" si="34"/>
        <v>1</v>
      </c>
      <c r="BO42" s="34">
        <f t="shared" si="34"/>
        <v>1</v>
      </c>
      <c r="BP42" s="34">
        <f t="shared" si="34"/>
        <v>1</v>
      </c>
      <c r="BQ42" s="34">
        <f t="shared" si="34"/>
        <v>1</v>
      </c>
      <c r="BR42" s="34">
        <f t="shared" si="34"/>
        <v>1</v>
      </c>
      <c r="BS42" s="34">
        <f t="shared" si="34"/>
        <v>1</v>
      </c>
      <c r="BT42" s="34">
        <f t="shared" si="34"/>
        <v>1</v>
      </c>
      <c r="BU42" s="34">
        <f t="shared" si="18"/>
        <v>1</v>
      </c>
      <c r="BV42" s="34">
        <f t="shared" si="18"/>
        <v>1</v>
      </c>
      <c r="BW42" s="34">
        <f t="shared" si="18"/>
        <v>1</v>
      </c>
      <c r="BX42" s="34">
        <f t="shared" si="18"/>
        <v>1</v>
      </c>
      <c r="BY42" s="34">
        <f t="shared" si="18"/>
        <v>1</v>
      </c>
      <c r="BZ42" s="34">
        <f t="shared" si="18"/>
        <v>1</v>
      </c>
      <c r="CA42" s="34">
        <f t="shared" si="18"/>
        <v>1</v>
      </c>
      <c r="CC42" s="34">
        <f t="shared" si="2"/>
        <v>0</v>
      </c>
      <c r="CD42" s="34">
        <f t="shared" si="35"/>
        <v>0</v>
      </c>
      <c r="CE42" s="34">
        <f t="shared" si="35"/>
        <v>1</v>
      </c>
      <c r="CF42" s="34">
        <f t="shared" si="35"/>
        <v>1</v>
      </c>
      <c r="CG42" s="34">
        <f t="shared" si="35"/>
        <v>1</v>
      </c>
      <c r="CH42" s="34">
        <f t="shared" si="35"/>
        <v>1</v>
      </c>
      <c r="CI42" s="34">
        <f t="shared" si="35"/>
        <v>1</v>
      </c>
      <c r="CJ42" s="34">
        <f t="shared" si="35"/>
        <v>1</v>
      </c>
      <c r="CK42" s="34">
        <f t="shared" si="35"/>
        <v>1</v>
      </c>
      <c r="CL42" s="34">
        <f t="shared" si="35"/>
        <v>1</v>
      </c>
      <c r="CM42" s="34">
        <f t="shared" si="35"/>
        <v>1</v>
      </c>
      <c r="CN42" s="34">
        <f t="shared" si="35"/>
        <v>1</v>
      </c>
      <c r="CO42" s="34">
        <f t="shared" si="35"/>
        <v>1</v>
      </c>
      <c r="CP42" s="34">
        <f t="shared" si="35"/>
        <v>1</v>
      </c>
      <c r="CQ42" s="34">
        <f t="shared" si="35"/>
        <v>1</v>
      </c>
      <c r="CR42" s="34">
        <f t="shared" si="35"/>
        <v>1</v>
      </c>
      <c r="CS42" s="34">
        <f t="shared" si="19"/>
        <v>1</v>
      </c>
      <c r="CT42" s="34">
        <f t="shared" si="19"/>
        <v>1</v>
      </c>
      <c r="CU42" s="34">
        <f t="shared" si="19"/>
        <v>1</v>
      </c>
      <c r="CV42" s="34">
        <f t="shared" si="19"/>
        <v>1</v>
      </c>
      <c r="CW42" s="34">
        <f t="shared" si="19"/>
        <v>1</v>
      </c>
      <c r="CX42" s="34">
        <f t="shared" si="19"/>
        <v>1</v>
      </c>
      <c r="DA42" s="34">
        <f t="shared" si="36"/>
        <v>1</v>
      </c>
      <c r="DB42" s="34">
        <f t="shared" si="36"/>
        <v>0</v>
      </c>
      <c r="DC42" s="34">
        <f t="shared" si="36"/>
        <v>0</v>
      </c>
      <c r="DD42" s="34">
        <f t="shared" si="36"/>
        <v>0</v>
      </c>
      <c r="DE42" s="34">
        <f t="shared" si="36"/>
        <v>0</v>
      </c>
      <c r="DF42" s="34">
        <f t="shared" si="36"/>
        <v>0</v>
      </c>
      <c r="DG42" s="34">
        <f t="shared" si="36"/>
        <v>0</v>
      </c>
      <c r="DH42" s="34">
        <f t="shared" si="36"/>
        <v>0</v>
      </c>
      <c r="DI42" s="34">
        <f t="shared" si="36"/>
        <v>0</v>
      </c>
      <c r="DJ42" s="34">
        <f t="shared" si="36"/>
        <v>0</v>
      </c>
      <c r="DK42" s="34">
        <f t="shared" si="36"/>
        <v>0</v>
      </c>
      <c r="DL42" s="34">
        <f t="shared" si="36"/>
        <v>0</v>
      </c>
      <c r="DM42" s="34">
        <f t="shared" si="36"/>
        <v>0</v>
      </c>
      <c r="DN42" s="34">
        <f t="shared" si="36"/>
        <v>0</v>
      </c>
      <c r="DO42" s="34">
        <f t="shared" si="36"/>
        <v>0</v>
      </c>
      <c r="DP42" s="34">
        <f t="shared" si="20"/>
        <v>0</v>
      </c>
      <c r="DQ42" s="34">
        <f t="shared" si="20"/>
        <v>0</v>
      </c>
      <c r="DR42" s="34">
        <f t="shared" si="20"/>
        <v>0</v>
      </c>
      <c r="DS42" s="34">
        <f t="shared" si="20"/>
        <v>0</v>
      </c>
      <c r="DT42" s="34">
        <f t="shared" si="20"/>
        <v>0</v>
      </c>
      <c r="DU42" s="34">
        <f t="shared" si="20"/>
        <v>0</v>
      </c>
      <c r="DW42" s="34">
        <f t="shared" si="7"/>
        <v>0</v>
      </c>
      <c r="DX42" s="34">
        <f t="shared" si="37"/>
        <v>0</v>
      </c>
      <c r="DY42" s="34">
        <f t="shared" si="37"/>
        <v>0</v>
      </c>
      <c r="DZ42" s="34">
        <f t="shared" si="37"/>
        <v>0</v>
      </c>
      <c r="EA42" s="34">
        <f t="shared" si="37"/>
        <v>0</v>
      </c>
      <c r="EB42" s="34">
        <f t="shared" si="37"/>
        <v>0</v>
      </c>
      <c r="EC42" s="34">
        <f t="shared" si="37"/>
        <v>0</v>
      </c>
      <c r="ED42" s="34">
        <f t="shared" si="37"/>
        <v>0</v>
      </c>
      <c r="EE42" s="34">
        <f t="shared" si="37"/>
        <v>0</v>
      </c>
      <c r="EF42" s="34">
        <f t="shared" si="37"/>
        <v>0</v>
      </c>
      <c r="EG42" s="34">
        <f t="shared" si="37"/>
        <v>0</v>
      </c>
      <c r="EH42" s="34">
        <f t="shared" si="37"/>
        <v>0</v>
      </c>
      <c r="EI42" s="34">
        <f t="shared" si="37"/>
        <v>0</v>
      </c>
      <c r="EJ42" s="34">
        <f t="shared" si="37"/>
        <v>0</v>
      </c>
      <c r="EK42" s="34">
        <f t="shared" si="37"/>
        <v>0</v>
      </c>
      <c r="EL42" s="34">
        <f t="shared" si="37"/>
        <v>0</v>
      </c>
      <c r="EM42" s="34">
        <f t="shared" si="21"/>
        <v>0</v>
      </c>
      <c r="EN42" s="34">
        <f t="shared" si="21"/>
        <v>0</v>
      </c>
      <c r="EO42" s="34">
        <f t="shared" si="21"/>
        <v>0</v>
      </c>
      <c r="EP42" s="34">
        <f t="shared" si="21"/>
        <v>0</v>
      </c>
      <c r="EQ42" s="34">
        <f t="shared" si="21"/>
        <v>0</v>
      </c>
      <c r="ER42" s="34">
        <f t="shared" si="21"/>
        <v>0</v>
      </c>
      <c r="ES42" s="5"/>
      <c r="ET42" s="44">
        <f t="shared" si="38"/>
        <v>0</v>
      </c>
      <c r="EU42" s="44">
        <f t="shared" si="38"/>
        <v>18135</v>
      </c>
      <c r="EV42" s="44">
        <f t="shared" si="38"/>
        <v>0</v>
      </c>
      <c r="EW42" s="44">
        <f t="shared" si="38"/>
        <v>0</v>
      </c>
      <c r="EX42" s="44">
        <f t="shared" si="38"/>
        <v>0</v>
      </c>
      <c r="EY42" s="44">
        <f t="shared" si="38"/>
        <v>0</v>
      </c>
      <c r="EZ42" s="44">
        <f t="shared" si="38"/>
        <v>0</v>
      </c>
      <c r="FA42" s="44">
        <f t="shared" si="38"/>
        <v>0</v>
      </c>
      <c r="FB42" s="44">
        <f t="shared" si="38"/>
        <v>0</v>
      </c>
      <c r="FC42" s="44">
        <f t="shared" si="38"/>
        <v>0</v>
      </c>
      <c r="FD42" s="44">
        <f t="shared" si="38"/>
        <v>0</v>
      </c>
      <c r="FE42" s="44">
        <f t="shared" si="38"/>
        <v>0</v>
      </c>
      <c r="FF42" s="44">
        <f t="shared" si="38"/>
        <v>0</v>
      </c>
      <c r="FG42" s="44">
        <f t="shared" si="38"/>
        <v>0</v>
      </c>
      <c r="FH42" s="44">
        <f t="shared" si="38"/>
        <v>0</v>
      </c>
      <c r="FI42" s="44">
        <f t="shared" si="22"/>
        <v>0</v>
      </c>
      <c r="FJ42" s="44">
        <f t="shared" si="22"/>
        <v>0</v>
      </c>
      <c r="FK42" s="44">
        <f t="shared" si="22"/>
        <v>0</v>
      </c>
      <c r="FL42" s="44">
        <f t="shared" si="22"/>
        <v>0</v>
      </c>
      <c r="FM42" s="44">
        <f t="shared" si="22"/>
        <v>0</v>
      </c>
      <c r="FN42" s="44">
        <f t="shared" si="22"/>
        <v>0</v>
      </c>
      <c r="FO42" s="44">
        <f t="shared" si="22"/>
        <v>0</v>
      </c>
      <c r="FP42" s="44"/>
      <c r="FQ42" s="44">
        <f t="shared" si="39"/>
        <v>0</v>
      </c>
      <c r="FR42" s="44">
        <f t="shared" si="39"/>
        <v>0</v>
      </c>
      <c r="FS42" s="44">
        <f t="shared" si="39"/>
        <v>0</v>
      </c>
      <c r="FT42" s="44">
        <f t="shared" si="39"/>
        <v>0</v>
      </c>
      <c r="FU42" s="44">
        <f t="shared" si="39"/>
        <v>0</v>
      </c>
      <c r="FV42" s="44">
        <f t="shared" si="39"/>
        <v>0</v>
      </c>
      <c r="FW42" s="44">
        <f t="shared" si="39"/>
        <v>0</v>
      </c>
      <c r="FX42" s="44">
        <f t="shared" si="39"/>
        <v>0</v>
      </c>
      <c r="FY42" s="44">
        <f t="shared" si="39"/>
        <v>0</v>
      </c>
      <c r="FZ42" s="44">
        <f t="shared" si="39"/>
        <v>0</v>
      </c>
      <c r="GA42" s="44">
        <f t="shared" si="39"/>
        <v>0</v>
      </c>
      <c r="GB42" s="44">
        <f t="shared" si="39"/>
        <v>0</v>
      </c>
      <c r="GC42" s="44">
        <f t="shared" si="39"/>
        <v>0</v>
      </c>
      <c r="GD42" s="44">
        <f t="shared" si="39"/>
        <v>0</v>
      </c>
      <c r="GE42" s="44">
        <f t="shared" si="39"/>
        <v>0</v>
      </c>
      <c r="GF42" s="44">
        <f t="shared" si="23"/>
        <v>0</v>
      </c>
      <c r="GG42" s="44">
        <f t="shared" si="23"/>
        <v>0</v>
      </c>
      <c r="GH42" s="44">
        <f t="shared" si="23"/>
        <v>0</v>
      </c>
      <c r="GI42" s="44">
        <f t="shared" si="23"/>
        <v>0</v>
      </c>
      <c r="GJ42" s="44">
        <f t="shared" si="23"/>
        <v>0</v>
      </c>
      <c r="GK42" s="44">
        <f t="shared" si="23"/>
        <v>0</v>
      </c>
      <c r="GL42" s="44">
        <f t="shared" si="23"/>
        <v>0</v>
      </c>
      <c r="GM42" s="44"/>
      <c r="GN42" s="44">
        <f t="shared" si="40"/>
        <v>0</v>
      </c>
      <c r="GO42" s="44">
        <f t="shared" si="40"/>
        <v>0</v>
      </c>
      <c r="GP42" s="44">
        <f t="shared" si="40"/>
        <v>0</v>
      </c>
      <c r="GQ42" s="44">
        <f t="shared" si="40"/>
        <v>0</v>
      </c>
      <c r="GR42" s="44">
        <f t="shared" si="40"/>
        <v>0</v>
      </c>
      <c r="GS42" s="44">
        <f t="shared" si="40"/>
        <v>0</v>
      </c>
      <c r="GT42" s="44">
        <f t="shared" si="40"/>
        <v>0</v>
      </c>
      <c r="GU42" s="44">
        <f t="shared" si="40"/>
        <v>0</v>
      </c>
      <c r="GV42" s="44">
        <f t="shared" si="40"/>
        <v>0</v>
      </c>
      <c r="GW42" s="44">
        <f t="shared" si="40"/>
        <v>0</v>
      </c>
      <c r="GX42" s="44">
        <f t="shared" si="40"/>
        <v>0</v>
      </c>
      <c r="GY42" s="44">
        <f t="shared" si="40"/>
        <v>0</v>
      </c>
      <c r="GZ42" s="44">
        <f t="shared" si="40"/>
        <v>0</v>
      </c>
      <c r="HA42" s="44">
        <f t="shared" si="40"/>
        <v>0</v>
      </c>
      <c r="HB42" s="44">
        <f t="shared" si="40"/>
        <v>0</v>
      </c>
      <c r="HC42" s="44">
        <f t="shared" si="24"/>
        <v>0</v>
      </c>
      <c r="HD42" s="44">
        <f t="shared" si="24"/>
        <v>0</v>
      </c>
      <c r="HE42" s="44">
        <f t="shared" si="24"/>
        <v>0</v>
      </c>
      <c r="HF42" s="44">
        <f t="shared" si="24"/>
        <v>0</v>
      </c>
      <c r="HG42" s="44">
        <f t="shared" si="24"/>
        <v>0</v>
      </c>
      <c r="HH42" s="44">
        <f t="shared" si="24"/>
        <v>0</v>
      </c>
      <c r="HI42" s="44">
        <f t="shared" si="24"/>
        <v>0</v>
      </c>
      <c r="HJ42" s="44"/>
      <c r="HK42" s="44">
        <f t="shared" si="41"/>
        <v>0</v>
      </c>
      <c r="HL42" s="44">
        <f t="shared" si="41"/>
        <v>0</v>
      </c>
      <c r="HM42" s="44">
        <f t="shared" si="41"/>
        <v>0</v>
      </c>
      <c r="HN42" s="44">
        <f t="shared" si="41"/>
        <v>0</v>
      </c>
      <c r="HO42" s="44">
        <f t="shared" si="41"/>
        <v>0</v>
      </c>
      <c r="HP42" s="44">
        <f t="shared" si="41"/>
        <v>0</v>
      </c>
      <c r="HQ42" s="44">
        <f t="shared" si="41"/>
        <v>0</v>
      </c>
      <c r="HR42" s="44">
        <f t="shared" si="41"/>
        <v>0</v>
      </c>
      <c r="HS42" s="44">
        <f t="shared" si="41"/>
        <v>0</v>
      </c>
      <c r="HT42" s="44">
        <f t="shared" si="41"/>
        <v>0</v>
      </c>
      <c r="HU42" s="44">
        <f t="shared" si="41"/>
        <v>0</v>
      </c>
      <c r="HV42" s="44">
        <f t="shared" si="41"/>
        <v>0</v>
      </c>
      <c r="HW42" s="44">
        <f t="shared" si="41"/>
        <v>0</v>
      </c>
      <c r="HX42" s="44">
        <f t="shared" si="41"/>
        <v>0</v>
      </c>
      <c r="HY42" s="44">
        <f t="shared" si="41"/>
        <v>0</v>
      </c>
      <c r="HZ42" s="44">
        <f t="shared" si="25"/>
        <v>0</v>
      </c>
      <c r="IA42" s="44">
        <f t="shared" si="25"/>
        <v>0</v>
      </c>
      <c r="IB42" s="44">
        <f t="shared" si="25"/>
        <v>0</v>
      </c>
      <c r="IC42" s="44">
        <f t="shared" si="25"/>
        <v>0</v>
      </c>
      <c r="ID42" s="44">
        <f t="shared" si="25"/>
        <v>0</v>
      </c>
      <c r="IE42" s="44">
        <f t="shared" si="25"/>
        <v>0</v>
      </c>
      <c r="IF42" s="44">
        <f t="shared" si="25"/>
        <v>0</v>
      </c>
    </row>
    <row r="43" spans="1:240" s="34" customFormat="1" ht="12" customHeight="1" x14ac:dyDescent="0.15">
      <c r="A43" s="77"/>
      <c r="B43" s="78" t="s">
        <v>227</v>
      </c>
      <c r="C43" s="78" t="s">
        <v>228</v>
      </c>
      <c r="D43" s="79" t="s">
        <v>229</v>
      </c>
      <c r="E43" s="79" t="s">
        <v>229</v>
      </c>
      <c r="F43" s="80">
        <v>45225</v>
      </c>
      <c r="G43" s="80">
        <v>46480</v>
      </c>
      <c r="H43" s="65" t="s">
        <v>56</v>
      </c>
      <c r="I43" s="65" t="s">
        <v>70</v>
      </c>
      <c r="J43" s="65" t="s">
        <v>89</v>
      </c>
      <c r="K43" s="67"/>
      <c r="L43" s="81">
        <v>17881.330000000002</v>
      </c>
      <c r="M43" s="81">
        <v>17881.330000000002</v>
      </c>
      <c r="N43" s="81">
        <v>17881.330000000002</v>
      </c>
      <c r="O43" s="81">
        <v>17881.330000000002</v>
      </c>
      <c r="P43" s="81">
        <v>17881.330000000002</v>
      </c>
      <c r="Q43" s="81">
        <v>17881.330000000002</v>
      </c>
      <c r="R43" s="81">
        <v>17881.330000000002</v>
      </c>
      <c r="S43" s="81">
        <v>17881.330000000002</v>
      </c>
      <c r="T43" s="81">
        <v>17881.330000000002</v>
      </c>
      <c r="U43" s="81">
        <v>17881.330000000002</v>
      </c>
      <c r="V43" s="81">
        <v>17881.330000000002</v>
      </c>
      <c r="W43" s="81">
        <v>17881.330000000002</v>
      </c>
      <c r="X43" s="81">
        <v>17881.330000000002</v>
      </c>
      <c r="Y43" s="81">
        <v>17881.330000000002</v>
      </c>
      <c r="Z43" s="81">
        <v>17881.330000000002</v>
      </c>
      <c r="AA43" s="81">
        <v>17881.330000000002</v>
      </c>
      <c r="AB43" s="81">
        <v>17881.330000000002</v>
      </c>
      <c r="AC43" s="81">
        <v>17881.330000000002</v>
      </c>
      <c r="AD43" s="81">
        <v>17881.330000000002</v>
      </c>
      <c r="AE43" s="81">
        <v>17881.330000000002</v>
      </c>
      <c r="AF43" s="81">
        <v>17881.330000000002</v>
      </c>
      <c r="AG43" s="81">
        <v>17881.330000000002</v>
      </c>
      <c r="AH43" s="44"/>
      <c r="AI43" s="81">
        <v>17881.330000000002</v>
      </c>
      <c r="AJ43" s="81">
        <v>17881.330000000002</v>
      </c>
      <c r="AK43" s="81">
        <v>17881.330000000002</v>
      </c>
      <c r="AL43" s="81">
        <v>17881.330000000002</v>
      </c>
      <c r="AM43" s="81">
        <v>17881.330000000002</v>
      </c>
      <c r="AN43" s="81">
        <v>17881.330000000002</v>
      </c>
      <c r="AO43" s="81">
        <v>17881.330000000002</v>
      </c>
      <c r="AP43" s="81">
        <v>17881.330000000002</v>
      </c>
      <c r="AQ43" s="81">
        <v>17881.330000000002</v>
      </c>
      <c r="AR43" s="81">
        <v>17881.330000000002</v>
      </c>
      <c r="AS43" s="81">
        <v>17881.330000000002</v>
      </c>
      <c r="AT43" s="81">
        <v>17881.330000000002</v>
      </c>
      <c r="AU43" s="81">
        <v>17881.330000000002</v>
      </c>
      <c r="AV43" s="81">
        <v>17881.330000000002</v>
      </c>
      <c r="AW43" s="81">
        <v>17881.330000000002</v>
      </c>
      <c r="AX43" s="81">
        <v>17881.330000000002</v>
      </c>
      <c r="AY43" s="81">
        <v>17881.330000000002</v>
      </c>
      <c r="AZ43" s="81">
        <v>17881.330000000002</v>
      </c>
      <c r="BA43" s="81">
        <v>17881.330000000002</v>
      </c>
      <c r="BB43" s="81">
        <v>17881.330000000002</v>
      </c>
      <c r="BC43" s="81">
        <v>17881.330000000002</v>
      </c>
      <c r="BD43" s="81">
        <v>17881.330000000002</v>
      </c>
      <c r="BE43" s="5"/>
      <c r="BF43" s="34">
        <f t="shared" si="34"/>
        <v>1</v>
      </c>
      <c r="BG43" s="34">
        <f t="shared" si="34"/>
        <v>1</v>
      </c>
      <c r="BH43" s="34">
        <f t="shared" si="34"/>
        <v>1</v>
      </c>
      <c r="BI43" s="34">
        <f t="shared" si="34"/>
        <v>1</v>
      </c>
      <c r="BJ43" s="34">
        <f t="shared" si="34"/>
        <v>1</v>
      </c>
      <c r="BK43" s="34">
        <f t="shared" si="34"/>
        <v>1</v>
      </c>
      <c r="BL43" s="34">
        <f t="shared" si="34"/>
        <v>1</v>
      </c>
      <c r="BM43" s="34">
        <f t="shared" si="34"/>
        <v>1</v>
      </c>
      <c r="BN43" s="34">
        <f t="shared" si="34"/>
        <v>1</v>
      </c>
      <c r="BO43" s="34">
        <f t="shared" si="34"/>
        <v>1</v>
      </c>
      <c r="BP43" s="34">
        <f t="shared" si="34"/>
        <v>1</v>
      </c>
      <c r="BQ43" s="34">
        <f t="shared" si="34"/>
        <v>1</v>
      </c>
      <c r="BR43" s="34">
        <f t="shared" si="34"/>
        <v>1</v>
      </c>
      <c r="BS43" s="34">
        <f t="shared" si="34"/>
        <v>1</v>
      </c>
      <c r="BT43" s="34">
        <f t="shared" si="34"/>
        <v>1</v>
      </c>
      <c r="BU43" s="34">
        <f t="shared" si="18"/>
        <v>1</v>
      </c>
      <c r="BV43" s="34">
        <f t="shared" si="18"/>
        <v>1</v>
      </c>
      <c r="BW43" s="34">
        <f t="shared" si="18"/>
        <v>1</v>
      </c>
      <c r="BX43" s="34">
        <f t="shared" si="18"/>
        <v>1</v>
      </c>
      <c r="BY43" s="34">
        <f t="shared" si="18"/>
        <v>1</v>
      </c>
      <c r="BZ43" s="34">
        <f t="shared" si="18"/>
        <v>1</v>
      </c>
      <c r="CA43" s="34">
        <f t="shared" si="18"/>
        <v>1</v>
      </c>
      <c r="CC43" s="34">
        <f t="shared" si="2"/>
        <v>0</v>
      </c>
      <c r="CD43" s="34">
        <f t="shared" si="35"/>
        <v>1</v>
      </c>
      <c r="CE43" s="34">
        <f t="shared" si="35"/>
        <v>1</v>
      </c>
      <c r="CF43" s="34">
        <f t="shared" si="35"/>
        <v>1</v>
      </c>
      <c r="CG43" s="34">
        <f t="shared" si="35"/>
        <v>1</v>
      </c>
      <c r="CH43" s="34">
        <f t="shared" si="35"/>
        <v>1</v>
      </c>
      <c r="CI43" s="34">
        <f t="shared" si="35"/>
        <v>1</v>
      </c>
      <c r="CJ43" s="34">
        <f t="shared" si="35"/>
        <v>1</v>
      </c>
      <c r="CK43" s="34">
        <f t="shared" si="35"/>
        <v>1</v>
      </c>
      <c r="CL43" s="34">
        <f t="shared" si="35"/>
        <v>1</v>
      </c>
      <c r="CM43" s="34">
        <f t="shared" si="35"/>
        <v>1</v>
      </c>
      <c r="CN43" s="34">
        <f t="shared" si="35"/>
        <v>1</v>
      </c>
      <c r="CO43" s="34">
        <f t="shared" si="35"/>
        <v>1</v>
      </c>
      <c r="CP43" s="34">
        <f t="shared" si="35"/>
        <v>1</v>
      </c>
      <c r="CQ43" s="34">
        <f t="shared" si="35"/>
        <v>1</v>
      </c>
      <c r="CR43" s="34">
        <f t="shared" si="35"/>
        <v>1</v>
      </c>
      <c r="CS43" s="34">
        <f t="shared" si="19"/>
        <v>1</v>
      </c>
      <c r="CT43" s="34">
        <f t="shared" si="19"/>
        <v>1</v>
      </c>
      <c r="CU43" s="34">
        <f t="shared" si="19"/>
        <v>1</v>
      </c>
      <c r="CV43" s="34">
        <f t="shared" si="19"/>
        <v>1</v>
      </c>
      <c r="CW43" s="34">
        <f t="shared" si="19"/>
        <v>1</v>
      </c>
      <c r="CX43" s="34">
        <f t="shared" si="19"/>
        <v>1</v>
      </c>
      <c r="DA43" s="34">
        <f t="shared" si="36"/>
        <v>0</v>
      </c>
      <c r="DB43" s="34">
        <f t="shared" si="36"/>
        <v>0</v>
      </c>
      <c r="DC43" s="34">
        <f t="shared" si="36"/>
        <v>0</v>
      </c>
      <c r="DD43" s="34">
        <f t="shared" si="36"/>
        <v>0</v>
      </c>
      <c r="DE43" s="34">
        <f t="shared" si="36"/>
        <v>0</v>
      </c>
      <c r="DF43" s="34">
        <f t="shared" si="36"/>
        <v>0</v>
      </c>
      <c r="DG43" s="34">
        <f t="shared" si="36"/>
        <v>0</v>
      </c>
      <c r="DH43" s="34">
        <f t="shared" si="36"/>
        <v>0</v>
      </c>
      <c r="DI43" s="34">
        <f t="shared" si="36"/>
        <v>0</v>
      </c>
      <c r="DJ43" s="34">
        <f t="shared" si="36"/>
        <v>0</v>
      </c>
      <c r="DK43" s="34">
        <f t="shared" si="36"/>
        <v>0</v>
      </c>
      <c r="DL43" s="34">
        <f t="shared" si="36"/>
        <v>0</v>
      </c>
      <c r="DM43" s="34">
        <f t="shared" si="36"/>
        <v>0</v>
      </c>
      <c r="DN43" s="34">
        <f t="shared" si="36"/>
        <v>0</v>
      </c>
      <c r="DO43" s="34">
        <f t="shared" si="36"/>
        <v>0</v>
      </c>
      <c r="DP43" s="34">
        <f t="shared" si="20"/>
        <v>0</v>
      </c>
      <c r="DQ43" s="34">
        <f t="shared" si="20"/>
        <v>0</v>
      </c>
      <c r="DR43" s="34">
        <f t="shared" si="20"/>
        <v>0</v>
      </c>
      <c r="DS43" s="34">
        <f t="shared" si="20"/>
        <v>0</v>
      </c>
      <c r="DT43" s="34">
        <f t="shared" si="20"/>
        <v>0</v>
      </c>
      <c r="DU43" s="34">
        <f t="shared" si="20"/>
        <v>0</v>
      </c>
      <c r="DW43" s="34">
        <f t="shared" si="7"/>
        <v>0</v>
      </c>
      <c r="DX43" s="34">
        <f t="shared" si="37"/>
        <v>0</v>
      </c>
      <c r="DY43" s="34">
        <f t="shared" si="37"/>
        <v>0</v>
      </c>
      <c r="DZ43" s="34">
        <f t="shared" si="37"/>
        <v>0</v>
      </c>
      <c r="EA43" s="34">
        <f t="shared" si="37"/>
        <v>0</v>
      </c>
      <c r="EB43" s="34">
        <f t="shared" si="37"/>
        <v>0</v>
      </c>
      <c r="EC43" s="34">
        <f t="shared" si="37"/>
        <v>0</v>
      </c>
      <c r="ED43" s="34">
        <f t="shared" si="37"/>
        <v>0</v>
      </c>
      <c r="EE43" s="34">
        <f t="shared" si="37"/>
        <v>0</v>
      </c>
      <c r="EF43" s="34">
        <f t="shared" si="37"/>
        <v>0</v>
      </c>
      <c r="EG43" s="34">
        <f t="shared" si="37"/>
        <v>0</v>
      </c>
      <c r="EH43" s="34">
        <f t="shared" si="37"/>
        <v>0</v>
      </c>
      <c r="EI43" s="34">
        <f t="shared" si="37"/>
        <v>0</v>
      </c>
      <c r="EJ43" s="34">
        <f t="shared" si="37"/>
        <v>0</v>
      </c>
      <c r="EK43" s="34">
        <f t="shared" si="37"/>
        <v>0</v>
      </c>
      <c r="EL43" s="34">
        <f t="shared" si="37"/>
        <v>0</v>
      </c>
      <c r="EM43" s="34">
        <f t="shared" si="21"/>
        <v>0</v>
      </c>
      <c r="EN43" s="34">
        <f t="shared" si="21"/>
        <v>0</v>
      </c>
      <c r="EO43" s="34">
        <f t="shared" si="21"/>
        <v>0</v>
      </c>
      <c r="EP43" s="34">
        <f t="shared" si="21"/>
        <v>0</v>
      </c>
      <c r="EQ43" s="34">
        <f t="shared" si="21"/>
        <v>0</v>
      </c>
      <c r="ER43" s="34">
        <f t="shared" si="21"/>
        <v>0</v>
      </c>
      <c r="ES43" s="5"/>
      <c r="ET43" s="44">
        <f t="shared" si="38"/>
        <v>0</v>
      </c>
      <c r="EU43" s="44">
        <f t="shared" si="38"/>
        <v>0</v>
      </c>
      <c r="EV43" s="44">
        <f t="shared" si="38"/>
        <v>0</v>
      </c>
      <c r="EW43" s="44">
        <f t="shared" si="38"/>
        <v>0</v>
      </c>
      <c r="EX43" s="44">
        <f t="shared" si="38"/>
        <v>0</v>
      </c>
      <c r="EY43" s="44">
        <f t="shared" si="38"/>
        <v>0</v>
      </c>
      <c r="EZ43" s="44">
        <f t="shared" si="38"/>
        <v>0</v>
      </c>
      <c r="FA43" s="44">
        <f t="shared" si="38"/>
        <v>0</v>
      </c>
      <c r="FB43" s="44">
        <f t="shared" si="38"/>
        <v>0</v>
      </c>
      <c r="FC43" s="44">
        <f t="shared" si="38"/>
        <v>0</v>
      </c>
      <c r="FD43" s="44">
        <f t="shared" si="38"/>
        <v>0</v>
      </c>
      <c r="FE43" s="44">
        <f t="shared" si="38"/>
        <v>0</v>
      </c>
      <c r="FF43" s="44">
        <f t="shared" si="38"/>
        <v>0</v>
      </c>
      <c r="FG43" s="44">
        <f t="shared" si="38"/>
        <v>0</v>
      </c>
      <c r="FH43" s="44">
        <f t="shared" si="38"/>
        <v>0</v>
      </c>
      <c r="FI43" s="44">
        <f t="shared" si="22"/>
        <v>0</v>
      </c>
      <c r="FJ43" s="44">
        <f t="shared" si="22"/>
        <v>0</v>
      </c>
      <c r="FK43" s="44">
        <f t="shared" si="22"/>
        <v>0</v>
      </c>
      <c r="FL43" s="44">
        <f t="shared" si="22"/>
        <v>0</v>
      </c>
      <c r="FM43" s="44">
        <f t="shared" si="22"/>
        <v>0</v>
      </c>
      <c r="FN43" s="44">
        <f t="shared" si="22"/>
        <v>0</v>
      </c>
      <c r="FO43" s="44">
        <f t="shared" si="22"/>
        <v>0</v>
      </c>
      <c r="FP43" s="44"/>
      <c r="FQ43" s="44">
        <f t="shared" si="39"/>
        <v>0</v>
      </c>
      <c r="FR43" s="44">
        <f t="shared" si="39"/>
        <v>0</v>
      </c>
      <c r="FS43" s="44">
        <f t="shared" si="39"/>
        <v>0</v>
      </c>
      <c r="FT43" s="44">
        <f t="shared" si="39"/>
        <v>0</v>
      </c>
      <c r="FU43" s="44">
        <f t="shared" si="39"/>
        <v>0</v>
      </c>
      <c r="FV43" s="44">
        <f t="shared" si="39"/>
        <v>0</v>
      </c>
      <c r="FW43" s="44">
        <f t="shared" si="39"/>
        <v>0</v>
      </c>
      <c r="FX43" s="44">
        <f t="shared" si="39"/>
        <v>0</v>
      </c>
      <c r="FY43" s="44">
        <f t="shared" si="39"/>
        <v>0</v>
      </c>
      <c r="FZ43" s="44">
        <f t="shared" si="39"/>
        <v>0</v>
      </c>
      <c r="GA43" s="44">
        <f t="shared" si="39"/>
        <v>0</v>
      </c>
      <c r="GB43" s="44">
        <f t="shared" si="39"/>
        <v>0</v>
      </c>
      <c r="GC43" s="44">
        <f t="shared" si="39"/>
        <v>0</v>
      </c>
      <c r="GD43" s="44">
        <f t="shared" si="39"/>
        <v>0</v>
      </c>
      <c r="GE43" s="44">
        <f t="shared" si="39"/>
        <v>0</v>
      </c>
      <c r="GF43" s="44">
        <f t="shared" si="23"/>
        <v>0</v>
      </c>
      <c r="GG43" s="44">
        <f t="shared" si="23"/>
        <v>0</v>
      </c>
      <c r="GH43" s="44">
        <f t="shared" si="23"/>
        <v>0</v>
      </c>
      <c r="GI43" s="44">
        <f t="shared" si="23"/>
        <v>0</v>
      </c>
      <c r="GJ43" s="44">
        <f t="shared" si="23"/>
        <v>0</v>
      </c>
      <c r="GK43" s="44">
        <f t="shared" si="23"/>
        <v>0</v>
      </c>
      <c r="GL43" s="44">
        <f t="shared" si="23"/>
        <v>0</v>
      </c>
      <c r="GM43" s="44"/>
      <c r="GN43" s="44">
        <f t="shared" si="40"/>
        <v>0</v>
      </c>
      <c r="GO43" s="44">
        <f t="shared" si="40"/>
        <v>0</v>
      </c>
      <c r="GP43" s="44">
        <f t="shared" si="40"/>
        <v>0</v>
      </c>
      <c r="GQ43" s="44">
        <f t="shared" si="40"/>
        <v>0</v>
      </c>
      <c r="GR43" s="44">
        <f t="shared" si="40"/>
        <v>0</v>
      </c>
      <c r="GS43" s="44">
        <f t="shared" si="40"/>
        <v>0</v>
      </c>
      <c r="GT43" s="44">
        <f t="shared" si="40"/>
        <v>0</v>
      </c>
      <c r="GU43" s="44">
        <f t="shared" si="40"/>
        <v>0</v>
      </c>
      <c r="GV43" s="44">
        <f t="shared" si="40"/>
        <v>0</v>
      </c>
      <c r="GW43" s="44">
        <f t="shared" si="40"/>
        <v>0</v>
      </c>
      <c r="GX43" s="44">
        <f t="shared" si="40"/>
        <v>0</v>
      </c>
      <c r="GY43" s="44">
        <f t="shared" si="40"/>
        <v>0</v>
      </c>
      <c r="GZ43" s="44">
        <f t="shared" si="40"/>
        <v>0</v>
      </c>
      <c r="HA43" s="44">
        <f t="shared" si="40"/>
        <v>0</v>
      </c>
      <c r="HB43" s="44">
        <f t="shared" si="40"/>
        <v>0</v>
      </c>
      <c r="HC43" s="44">
        <f t="shared" si="24"/>
        <v>0</v>
      </c>
      <c r="HD43" s="44">
        <f t="shared" si="24"/>
        <v>0</v>
      </c>
      <c r="HE43" s="44">
        <f t="shared" si="24"/>
        <v>0</v>
      </c>
      <c r="HF43" s="44">
        <f t="shared" si="24"/>
        <v>0</v>
      </c>
      <c r="HG43" s="44">
        <f t="shared" si="24"/>
        <v>0</v>
      </c>
      <c r="HH43" s="44">
        <f t="shared" si="24"/>
        <v>0</v>
      </c>
      <c r="HI43" s="44">
        <f t="shared" si="24"/>
        <v>0</v>
      </c>
      <c r="HJ43" s="44"/>
      <c r="HK43" s="44">
        <f t="shared" si="41"/>
        <v>0</v>
      </c>
      <c r="HL43" s="44">
        <f t="shared" si="41"/>
        <v>0</v>
      </c>
      <c r="HM43" s="44">
        <f t="shared" si="41"/>
        <v>0</v>
      </c>
      <c r="HN43" s="44">
        <f t="shared" si="41"/>
        <v>0</v>
      </c>
      <c r="HO43" s="44">
        <f t="shared" si="41"/>
        <v>0</v>
      </c>
      <c r="HP43" s="44">
        <f t="shared" si="41"/>
        <v>0</v>
      </c>
      <c r="HQ43" s="44">
        <f t="shared" si="41"/>
        <v>0</v>
      </c>
      <c r="HR43" s="44">
        <f t="shared" si="41"/>
        <v>0</v>
      </c>
      <c r="HS43" s="44">
        <f t="shared" si="41"/>
        <v>0</v>
      </c>
      <c r="HT43" s="44">
        <f t="shared" si="41"/>
        <v>0</v>
      </c>
      <c r="HU43" s="44">
        <f t="shared" si="41"/>
        <v>0</v>
      </c>
      <c r="HV43" s="44">
        <f t="shared" si="41"/>
        <v>0</v>
      </c>
      <c r="HW43" s="44">
        <f t="shared" si="41"/>
        <v>0</v>
      </c>
      <c r="HX43" s="44">
        <f t="shared" si="41"/>
        <v>0</v>
      </c>
      <c r="HY43" s="44">
        <f t="shared" si="41"/>
        <v>0</v>
      </c>
      <c r="HZ43" s="44">
        <f t="shared" si="25"/>
        <v>0</v>
      </c>
      <c r="IA43" s="44">
        <f t="shared" si="25"/>
        <v>0</v>
      </c>
      <c r="IB43" s="44">
        <f t="shared" si="25"/>
        <v>0</v>
      </c>
      <c r="IC43" s="44">
        <f t="shared" si="25"/>
        <v>0</v>
      </c>
      <c r="ID43" s="44">
        <f t="shared" si="25"/>
        <v>0</v>
      </c>
      <c r="IE43" s="44">
        <f t="shared" si="25"/>
        <v>0</v>
      </c>
      <c r="IF43" s="44">
        <f t="shared" si="25"/>
        <v>0</v>
      </c>
    </row>
    <row r="44" spans="1:240" s="34" customFormat="1" ht="12" customHeight="1" x14ac:dyDescent="0.15">
      <c r="A44" s="77"/>
      <c r="B44" s="78" t="s">
        <v>230</v>
      </c>
      <c r="C44" s="78" t="s">
        <v>231</v>
      </c>
      <c r="D44" s="79" t="s">
        <v>232</v>
      </c>
      <c r="E44" s="79" t="s">
        <v>233</v>
      </c>
      <c r="F44" s="80">
        <v>44562</v>
      </c>
      <c r="G44" s="80">
        <v>46022</v>
      </c>
      <c r="H44" s="65" t="s">
        <v>53</v>
      </c>
      <c r="I44" s="65" t="s">
        <v>70</v>
      </c>
      <c r="J44" s="65" t="s">
        <v>91</v>
      </c>
      <c r="K44" s="67"/>
      <c r="L44" s="81">
        <v>15000</v>
      </c>
      <c r="M44" s="81">
        <v>15000</v>
      </c>
      <c r="N44" s="81">
        <v>15000</v>
      </c>
      <c r="O44" s="81">
        <v>15000</v>
      </c>
      <c r="P44" s="81">
        <v>15000</v>
      </c>
      <c r="Q44" s="81">
        <v>15000</v>
      </c>
      <c r="R44" s="81">
        <v>15000</v>
      </c>
      <c r="S44" s="81">
        <v>15000</v>
      </c>
      <c r="T44" s="81">
        <v>15000</v>
      </c>
      <c r="U44" s="81">
        <v>15000</v>
      </c>
      <c r="V44" s="81">
        <v>15000</v>
      </c>
      <c r="W44" s="81">
        <v>40000</v>
      </c>
      <c r="X44" s="81">
        <v>40000</v>
      </c>
      <c r="Y44" s="81">
        <v>40000</v>
      </c>
      <c r="Z44" s="81">
        <v>40000</v>
      </c>
      <c r="AA44" s="81">
        <v>40000</v>
      </c>
      <c r="AB44" s="81">
        <v>40000</v>
      </c>
      <c r="AC44" s="81">
        <v>40000</v>
      </c>
      <c r="AD44" s="81">
        <v>40000</v>
      </c>
      <c r="AE44" s="81">
        <v>40000</v>
      </c>
      <c r="AF44" s="81">
        <v>40000</v>
      </c>
      <c r="AG44" s="81">
        <v>40000</v>
      </c>
      <c r="AH44" s="44"/>
      <c r="AI44" s="81">
        <v>15000</v>
      </c>
      <c r="AJ44" s="81">
        <v>15000</v>
      </c>
      <c r="AK44" s="81">
        <v>15000</v>
      </c>
      <c r="AL44" s="81">
        <v>15000</v>
      </c>
      <c r="AM44" s="81">
        <v>15000</v>
      </c>
      <c r="AN44" s="81">
        <v>15000</v>
      </c>
      <c r="AO44" s="81">
        <v>15000</v>
      </c>
      <c r="AP44" s="81">
        <v>15000</v>
      </c>
      <c r="AQ44" s="81">
        <v>15000</v>
      </c>
      <c r="AR44" s="81">
        <v>15000</v>
      </c>
      <c r="AS44" s="81">
        <v>0</v>
      </c>
      <c r="AT44" s="81">
        <v>0</v>
      </c>
      <c r="AU44" s="81">
        <v>0</v>
      </c>
      <c r="AV44" s="81">
        <v>40000</v>
      </c>
      <c r="AW44" s="81">
        <v>40000</v>
      </c>
      <c r="AX44" s="81">
        <v>40000</v>
      </c>
      <c r="AY44" s="81">
        <v>40000</v>
      </c>
      <c r="AZ44" s="81">
        <v>40000</v>
      </c>
      <c r="BA44" s="81">
        <v>40000</v>
      </c>
      <c r="BB44" s="81">
        <v>40000</v>
      </c>
      <c r="BC44" s="81">
        <v>40000</v>
      </c>
      <c r="BD44" s="81">
        <v>40000</v>
      </c>
      <c r="BE44" s="5"/>
      <c r="BF44" s="34">
        <f t="shared" si="34"/>
        <v>1</v>
      </c>
      <c r="BG44" s="34">
        <f t="shared" si="34"/>
        <v>1</v>
      </c>
      <c r="BH44" s="34">
        <f t="shared" si="34"/>
        <v>1</v>
      </c>
      <c r="BI44" s="34">
        <f t="shared" si="34"/>
        <v>1</v>
      </c>
      <c r="BJ44" s="34">
        <f t="shared" si="34"/>
        <v>1</v>
      </c>
      <c r="BK44" s="34">
        <f t="shared" si="34"/>
        <v>1</v>
      </c>
      <c r="BL44" s="34">
        <f t="shared" si="34"/>
        <v>1</v>
      </c>
      <c r="BM44" s="34">
        <f t="shared" si="34"/>
        <v>1</v>
      </c>
      <c r="BN44" s="34">
        <f t="shared" si="34"/>
        <v>1</v>
      </c>
      <c r="BO44" s="34">
        <f t="shared" si="34"/>
        <v>1</v>
      </c>
      <c r="BP44" s="34">
        <f t="shared" si="34"/>
        <v>1</v>
      </c>
      <c r="BQ44" s="34">
        <f t="shared" si="34"/>
        <v>1</v>
      </c>
      <c r="BR44" s="34">
        <f t="shared" si="34"/>
        <v>1</v>
      </c>
      <c r="BS44" s="34">
        <f t="shared" si="34"/>
        <v>1</v>
      </c>
      <c r="BT44" s="34">
        <f t="shared" si="34"/>
        <v>1</v>
      </c>
      <c r="BU44" s="34">
        <f t="shared" si="18"/>
        <v>1</v>
      </c>
      <c r="BV44" s="34">
        <f t="shared" si="18"/>
        <v>1</v>
      </c>
      <c r="BW44" s="34">
        <f t="shared" si="18"/>
        <v>1</v>
      </c>
      <c r="BX44" s="34">
        <f t="shared" si="18"/>
        <v>1</v>
      </c>
      <c r="BY44" s="34">
        <f t="shared" si="18"/>
        <v>1</v>
      </c>
      <c r="BZ44" s="34">
        <f t="shared" si="18"/>
        <v>1</v>
      </c>
      <c r="CA44" s="34">
        <f t="shared" si="18"/>
        <v>1</v>
      </c>
      <c r="CC44" s="34">
        <f t="shared" si="2"/>
        <v>0</v>
      </c>
      <c r="CD44" s="34">
        <f t="shared" si="35"/>
        <v>1</v>
      </c>
      <c r="CE44" s="34">
        <f t="shared" si="35"/>
        <v>1</v>
      </c>
      <c r="CF44" s="34">
        <f t="shared" si="35"/>
        <v>1</v>
      </c>
      <c r="CG44" s="34">
        <f t="shared" si="35"/>
        <v>1</v>
      </c>
      <c r="CH44" s="34">
        <f t="shared" si="35"/>
        <v>1</v>
      </c>
      <c r="CI44" s="34">
        <f t="shared" si="35"/>
        <v>1</v>
      </c>
      <c r="CJ44" s="34">
        <f t="shared" si="35"/>
        <v>1</v>
      </c>
      <c r="CK44" s="34">
        <f t="shared" si="35"/>
        <v>1</v>
      </c>
      <c r="CL44" s="34">
        <f t="shared" si="35"/>
        <v>1</v>
      </c>
      <c r="CM44" s="34">
        <f t="shared" si="35"/>
        <v>1</v>
      </c>
      <c r="CN44" s="34">
        <f t="shared" si="35"/>
        <v>1</v>
      </c>
      <c r="CO44" s="34">
        <f t="shared" si="35"/>
        <v>1</v>
      </c>
      <c r="CP44" s="34">
        <f t="shared" si="35"/>
        <v>1</v>
      </c>
      <c r="CQ44" s="34">
        <f t="shared" si="35"/>
        <v>1</v>
      </c>
      <c r="CR44" s="34">
        <f t="shared" si="35"/>
        <v>1</v>
      </c>
      <c r="CS44" s="34">
        <f t="shared" si="19"/>
        <v>1</v>
      </c>
      <c r="CT44" s="34">
        <f t="shared" si="19"/>
        <v>1</v>
      </c>
      <c r="CU44" s="34">
        <f t="shared" si="19"/>
        <v>1</v>
      </c>
      <c r="CV44" s="34">
        <f t="shared" si="19"/>
        <v>1</v>
      </c>
      <c r="CW44" s="34">
        <f t="shared" si="19"/>
        <v>1</v>
      </c>
      <c r="CX44" s="34">
        <f t="shared" si="19"/>
        <v>1</v>
      </c>
      <c r="DA44" s="34">
        <f t="shared" si="36"/>
        <v>0</v>
      </c>
      <c r="DB44" s="34">
        <f t="shared" si="36"/>
        <v>0</v>
      </c>
      <c r="DC44" s="34">
        <f t="shared" si="36"/>
        <v>0</v>
      </c>
      <c r="DD44" s="34">
        <f t="shared" si="36"/>
        <v>0</v>
      </c>
      <c r="DE44" s="34">
        <f t="shared" si="36"/>
        <v>0</v>
      </c>
      <c r="DF44" s="34">
        <f t="shared" si="36"/>
        <v>0</v>
      </c>
      <c r="DG44" s="34">
        <f t="shared" si="36"/>
        <v>0</v>
      </c>
      <c r="DH44" s="34">
        <f t="shared" si="36"/>
        <v>0</v>
      </c>
      <c r="DI44" s="34">
        <f t="shared" si="36"/>
        <v>0</v>
      </c>
      <c r="DJ44" s="34">
        <f t="shared" si="36"/>
        <v>0</v>
      </c>
      <c r="DK44" s="34">
        <f t="shared" si="36"/>
        <v>0</v>
      </c>
      <c r="DL44" s="34">
        <f t="shared" si="36"/>
        <v>0</v>
      </c>
      <c r="DM44" s="34">
        <f t="shared" si="36"/>
        <v>0</v>
      </c>
      <c r="DN44" s="34">
        <f t="shared" si="36"/>
        <v>0</v>
      </c>
      <c r="DO44" s="34">
        <f t="shared" si="36"/>
        <v>0</v>
      </c>
      <c r="DP44" s="34">
        <f t="shared" si="20"/>
        <v>0</v>
      </c>
      <c r="DQ44" s="34">
        <f t="shared" si="20"/>
        <v>0</v>
      </c>
      <c r="DR44" s="34">
        <f t="shared" si="20"/>
        <v>0</v>
      </c>
      <c r="DS44" s="34">
        <f t="shared" si="20"/>
        <v>0</v>
      </c>
      <c r="DT44" s="34">
        <f t="shared" si="20"/>
        <v>0</v>
      </c>
      <c r="DU44" s="34">
        <f t="shared" si="20"/>
        <v>0</v>
      </c>
      <c r="DW44" s="34">
        <f t="shared" si="7"/>
        <v>0</v>
      </c>
      <c r="DX44" s="34">
        <f t="shared" si="37"/>
        <v>0</v>
      </c>
      <c r="DY44" s="34">
        <f t="shared" si="37"/>
        <v>0</v>
      </c>
      <c r="DZ44" s="34">
        <f t="shared" si="37"/>
        <v>0</v>
      </c>
      <c r="EA44" s="34">
        <f t="shared" si="37"/>
        <v>0</v>
      </c>
      <c r="EB44" s="34">
        <f t="shared" si="37"/>
        <v>0</v>
      </c>
      <c r="EC44" s="34">
        <f t="shared" si="37"/>
        <v>0</v>
      </c>
      <c r="ED44" s="34">
        <f t="shared" si="37"/>
        <v>0</v>
      </c>
      <c r="EE44" s="34">
        <f t="shared" si="37"/>
        <v>0</v>
      </c>
      <c r="EF44" s="34">
        <f t="shared" si="37"/>
        <v>0</v>
      </c>
      <c r="EG44" s="34">
        <f t="shared" si="37"/>
        <v>0</v>
      </c>
      <c r="EH44" s="34">
        <f t="shared" si="37"/>
        <v>0</v>
      </c>
      <c r="EI44" s="34">
        <f t="shared" si="37"/>
        <v>0</v>
      </c>
      <c r="EJ44" s="34">
        <f t="shared" si="37"/>
        <v>0</v>
      </c>
      <c r="EK44" s="34">
        <f t="shared" si="37"/>
        <v>0</v>
      </c>
      <c r="EL44" s="34">
        <f t="shared" si="37"/>
        <v>0</v>
      </c>
      <c r="EM44" s="34">
        <f t="shared" si="21"/>
        <v>0</v>
      </c>
      <c r="EN44" s="34">
        <f t="shared" si="21"/>
        <v>0</v>
      </c>
      <c r="EO44" s="34">
        <f t="shared" si="21"/>
        <v>0</v>
      </c>
      <c r="EP44" s="34">
        <f t="shared" si="21"/>
        <v>0</v>
      </c>
      <c r="EQ44" s="34">
        <f t="shared" si="21"/>
        <v>0</v>
      </c>
      <c r="ER44" s="34">
        <f t="shared" si="21"/>
        <v>0</v>
      </c>
      <c r="ES44" s="5"/>
      <c r="ET44" s="44">
        <f t="shared" si="38"/>
        <v>0</v>
      </c>
      <c r="EU44" s="44">
        <f t="shared" si="38"/>
        <v>0</v>
      </c>
      <c r="EV44" s="44">
        <f t="shared" si="38"/>
        <v>0</v>
      </c>
      <c r="EW44" s="44">
        <f t="shared" si="38"/>
        <v>0</v>
      </c>
      <c r="EX44" s="44">
        <f t="shared" si="38"/>
        <v>0</v>
      </c>
      <c r="EY44" s="44">
        <f t="shared" si="38"/>
        <v>0</v>
      </c>
      <c r="EZ44" s="44">
        <f t="shared" si="38"/>
        <v>0</v>
      </c>
      <c r="FA44" s="44">
        <f t="shared" si="38"/>
        <v>0</v>
      </c>
      <c r="FB44" s="44">
        <f t="shared" si="38"/>
        <v>0</v>
      </c>
      <c r="FC44" s="44">
        <f t="shared" si="38"/>
        <v>0</v>
      </c>
      <c r="FD44" s="44">
        <f t="shared" si="38"/>
        <v>0</v>
      </c>
      <c r="FE44" s="44">
        <f t="shared" si="38"/>
        <v>0</v>
      </c>
      <c r="FF44" s="44">
        <f t="shared" si="38"/>
        <v>0</v>
      </c>
      <c r="FG44" s="44">
        <f t="shared" si="38"/>
        <v>0</v>
      </c>
      <c r="FH44" s="44">
        <f t="shared" si="38"/>
        <v>0</v>
      </c>
      <c r="FI44" s="44">
        <f t="shared" si="22"/>
        <v>0</v>
      </c>
      <c r="FJ44" s="44">
        <f t="shared" si="22"/>
        <v>0</v>
      </c>
      <c r="FK44" s="44">
        <f t="shared" si="22"/>
        <v>0</v>
      </c>
      <c r="FL44" s="44">
        <f t="shared" si="22"/>
        <v>0</v>
      </c>
      <c r="FM44" s="44">
        <f t="shared" si="22"/>
        <v>0</v>
      </c>
      <c r="FN44" s="44">
        <f t="shared" si="22"/>
        <v>0</v>
      </c>
      <c r="FO44" s="44">
        <f t="shared" si="22"/>
        <v>0</v>
      </c>
      <c r="FP44" s="44"/>
      <c r="FQ44" s="44">
        <f t="shared" si="39"/>
        <v>0</v>
      </c>
      <c r="FR44" s="44">
        <f t="shared" si="39"/>
        <v>0</v>
      </c>
      <c r="FS44" s="44">
        <f t="shared" si="39"/>
        <v>0</v>
      </c>
      <c r="FT44" s="44">
        <f t="shared" si="39"/>
        <v>0</v>
      </c>
      <c r="FU44" s="44">
        <f t="shared" si="39"/>
        <v>0</v>
      </c>
      <c r="FV44" s="44">
        <f t="shared" si="39"/>
        <v>0</v>
      </c>
      <c r="FW44" s="44">
        <f t="shared" si="39"/>
        <v>0</v>
      </c>
      <c r="FX44" s="44">
        <f t="shared" si="39"/>
        <v>0</v>
      </c>
      <c r="FY44" s="44">
        <f t="shared" si="39"/>
        <v>0</v>
      </c>
      <c r="FZ44" s="44">
        <f t="shared" si="39"/>
        <v>0</v>
      </c>
      <c r="GA44" s="44">
        <f t="shared" si="39"/>
        <v>0</v>
      </c>
      <c r="GB44" s="44">
        <f t="shared" si="39"/>
        <v>25000</v>
      </c>
      <c r="GC44" s="44">
        <f t="shared" si="39"/>
        <v>0</v>
      </c>
      <c r="GD44" s="44">
        <f t="shared" si="39"/>
        <v>0</v>
      </c>
      <c r="GE44" s="44">
        <f t="shared" si="39"/>
        <v>0</v>
      </c>
      <c r="GF44" s="44">
        <f t="shared" si="23"/>
        <v>0</v>
      </c>
      <c r="GG44" s="44">
        <f t="shared" si="23"/>
        <v>0</v>
      </c>
      <c r="GH44" s="44">
        <f t="shared" si="23"/>
        <v>0</v>
      </c>
      <c r="GI44" s="44">
        <f t="shared" si="23"/>
        <v>0</v>
      </c>
      <c r="GJ44" s="44">
        <f t="shared" si="23"/>
        <v>0</v>
      </c>
      <c r="GK44" s="44">
        <f t="shared" si="23"/>
        <v>0</v>
      </c>
      <c r="GL44" s="44">
        <f t="shared" si="23"/>
        <v>0</v>
      </c>
      <c r="GM44" s="44"/>
      <c r="GN44" s="44">
        <f t="shared" si="40"/>
        <v>0</v>
      </c>
      <c r="GO44" s="44">
        <f t="shared" si="40"/>
        <v>0</v>
      </c>
      <c r="GP44" s="44">
        <f t="shared" si="40"/>
        <v>0</v>
      </c>
      <c r="GQ44" s="44">
        <f t="shared" si="40"/>
        <v>0</v>
      </c>
      <c r="GR44" s="44">
        <f t="shared" si="40"/>
        <v>0</v>
      </c>
      <c r="GS44" s="44">
        <f t="shared" si="40"/>
        <v>0</v>
      </c>
      <c r="GT44" s="44">
        <f t="shared" si="40"/>
        <v>0</v>
      </c>
      <c r="GU44" s="44">
        <f t="shared" si="40"/>
        <v>0</v>
      </c>
      <c r="GV44" s="44">
        <f t="shared" si="40"/>
        <v>0</v>
      </c>
      <c r="GW44" s="44">
        <f t="shared" si="40"/>
        <v>0</v>
      </c>
      <c r="GX44" s="44">
        <f t="shared" si="40"/>
        <v>0</v>
      </c>
      <c r="GY44" s="44">
        <f t="shared" si="40"/>
        <v>0</v>
      </c>
      <c r="GZ44" s="44">
        <f t="shared" si="40"/>
        <v>0</v>
      </c>
      <c r="HA44" s="44">
        <f t="shared" si="40"/>
        <v>0</v>
      </c>
      <c r="HB44" s="44">
        <f t="shared" si="40"/>
        <v>0</v>
      </c>
      <c r="HC44" s="44">
        <f t="shared" si="24"/>
        <v>0</v>
      </c>
      <c r="HD44" s="44">
        <f t="shared" si="24"/>
        <v>0</v>
      </c>
      <c r="HE44" s="44">
        <f t="shared" si="24"/>
        <v>0</v>
      </c>
      <c r="HF44" s="44">
        <f t="shared" si="24"/>
        <v>0</v>
      </c>
      <c r="HG44" s="44">
        <f t="shared" si="24"/>
        <v>0</v>
      </c>
      <c r="HH44" s="44">
        <f t="shared" si="24"/>
        <v>0</v>
      </c>
      <c r="HI44" s="44">
        <f t="shared" si="24"/>
        <v>0</v>
      </c>
      <c r="HJ44" s="44"/>
      <c r="HK44" s="44">
        <f t="shared" si="41"/>
        <v>0</v>
      </c>
      <c r="HL44" s="44">
        <f t="shared" si="41"/>
        <v>0</v>
      </c>
      <c r="HM44" s="44">
        <f t="shared" si="41"/>
        <v>0</v>
      </c>
      <c r="HN44" s="44">
        <f t="shared" si="41"/>
        <v>0</v>
      </c>
      <c r="HO44" s="44">
        <f t="shared" si="41"/>
        <v>0</v>
      </c>
      <c r="HP44" s="44">
        <f t="shared" si="41"/>
        <v>0</v>
      </c>
      <c r="HQ44" s="44">
        <f t="shared" si="41"/>
        <v>0</v>
      </c>
      <c r="HR44" s="44">
        <f t="shared" si="41"/>
        <v>0</v>
      </c>
      <c r="HS44" s="44">
        <f t="shared" si="41"/>
        <v>0</v>
      </c>
      <c r="HT44" s="44">
        <f t="shared" si="41"/>
        <v>0</v>
      </c>
      <c r="HU44" s="44">
        <f t="shared" si="41"/>
        <v>0</v>
      </c>
      <c r="HV44" s="44">
        <f t="shared" si="41"/>
        <v>0</v>
      </c>
      <c r="HW44" s="44">
        <f t="shared" si="41"/>
        <v>0</v>
      </c>
      <c r="HX44" s="44">
        <f t="shared" si="41"/>
        <v>0</v>
      </c>
      <c r="HY44" s="44">
        <f t="shared" si="41"/>
        <v>0</v>
      </c>
      <c r="HZ44" s="44">
        <f t="shared" si="25"/>
        <v>0</v>
      </c>
      <c r="IA44" s="44">
        <f t="shared" si="25"/>
        <v>0</v>
      </c>
      <c r="IB44" s="44">
        <f t="shared" si="25"/>
        <v>0</v>
      </c>
      <c r="IC44" s="44">
        <f t="shared" si="25"/>
        <v>0</v>
      </c>
      <c r="ID44" s="44">
        <f t="shared" si="25"/>
        <v>0</v>
      </c>
      <c r="IE44" s="44">
        <f t="shared" si="25"/>
        <v>0</v>
      </c>
      <c r="IF44" s="44">
        <f t="shared" si="25"/>
        <v>0</v>
      </c>
    </row>
    <row r="45" spans="1:240" s="34" customFormat="1" ht="12" customHeight="1" x14ac:dyDescent="0.15">
      <c r="A45" s="77"/>
      <c r="B45" s="78" t="s">
        <v>234</v>
      </c>
      <c r="C45" s="78" t="s">
        <v>235</v>
      </c>
      <c r="D45" s="79" t="s">
        <v>236</v>
      </c>
      <c r="E45" s="79" t="s">
        <v>236</v>
      </c>
      <c r="F45" s="80">
        <v>44834</v>
      </c>
      <c r="G45" s="80">
        <v>45657</v>
      </c>
      <c r="H45" s="65" t="s">
        <v>49</v>
      </c>
      <c r="I45" s="65" t="s">
        <v>70</v>
      </c>
      <c r="J45" s="65" t="s">
        <v>89</v>
      </c>
      <c r="K45" s="67"/>
      <c r="L45" s="81">
        <v>15000</v>
      </c>
      <c r="M45" s="81">
        <v>15000</v>
      </c>
      <c r="N45" s="81">
        <v>15000</v>
      </c>
      <c r="O45" s="81">
        <v>15000</v>
      </c>
      <c r="P45" s="81">
        <v>15000</v>
      </c>
      <c r="Q45" s="81">
        <v>15000</v>
      </c>
      <c r="R45" s="81">
        <v>15000</v>
      </c>
      <c r="S45" s="81">
        <v>15000</v>
      </c>
      <c r="T45" s="81">
        <v>15000</v>
      </c>
      <c r="U45" s="81">
        <v>15000</v>
      </c>
      <c r="V45" s="81">
        <v>0</v>
      </c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44"/>
      <c r="AI45" s="81">
        <v>15000</v>
      </c>
      <c r="AJ45" s="81">
        <v>15000</v>
      </c>
      <c r="AK45" s="81">
        <v>15000</v>
      </c>
      <c r="AL45" s="81">
        <v>15000</v>
      </c>
      <c r="AM45" s="81">
        <v>15000</v>
      </c>
      <c r="AN45" s="81">
        <v>15000</v>
      </c>
      <c r="AO45" s="81">
        <v>15000</v>
      </c>
      <c r="AP45" s="81">
        <v>15000</v>
      </c>
      <c r="AQ45" s="81">
        <v>15000</v>
      </c>
      <c r="AR45" s="81">
        <v>15000</v>
      </c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5"/>
      <c r="BF45" s="34">
        <f t="shared" si="34"/>
        <v>1</v>
      </c>
      <c r="BG45" s="34">
        <f t="shared" si="34"/>
        <v>1</v>
      </c>
      <c r="BH45" s="34">
        <f t="shared" si="34"/>
        <v>1</v>
      </c>
      <c r="BI45" s="34">
        <f t="shared" si="34"/>
        <v>1</v>
      </c>
      <c r="BJ45" s="34">
        <f t="shared" si="34"/>
        <v>1</v>
      </c>
      <c r="BK45" s="34">
        <f t="shared" si="34"/>
        <v>1</v>
      </c>
      <c r="BL45" s="34">
        <f t="shared" si="34"/>
        <v>1</v>
      </c>
      <c r="BM45" s="34">
        <f t="shared" si="34"/>
        <v>1</v>
      </c>
      <c r="BN45" s="34">
        <f t="shared" si="34"/>
        <v>1</v>
      </c>
      <c r="BO45" s="34">
        <f t="shared" si="34"/>
        <v>1</v>
      </c>
      <c r="BP45" s="34">
        <f t="shared" si="34"/>
        <v>0</v>
      </c>
      <c r="BQ45" s="34">
        <f t="shared" si="34"/>
        <v>0</v>
      </c>
      <c r="BR45" s="34">
        <f t="shared" si="34"/>
        <v>0</v>
      </c>
      <c r="BS45" s="34">
        <f t="shared" si="34"/>
        <v>0</v>
      </c>
      <c r="BT45" s="34">
        <f t="shared" si="34"/>
        <v>0</v>
      </c>
      <c r="BU45" s="34">
        <f t="shared" si="18"/>
        <v>0</v>
      </c>
      <c r="BV45" s="34">
        <f t="shared" si="18"/>
        <v>0</v>
      </c>
      <c r="BW45" s="34">
        <f t="shared" si="18"/>
        <v>0</v>
      </c>
      <c r="BX45" s="34">
        <f t="shared" si="18"/>
        <v>0</v>
      </c>
      <c r="BY45" s="34">
        <f t="shared" si="18"/>
        <v>0</v>
      </c>
      <c r="BZ45" s="34">
        <f t="shared" si="18"/>
        <v>0</v>
      </c>
      <c r="CA45" s="34">
        <f t="shared" si="18"/>
        <v>0</v>
      </c>
      <c r="CC45" s="34">
        <f t="shared" si="2"/>
        <v>0</v>
      </c>
      <c r="CD45" s="34">
        <f t="shared" si="35"/>
        <v>1</v>
      </c>
      <c r="CE45" s="34">
        <f t="shared" si="35"/>
        <v>1</v>
      </c>
      <c r="CF45" s="34">
        <f t="shared" si="35"/>
        <v>1</v>
      </c>
      <c r="CG45" s="34">
        <f t="shared" si="35"/>
        <v>1</v>
      </c>
      <c r="CH45" s="34">
        <f t="shared" si="35"/>
        <v>1</v>
      </c>
      <c r="CI45" s="34">
        <f t="shared" si="35"/>
        <v>1</v>
      </c>
      <c r="CJ45" s="34">
        <f t="shared" si="35"/>
        <v>1</v>
      </c>
      <c r="CK45" s="34">
        <f t="shared" si="35"/>
        <v>1</v>
      </c>
      <c r="CL45" s="34">
        <f t="shared" si="35"/>
        <v>1</v>
      </c>
      <c r="CM45" s="34">
        <f t="shared" si="35"/>
        <v>0</v>
      </c>
      <c r="CN45" s="34">
        <f t="shared" si="35"/>
        <v>0</v>
      </c>
      <c r="CO45" s="34">
        <f t="shared" si="35"/>
        <v>0</v>
      </c>
      <c r="CP45" s="34">
        <f t="shared" si="35"/>
        <v>0</v>
      </c>
      <c r="CQ45" s="34">
        <f t="shared" si="35"/>
        <v>0</v>
      </c>
      <c r="CR45" s="34">
        <f t="shared" si="35"/>
        <v>0</v>
      </c>
      <c r="CS45" s="34">
        <f t="shared" si="19"/>
        <v>0</v>
      </c>
      <c r="CT45" s="34">
        <f t="shared" si="19"/>
        <v>0</v>
      </c>
      <c r="CU45" s="34">
        <f t="shared" si="19"/>
        <v>0</v>
      </c>
      <c r="CV45" s="34">
        <f t="shared" si="19"/>
        <v>0</v>
      </c>
      <c r="CW45" s="34">
        <f t="shared" si="19"/>
        <v>0</v>
      </c>
      <c r="CX45" s="34">
        <f t="shared" si="19"/>
        <v>0</v>
      </c>
      <c r="DA45" s="34">
        <f t="shared" si="36"/>
        <v>0</v>
      </c>
      <c r="DB45" s="34">
        <f t="shared" si="36"/>
        <v>0</v>
      </c>
      <c r="DC45" s="34">
        <f t="shared" si="36"/>
        <v>0</v>
      </c>
      <c r="DD45" s="34">
        <f t="shared" si="36"/>
        <v>0</v>
      </c>
      <c r="DE45" s="34">
        <f t="shared" si="36"/>
        <v>0</v>
      </c>
      <c r="DF45" s="34">
        <f t="shared" si="36"/>
        <v>0</v>
      </c>
      <c r="DG45" s="34">
        <f t="shared" si="36"/>
        <v>0</v>
      </c>
      <c r="DH45" s="34">
        <f t="shared" si="36"/>
        <v>0</v>
      </c>
      <c r="DI45" s="34">
        <f t="shared" si="36"/>
        <v>0</v>
      </c>
      <c r="DJ45" s="34">
        <f t="shared" si="36"/>
        <v>0</v>
      </c>
      <c r="DK45" s="34">
        <f t="shared" si="36"/>
        <v>0</v>
      </c>
      <c r="DL45" s="34">
        <f t="shared" si="36"/>
        <v>0</v>
      </c>
      <c r="DM45" s="34">
        <f t="shared" si="36"/>
        <v>0</v>
      </c>
      <c r="DN45" s="34">
        <f t="shared" si="36"/>
        <v>0</v>
      </c>
      <c r="DO45" s="34">
        <f t="shared" si="36"/>
        <v>0</v>
      </c>
      <c r="DP45" s="34">
        <f t="shared" si="20"/>
        <v>0</v>
      </c>
      <c r="DQ45" s="34">
        <f t="shared" si="20"/>
        <v>0</v>
      </c>
      <c r="DR45" s="34">
        <f t="shared" si="20"/>
        <v>0</v>
      </c>
      <c r="DS45" s="34">
        <f t="shared" si="20"/>
        <v>0</v>
      </c>
      <c r="DT45" s="34">
        <f t="shared" si="20"/>
        <v>0</v>
      </c>
      <c r="DU45" s="34">
        <f t="shared" si="20"/>
        <v>0</v>
      </c>
      <c r="DW45" s="34">
        <f t="shared" si="7"/>
        <v>0</v>
      </c>
      <c r="DX45" s="34">
        <f t="shared" si="37"/>
        <v>0</v>
      </c>
      <c r="DY45" s="34">
        <f t="shared" si="37"/>
        <v>0</v>
      </c>
      <c r="DZ45" s="34">
        <f t="shared" si="37"/>
        <v>0</v>
      </c>
      <c r="EA45" s="34">
        <f t="shared" si="37"/>
        <v>0</v>
      </c>
      <c r="EB45" s="34">
        <f t="shared" si="37"/>
        <v>0</v>
      </c>
      <c r="EC45" s="34">
        <f t="shared" si="37"/>
        <v>0</v>
      </c>
      <c r="ED45" s="34">
        <f t="shared" si="37"/>
        <v>0</v>
      </c>
      <c r="EE45" s="34">
        <f t="shared" si="37"/>
        <v>0</v>
      </c>
      <c r="EF45" s="34">
        <f t="shared" si="37"/>
        <v>0</v>
      </c>
      <c r="EG45" s="34">
        <f t="shared" si="37"/>
        <v>1</v>
      </c>
      <c r="EH45" s="34">
        <f t="shared" si="37"/>
        <v>0</v>
      </c>
      <c r="EI45" s="34">
        <f t="shared" si="37"/>
        <v>0</v>
      </c>
      <c r="EJ45" s="34">
        <f t="shared" si="37"/>
        <v>0</v>
      </c>
      <c r="EK45" s="34">
        <f t="shared" si="37"/>
        <v>0</v>
      </c>
      <c r="EL45" s="34">
        <f t="shared" si="37"/>
        <v>0</v>
      </c>
      <c r="EM45" s="34">
        <f t="shared" si="21"/>
        <v>0</v>
      </c>
      <c r="EN45" s="34">
        <f t="shared" si="21"/>
        <v>0</v>
      </c>
      <c r="EO45" s="34">
        <f t="shared" si="21"/>
        <v>0</v>
      </c>
      <c r="EP45" s="34">
        <f t="shared" si="21"/>
        <v>0</v>
      </c>
      <c r="EQ45" s="34">
        <f t="shared" si="21"/>
        <v>0</v>
      </c>
      <c r="ER45" s="34">
        <f t="shared" si="21"/>
        <v>0</v>
      </c>
      <c r="ES45" s="5"/>
      <c r="ET45" s="44">
        <f t="shared" si="38"/>
        <v>0</v>
      </c>
      <c r="EU45" s="44">
        <f t="shared" si="38"/>
        <v>0</v>
      </c>
      <c r="EV45" s="44">
        <f t="shared" si="38"/>
        <v>0</v>
      </c>
      <c r="EW45" s="44">
        <f t="shared" si="38"/>
        <v>0</v>
      </c>
      <c r="EX45" s="44">
        <f t="shared" si="38"/>
        <v>0</v>
      </c>
      <c r="EY45" s="44">
        <f t="shared" si="38"/>
        <v>0</v>
      </c>
      <c r="EZ45" s="44">
        <f t="shared" si="38"/>
        <v>0</v>
      </c>
      <c r="FA45" s="44">
        <f t="shared" si="38"/>
        <v>0</v>
      </c>
      <c r="FB45" s="44">
        <f t="shared" si="38"/>
        <v>0</v>
      </c>
      <c r="FC45" s="44">
        <f t="shared" si="38"/>
        <v>0</v>
      </c>
      <c r="FD45" s="44">
        <f t="shared" si="38"/>
        <v>0</v>
      </c>
      <c r="FE45" s="44">
        <f t="shared" si="38"/>
        <v>0</v>
      </c>
      <c r="FF45" s="44">
        <f t="shared" si="38"/>
        <v>0</v>
      </c>
      <c r="FG45" s="44">
        <f t="shared" si="38"/>
        <v>0</v>
      </c>
      <c r="FH45" s="44">
        <f t="shared" si="38"/>
        <v>0</v>
      </c>
      <c r="FI45" s="44">
        <f t="shared" si="22"/>
        <v>0</v>
      </c>
      <c r="FJ45" s="44">
        <f t="shared" si="22"/>
        <v>0</v>
      </c>
      <c r="FK45" s="44">
        <f t="shared" si="22"/>
        <v>0</v>
      </c>
      <c r="FL45" s="44">
        <f t="shared" si="22"/>
        <v>0</v>
      </c>
      <c r="FM45" s="44">
        <f t="shared" si="22"/>
        <v>0</v>
      </c>
      <c r="FN45" s="44">
        <f t="shared" si="22"/>
        <v>0</v>
      </c>
      <c r="FO45" s="44">
        <f t="shared" si="22"/>
        <v>0</v>
      </c>
      <c r="FP45" s="44"/>
      <c r="FQ45" s="44">
        <f t="shared" si="39"/>
        <v>0</v>
      </c>
      <c r="FR45" s="44">
        <f t="shared" si="39"/>
        <v>0</v>
      </c>
      <c r="FS45" s="44">
        <f t="shared" si="39"/>
        <v>0</v>
      </c>
      <c r="FT45" s="44">
        <f t="shared" si="39"/>
        <v>0</v>
      </c>
      <c r="FU45" s="44">
        <f t="shared" si="39"/>
        <v>0</v>
      </c>
      <c r="FV45" s="44">
        <f t="shared" si="39"/>
        <v>0</v>
      </c>
      <c r="FW45" s="44">
        <f t="shared" si="39"/>
        <v>0</v>
      </c>
      <c r="FX45" s="44">
        <f t="shared" si="39"/>
        <v>0</v>
      </c>
      <c r="FY45" s="44">
        <f t="shared" si="39"/>
        <v>0</v>
      </c>
      <c r="FZ45" s="44">
        <f t="shared" si="39"/>
        <v>0</v>
      </c>
      <c r="GA45" s="44">
        <f t="shared" si="39"/>
        <v>0</v>
      </c>
      <c r="GB45" s="44">
        <f t="shared" si="39"/>
        <v>0</v>
      </c>
      <c r="GC45" s="44">
        <f t="shared" si="39"/>
        <v>0</v>
      </c>
      <c r="GD45" s="44">
        <f t="shared" si="39"/>
        <v>0</v>
      </c>
      <c r="GE45" s="44">
        <f t="shared" si="39"/>
        <v>0</v>
      </c>
      <c r="GF45" s="44">
        <f t="shared" si="23"/>
        <v>0</v>
      </c>
      <c r="GG45" s="44">
        <f t="shared" si="23"/>
        <v>0</v>
      </c>
      <c r="GH45" s="44">
        <f t="shared" si="23"/>
        <v>0</v>
      </c>
      <c r="GI45" s="44">
        <f t="shared" si="23"/>
        <v>0</v>
      </c>
      <c r="GJ45" s="44">
        <f t="shared" si="23"/>
        <v>0</v>
      </c>
      <c r="GK45" s="44">
        <f t="shared" si="23"/>
        <v>0</v>
      </c>
      <c r="GL45" s="44">
        <f t="shared" si="23"/>
        <v>0</v>
      </c>
      <c r="GM45" s="44"/>
      <c r="GN45" s="44">
        <f t="shared" si="40"/>
        <v>0</v>
      </c>
      <c r="GO45" s="44">
        <f t="shared" si="40"/>
        <v>0</v>
      </c>
      <c r="GP45" s="44">
        <f t="shared" si="40"/>
        <v>0</v>
      </c>
      <c r="GQ45" s="44">
        <f t="shared" si="40"/>
        <v>0</v>
      </c>
      <c r="GR45" s="44">
        <f t="shared" si="40"/>
        <v>0</v>
      </c>
      <c r="GS45" s="44">
        <f t="shared" si="40"/>
        <v>0</v>
      </c>
      <c r="GT45" s="44">
        <f t="shared" si="40"/>
        <v>0</v>
      </c>
      <c r="GU45" s="44">
        <f t="shared" si="40"/>
        <v>0</v>
      </c>
      <c r="GV45" s="44">
        <f t="shared" si="40"/>
        <v>0</v>
      </c>
      <c r="GW45" s="44">
        <f t="shared" si="40"/>
        <v>0</v>
      </c>
      <c r="GX45" s="44">
        <f t="shared" si="40"/>
        <v>0</v>
      </c>
      <c r="GY45" s="44">
        <f t="shared" si="40"/>
        <v>0</v>
      </c>
      <c r="GZ45" s="44">
        <f t="shared" si="40"/>
        <v>0</v>
      </c>
      <c r="HA45" s="44">
        <f t="shared" si="40"/>
        <v>0</v>
      </c>
      <c r="HB45" s="44">
        <f t="shared" si="40"/>
        <v>0</v>
      </c>
      <c r="HC45" s="44">
        <f t="shared" si="24"/>
        <v>0</v>
      </c>
      <c r="HD45" s="44">
        <f t="shared" si="24"/>
        <v>0</v>
      </c>
      <c r="HE45" s="44">
        <f t="shared" si="24"/>
        <v>0</v>
      </c>
      <c r="HF45" s="44">
        <f t="shared" si="24"/>
        <v>0</v>
      </c>
      <c r="HG45" s="44">
        <f t="shared" si="24"/>
        <v>0</v>
      </c>
      <c r="HH45" s="44">
        <f t="shared" si="24"/>
        <v>0</v>
      </c>
      <c r="HI45" s="44">
        <f t="shared" si="24"/>
        <v>0</v>
      </c>
      <c r="HJ45" s="44"/>
      <c r="HK45" s="44">
        <f t="shared" si="41"/>
        <v>0</v>
      </c>
      <c r="HL45" s="44">
        <f t="shared" si="41"/>
        <v>0</v>
      </c>
      <c r="HM45" s="44">
        <f t="shared" si="41"/>
        <v>0</v>
      </c>
      <c r="HN45" s="44">
        <f t="shared" si="41"/>
        <v>0</v>
      </c>
      <c r="HO45" s="44">
        <f t="shared" si="41"/>
        <v>0</v>
      </c>
      <c r="HP45" s="44">
        <f t="shared" si="41"/>
        <v>0</v>
      </c>
      <c r="HQ45" s="44">
        <f t="shared" si="41"/>
        <v>0</v>
      </c>
      <c r="HR45" s="44">
        <f t="shared" si="41"/>
        <v>0</v>
      </c>
      <c r="HS45" s="44">
        <f t="shared" si="41"/>
        <v>0</v>
      </c>
      <c r="HT45" s="44">
        <f t="shared" si="41"/>
        <v>0</v>
      </c>
      <c r="HU45" s="44">
        <f t="shared" si="41"/>
        <v>-15000</v>
      </c>
      <c r="HV45" s="44">
        <f t="shared" si="41"/>
        <v>0</v>
      </c>
      <c r="HW45" s="44">
        <f t="shared" si="41"/>
        <v>0</v>
      </c>
      <c r="HX45" s="44">
        <f t="shared" si="41"/>
        <v>0</v>
      </c>
      <c r="HY45" s="44">
        <f t="shared" si="41"/>
        <v>0</v>
      </c>
      <c r="HZ45" s="44">
        <f t="shared" si="25"/>
        <v>0</v>
      </c>
      <c r="IA45" s="44">
        <f t="shared" si="25"/>
        <v>0</v>
      </c>
      <c r="IB45" s="44">
        <f t="shared" si="25"/>
        <v>0</v>
      </c>
      <c r="IC45" s="44">
        <f t="shared" si="25"/>
        <v>0</v>
      </c>
      <c r="ID45" s="44">
        <f t="shared" si="25"/>
        <v>0</v>
      </c>
      <c r="IE45" s="44">
        <f t="shared" si="25"/>
        <v>0</v>
      </c>
      <c r="IF45" s="44">
        <f t="shared" si="25"/>
        <v>0</v>
      </c>
    </row>
    <row r="46" spans="1:240" s="34" customFormat="1" ht="12" customHeight="1" x14ac:dyDescent="0.15">
      <c r="A46" s="77"/>
      <c r="B46" s="78" t="s">
        <v>237</v>
      </c>
      <c r="C46" s="78" t="s">
        <v>238</v>
      </c>
      <c r="D46" s="79" t="s">
        <v>239</v>
      </c>
      <c r="E46" s="79" t="s">
        <v>239</v>
      </c>
      <c r="F46" s="80">
        <v>45352</v>
      </c>
      <c r="G46" s="80">
        <v>45716</v>
      </c>
      <c r="H46" s="65" t="s">
        <v>52</v>
      </c>
      <c r="I46" s="65" t="s">
        <v>70</v>
      </c>
      <c r="J46" s="65" t="s">
        <v>93</v>
      </c>
      <c r="K46" s="67"/>
      <c r="L46" s="81">
        <v>2165</v>
      </c>
      <c r="M46" s="81">
        <v>13007</v>
      </c>
      <c r="N46" s="81">
        <v>13007</v>
      </c>
      <c r="O46" s="81">
        <v>13007</v>
      </c>
      <c r="P46" s="81">
        <v>13007</v>
      </c>
      <c r="Q46" s="81">
        <v>13007</v>
      </c>
      <c r="R46" s="81">
        <v>13007</v>
      </c>
      <c r="S46" s="81">
        <v>13007</v>
      </c>
      <c r="T46" s="81">
        <v>13007</v>
      </c>
      <c r="U46" s="81">
        <v>13007</v>
      </c>
      <c r="V46" s="81">
        <v>13007</v>
      </c>
      <c r="W46" s="81">
        <v>13007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44"/>
      <c r="AI46" s="81">
        <v>2165</v>
      </c>
      <c r="AJ46" s="81">
        <v>2165</v>
      </c>
      <c r="AK46" s="81">
        <v>2165</v>
      </c>
      <c r="AL46" s="81">
        <v>2165</v>
      </c>
      <c r="AM46" s="81">
        <v>2165</v>
      </c>
      <c r="AN46" s="81">
        <v>2165</v>
      </c>
      <c r="AO46" s="81">
        <v>2165</v>
      </c>
      <c r="AP46" s="81">
        <v>2165</v>
      </c>
      <c r="AQ46" s="81">
        <v>13007</v>
      </c>
      <c r="AR46" s="81">
        <v>13007</v>
      </c>
      <c r="AS46" s="81">
        <v>13007</v>
      </c>
      <c r="AT46" s="81">
        <v>13007</v>
      </c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5"/>
      <c r="BF46" s="34">
        <f t="shared" si="34"/>
        <v>1</v>
      </c>
      <c r="BG46" s="34">
        <f t="shared" si="34"/>
        <v>1</v>
      </c>
      <c r="BH46" s="34">
        <f t="shared" si="34"/>
        <v>1</v>
      </c>
      <c r="BI46" s="34">
        <f t="shared" si="34"/>
        <v>1</v>
      </c>
      <c r="BJ46" s="34">
        <f t="shared" si="34"/>
        <v>1</v>
      </c>
      <c r="BK46" s="34">
        <f t="shared" si="34"/>
        <v>1</v>
      </c>
      <c r="BL46" s="34">
        <f t="shared" si="34"/>
        <v>1</v>
      </c>
      <c r="BM46" s="34">
        <f t="shared" si="34"/>
        <v>1</v>
      </c>
      <c r="BN46" s="34">
        <f t="shared" si="34"/>
        <v>1</v>
      </c>
      <c r="BO46" s="34">
        <f t="shared" si="34"/>
        <v>1</v>
      </c>
      <c r="BP46" s="34">
        <f t="shared" si="34"/>
        <v>1</v>
      </c>
      <c r="BQ46" s="34">
        <f t="shared" si="34"/>
        <v>1</v>
      </c>
      <c r="BR46" s="34">
        <f t="shared" si="34"/>
        <v>0</v>
      </c>
      <c r="BS46" s="34">
        <f t="shared" si="34"/>
        <v>0</v>
      </c>
      <c r="BT46" s="34">
        <f t="shared" si="34"/>
        <v>0</v>
      </c>
      <c r="BU46" s="34">
        <f t="shared" si="18"/>
        <v>0</v>
      </c>
      <c r="BV46" s="34">
        <f t="shared" si="18"/>
        <v>0</v>
      </c>
      <c r="BW46" s="34">
        <f t="shared" si="18"/>
        <v>0</v>
      </c>
      <c r="BX46" s="34">
        <f t="shared" si="18"/>
        <v>0</v>
      </c>
      <c r="BY46" s="34">
        <f t="shared" si="18"/>
        <v>0</v>
      </c>
      <c r="BZ46" s="34">
        <f t="shared" si="18"/>
        <v>0</v>
      </c>
      <c r="CA46" s="34">
        <f t="shared" si="18"/>
        <v>0</v>
      </c>
      <c r="CC46" s="34">
        <f t="shared" si="2"/>
        <v>0</v>
      </c>
      <c r="CD46" s="34">
        <f t="shared" si="35"/>
        <v>1</v>
      </c>
      <c r="CE46" s="34">
        <f t="shared" si="35"/>
        <v>1</v>
      </c>
      <c r="CF46" s="34">
        <f t="shared" si="35"/>
        <v>1</v>
      </c>
      <c r="CG46" s="34">
        <f t="shared" si="35"/>
        <v>1</v>
      </c>
      <c r="CH46" s="34">
        <f t="shared" si="35"/>
        <v>1</v>
      </c>
      <c r="CI46" s="34">
        <f t="shared" si="35"/>
        <v>1</v>
      </c>
      <c r="CJ46" s="34">
        <f t="shared" si="35"/>
        <v>1</v>
      </c>
      <c r="CK46" s="34">
        <f t="shared" si="35"/>
        <v>1</v>
      </c>
      <c r="CL46" s="34">
        <f t="shared" si="35"/>
        <v>1</v>
      </c>
      <c r="CM46" s="34">
        <f t="shared" si="35"/>
        <v>1</v>
      </c>
      <c r="CN46" s="34">
        <f t="shared" si="35"/>
        <v>1</v>
      </c>
      <c r="CO46" s="34">
        <f t="shared" si="35"/>
        <v>0</v>
      </c>
      <c r="CP46" s="34">
        <f t="shared" si="35"/>
        <v>0</v>
      </c>
      <c r="CQ46" s="34">
        <f t="shared" si="35"/>
        <v>0</v>
      </c>
      <c r="CR46" s="34">
        <f t="shared" si="35"/>
        <v>0</v>
      </c>
      <c r="CS46" s="34">
        <f t="shared" si="19"/>
        <v>0</v>
      </c>
      <c r="CT46" s="34">
        <f t="shared" si="19"/>
        <v>0</v>
      </c>
      <c r="CU46" s="34">
        <f t="shared" si="19"/>
        <v>0</v>
      </c>
      <c r="CV46" s="34">
        <f t="shared" si="19"/>
        <v>0</v>
      </c>
      <c r="CW46" s="34">
        <f t="shared" si="19"/>
        <v>0</v>
      </c>
      <c r="CX46" s="34">
        <f t="shared" si="19"/>
        <v>0</v>
      </c>
      <c r="DA46" s="34">
        <f t="shared" si="36"/>
        <v>0</v>
      </c>
      <c r="DB46" s="34">
        <f t="shared" si="36"/>
        <v>0</v>
      </c>
      <c r="DC46" s="34">
        <f t="shared" si="36"/>
        <v>0</v>
      </c>
      <c r="DD46" s="34">
        <f t="shared" si="36"/>
        <v>0</v>
      </c>
      <c r="DE46" s="34">
        <f t="shared" si="36"/>
        <v>0</v>
      </c>
      <c r="DF46" s="34">
        <f t="shared" si="36"/>
        <v>0</v>
      </c>
      <c r="DG46" s="34">
        <f t="shared" si="36"/>
        <v>0</v>
      </c>
      <c r="DH46" s="34">
        <f t="shared" si="36"/>
        <v>0</v>
      </c>
      <c r="DI46" s="34">
        <f t="shared" si="36"/>
        <v>0</v>
      </c>
      <c r="DJ46" s="34">
        <f t="shared" si="36"/>
        <v>0</v>
      </c>
      <c r="DK46" s="34">
        <f t="shared" si="36"/>
        <v>0</v>
      </c>
      <c r="DL46" s="34">
        <f t="shared" si="36"/>
        <v>0</v>
      </c>
      <c r="DM46" s="34">
        <f t="shared" si="36"/>
        <v>0</v>
      </c>
      <c r="DN46" s="34">
        <f t="shared" si="36"/>
        <v>0</v>
      </c>
      <c r="DO46" s="34">
        <f t="shared" si="36"/>
        <v>0</v>
      </c>
      <c r="DP46" s="34">
        <f t="shared" si="20"/>
        <v>0</v>
      </c>
      <c r="DQ46" s="34">
        <f t="shared" si="20"/>
        <v>0</v>
      </c>
      <c r="DR46" s="34">
        <f t="shared" si="20"/>
        <v>0</v>
      </c>
      <c r="DS46" s="34">
        <f t="shared" si="20"/>
        <v>0</v>
      </c>
      <c r="DT46" s="34">
        <f t="shared" si="20"/>
        <v>0</v>
      </c>
      <c r="DU46" s="34">
        <f t="shared" si="20"/>
        <v>0</v>
      </c>
      <c r="DW46" s="34">
        <f t="shared" si="7"/>
        <v>0</v>
      </c>
      <c r="DX46" s="34">
        <f t="shared" si="37"/>
        <v>0</v>
      </c>
      <c r="DY46" s="34">
        <f t="shared" si="37"/>
        <v>0</v>
      </c>
      <c r="DZ46" s="34">
        <f t="shared" si="37"/>
        <v>0</v>
      </c>
      <c r="EA46" s="34">
        <f t="shared" si="37"/>
        <v>0</v>
      </c>
      <c r="EB46" s="34">
        <f t="shared" si="37"/>
        <v>0</v>
      </c>
      <c r="EC46" s="34">
        <f t="shared" si="37"/>
        <v>0</v>
      </c>
      <c r="ED46" s="34">
        <f t="shared" si="37"/>
        <v>0</v>
      </c>
      <c r="EE46" s="34">
        <f t="shared" si="37"/>
        <v>0</v>
      </c>
      <c r="EF46" s="34">
        <f t="shared" si="37"/>
        <v>0</v>
      </c>
      <c r="EG46" s="34">
        <f t="shared" si="37"/>
        <v>0</v>
      </c>
      <c r="EH46" s="34">
        <f t="shared" si="37"/>
        <v>0</v>
      </c>
      <c r="EI46" s="34">
        <f t="shared" si="37"/>
        <v>1</v>
      </c>
      <c r="EJ46" s="34">
        <f t="shared" si="37"/>
        <v>0</v>
      </c>
      <c r="EK46" s="34">
        <f t="shared" si="37"/>
        <v>0</v>
      </c>
      <c r="EL46" s="34">
        <f t="shared" si="37"/>
        <v>0</v>
      </c>
      <c r="EM46" s="34">
        <f t="shared" si="21"/>
        <v>0</v>
      </c>
      <c r="EN46" s="34">
        <f t="shared" si="21"/>
        <v>0</v>
      </c>
      <c r="EO46" s="34">
        <f t="shared" si="21"/>
        <v>0</v>
      </c>
      <c r="EP46" s="34">
        <f t="shared" si="21"/>
        <v>0</v>
      </c>
      <c r="EQ46" s="34">
        <f t="shared" si="21"/>
        <v>0</v>
      </c>
      <c r="ER46" s="34">
        <f t="shared" si="21"/>
        <v>0</v>
      </c>
      <c r="ES46" s="5"/>
      <c r="ET46" s="44">
        <f t="shared" si="38"/>
        <v>0</v>
      </c>
      <c r="EU46" s="44">
        <f t="shared" si="38"/>
        <v>0</v>
      </c>
      <c r="EV46" s="44">
        <f t="shared" si="38"/>
        <v>0</v>
      </c>
      <c r="EW46" s="44">
        <f t="shared" si="38"/>
        <v>0</v>
      </c>
      <c r="EX46" s="44">
        <f t="shared" si="38"/>
        <v>0</v>
      </c>
      <c r="EY46" s="44">
        <f t="shared" si="38"/>
        <v>0</v>
      </c>
      <c r="EZ46" s="44">
        <f t="shared" si="38"/>
        <v>0</v>
      </c>
      <c r="FA46" s="44">
        <f t="shared" si="38"/>
        <v>0</v>
      </c>
      <c r="FB46" s="44">
        <f t="shared" si="38"/>
        <v>0</v>
      </c>
      <c r="FC46" s="44">
        <f t="shared" si="38"/>
        <v>0</v>
      </c>
      <c r="FD46" s="44">
        <f t="shared" si="38"/>
        <v>0</v>
      </c>
      <c r="FE46" s="44">
        <f t="shared" si="38"/>
        <v>0</v>
      </c>
      <c r="FF46" s="44">
        <f t="shared" si="38"/>
        <v>0</v>
      </c>
      <c r="FG46" s="44">
        <f t="shared" si="38"/>
        <v>0</v>
      </c>
      <c r="FH46" s="44">
        <f t="shared" si="38"/>
        <v>0</v>
      </c>
      <c r="FI46" s="44">
        <f t="shared" si="22"/>
        <v>0</v>
      </c>
      <c r="FJ46" s="44">
        <f t="shared" si="22"/>
        <v>0</v>
      </c>
      <c r="FK46" s="44">
        <f t="shared" si="22"/>
        <v>0</v>
      </c>
      <c r="FL46" s="44">
        <f t="shared" si="22"/>
        <v>0</v>
      </c>
      <c r="FM46" s="44">
        <f t="shared" si="22"/>
        <v>0</v>
      </c>
      <c r="FN46" s="44">
        <f t="shared" si="22"/>
        <v>0</v>
      </c>
      <c r="FO46" s="44">
        <f t="shared" si="22"/>
        <v>0</v>
      </c>
      <c r="FP46" s="44"/>
      <c r="FQ46" s="44">
        <f t="shared" si="39"/>
        <v>0</v>
      </c>
      <c r="FR46" s="44">
        <f t="shared" si="39"/>
        <v>10842</v>
      </c>
      <c r="FS46" s="44">
        <f t="shared" si="39"/>
        <v>0</v>
      </c>
      <c r="FT46" s="44">
        <f t="shared" si="39"/>
        <v>0</v>
      </c>
      <c r="FU46" s="44">
        <f t="shared" si="39"/>
        <v>0</v>
      </c>
      <c r="FV46" s="44">
        <f t="shared" si="39"/>
        <v>0</v>
      </c>
      <c r="FW46" s="44">
        <f t="shared" si="39"/>
        <v>0</v>
      </c>
      <c r="FX46" s="44">
        <f t="shared" si="39"/>
        <v>0</v>
      </c>
      <c r="FY46" s="44">
        <f t="shared" si="39"/>
        <v>0</v>
      </c>
      <c r="FZ46" s="44">
        <f t="shared" si="39"/>
        <v>0</v>
      </c>
      <c r="GA46" s="44">
        <f t="shared" si="39"/>
        <v>0</v>
      </c>
      <c r="GB46" s="44">
        <f t="shared" si="39"/>
        <v>0</v>
      </c>
      <c r="GC46" s="44">
        <f t="shared" si="39"/>
        <v>0</v>
      </c>
      <c r="GD46" s="44">
        <f t="shared" si="39"/>
        <v>0</v>
      </c>
      <c r="GE46" s="44">
        <f t="shared" si="39"/>
        <v>0</v>
      </c>
      <c r="GF46" s="44">
        <f t="shared" si="23"/>
        <v>0</v>
      </c>
      <c r="GG46" s="44">
        <f t="shared" si="23"/>
        <v>0</v>
      </c>
      <c r="GH46" s="44">
        <f t="shared" si="23"/>
        <v>0</v>
      </c>
      <c r="GI46" s="44">
        <f t="shared" si="23"/>
        <v>0</v>
      </c>
      <c r="GJ46" s="44">
        <f t="shared" si="23"/>
        <v>0</v>
      </c>
      <c r="GK46" s="44">
        <f t="shared" si="23"/>
        <v>0</v>
      </c>
      <c r="GL46" s="44">
        <f t="shared" si="23"/>
        <v>0</v>
      </c>
      <c r="GM46" s="44"/>
      <c r="GN46" s="44">
        <f t="shared" si="40"/>
        <v>0</v>
      </c>
      <c r="GO46" s="44">
        <f t="shared" si="40"/>
        <v>0</v>
      </c>
      <c r="GP46" s="44">
        <f t="shared" si="40"/>
        <v>0</v>
      </c>
      <c r="GQ46" s="44">
        <f t="shared" si="40"/>
        <v>0</v>
      </c>
      <c r="GR46" s="44">
        <f t="shared" si="40"/>
        <v>0</v>
      </c>
      <c r="GS46" s="44">
        <f t="shared" si="40"/>
        <v>0</v>
      </c>
      <c r="GT46" s="44">
        <f t="shared" si="40"/>
        <v>0</v>
      </c>
      <c r="GU46" s="44">
        <f t="shared" si="40"/>
        <v>0</v>
      </c>
      <c r="GV46" s="44">
        <f t="shared" si="40"/>
        <v>0</v>
      </c>
      <c r="GW46" s="44">
        <f t="shared" si="40"/>
        <v>0</v>
      </c>
      <c r="GX46" s="44">
        <f t="shared" si="40"/>
        <v>0</v>
      </c>
      <c r="GY46" s="44">
        <f t="shared" si="40"/>
        <v>0</v>
      </c>
      <c r="GZ46" s="44">
        <f t="shared" si="40"/>
        <v>0</v>
      </c>
      <c r="HA46" s="44">
        <f t="shared" si="40"/>
        <v>0</v>
      </c>
      <c r="HB46" s="44">
        <f t="shared" si="40"/>
        <v>0</v>
      </c>
      <c r="HC46" s="44">
        <f t="shared" si="24"/>
        <v>0</v>
      </c>
      <c r="HD46" s="44">
        <f t="shared" si="24"/>
        <v>0</v>
      </c>
      <c r="HE46" s="44">
        <f t="shared" si="24"/>
        <v>0</v>
      </c>
      <c r="HF46" s="44">
        <f t="shared" si="24"/>
        <v>0</v>
      </c>
      <c r="HG46" s="44">
        <f t="shared" si="24"/>
        <v>0</v>
      </c>
      <c r="HH46" s="44">
        <f t="shared" si="24"/>
        <v>0</v>
      </c>
      <c r="HI46" s="44">
        <f t="shared" si="24"/>
        <v>0</v>
      </c>
      <c r="HJ46" s="44"/>
      <c r="HK46" s="44">
        <f t="shared" si="41"/>
        <v>0</v>
      </c>
      <c r="HL46" s="44">
        <f t="shared" si="41"/>
        <v>0</v>
      </c>
      <c r="HM46" s="44">
        <f t="shared" si="41"/>
        <v>0</v>
      </c>
      <c r="HN46" s="44">
        <f t="shared" si="41"/>
        <v>0</v>
      </c>
      <c r="HO46" s="44">
        <f t="shared" si="41"/>
        <v>0</v>
      </c>
      <c r="HP46" s="44">
        <f t="shared" si="41"/>
        <v>0</v>
      </c>
      <c r="HQ46" s="44">
        <f t="shared" si="41"/>
        <v>0</v>
      </c>
      <c r="HR46" s="44">
        <f t="shared" si="41"/>
        <v>0</v>
      </c>
      <c r="HS46" s="44">
        <f t="shared" si="41"/>
        <v>0</v>
      </c>
      <c r="HT46" s="44">
        <f t="shared" si="41"/>
        <v>0</v>
      </c>
      <c r="HU46" s="44">
        <f t="shared" si="41"/>
        <v>0</v>
      </c>
      <c r="HV46" s="44">
        <f t="shared" si="41"/>
        <v>0</v>
      </c>
      <c r="HW46" s="44">
        <f t="shared" si="41"/>
        <v>-13007</v>
      </c>
      <c r="HX46" s="44">
        <f t="shared" si="41"/>
        <v>0</v>
      </c>
      <c r="HY46" s="44">
        <f t="shared" si="41"/>
        <v>0</v>
      </c>
      <c r="HZ46" s="44">
        <f t="shared" si="25"/>
        <v>0</v>
      </c>
      <c r="IA46" s="44">
        <f t="shared" si="25"/>
        <v>0</v>
      </c>
      <c r="IB46" s="44">
        <f t="shared" si="25"/>
        <v>0</v>
      </c>
      <c r="IC46" s="44">
        <f t="shared" si="25"/>
        <v>0</v>
      </c>
      <c r="ID46" s="44">
        <f t="shared" si="25"/>
        <v>0</v>
      </c>
      <c r="IE46" s="44">
        <f t="shared" si="25"/>
        <v>0</v>
      </c>
      <c r="IF46" s="44">
        <f t="shared" si="25"/>
        <v>0</v>
      </c>
    </row>
    <row r="47" spans="1:240" s="34" customFormat="1" ht="12" customHeight="1" x14ac:dyDescent="0.15">
      <c r="A47" s="77"/>
      <c r="B47" s="78" t="s">
        <v>240</v>
      </c>
      <c r="C47" s="78" t="s">
        <v>240</v>
      </c>
      <c r="D47" s="79" t="s">
        <v>222</v>
      </c>
      <c r="E47" s="79" t="s">
        <v>223</v>
      </c>
      <c r="F47" s="80">
        <v>45259</v>
      </c>
      <c r="G47" s="80">
        <v>46387</v>
      </c>
      <c r="H47" s="65" t="s">
        <v>45</v>
      </c>
      <c r="I47" s="65" t="s">
        <v>69</v>
      </c>
      <c r="J47" s="65" t="s">
        <v>93</v>
      </c>
      <c r="K47" s="67"/>
      <c r="L47" s="81">
        <v>12240</v>
      </c>
      <c r="M47" s="81">
        <v>12240</v>
      </c>
      <c r="N47" s="81">
        <v>12240</v>
      </c>
      <c r="O47" s="81">
        <v>12240</v>
      </c>
      <c r="P47" s="81">
        <v>12240</v>
      </c>
      <c r="Q47" s="81">
        <v>12240</v>
      </c>
      <c r="R47" s="81">
        <v>12240</v>
      </c>
      <c r="S47" s="81">
        <v>12240</v>
      </c>
      <c r="T47" s="81">
        <v>12240</v>
      </c>
      <c r="U47" s="81">
        <v>12240</v>
      </c>
      <c r="V47" s="81">
        <v>12240</v>
      </c>
      <c r="W47" s="81">
        <v>12240</v>
      </c>
      <c r="X47" s="81">
        <v>12240</v>
      </c>
      <c r="Y47" s="81">
        <v>12240</v>
      </c>
      <c r="Z47" s="81">
        <v>12240</v>
      </c>
      <c r="AA47" s="81">
        <v>12240</v>
      </c>
      <c r="AB47" s="81">
        <v>12240</v>
      </c>
      <c r="AC47" s="81">
        <v>12240</v>
      </c>
      <c r="AD47" s="81">
        <v>12240</v>
      </c>
      <c r="AE47" s="81">
        <v>12240</v>
      </c>
      <c r="AF47" s="81">
        <v>12240</v>
      </c>
      <c r="AG47" s="81">
        <v>12240</v>
      </c>
      <c r="AH47" s="44"/>
      <c r="AI47" s="81">
        <v>12240</v>
      </c>
      <c r="AJ47" s="81">
        <v>12240</v>
      </c>
      <c r="AK47" s="81">
        <v>12240</v>
      </c>
      <c r="AL47" s="81">
        <v>12240</v>
      </c>
      <c r="AM47" s="81">
        <v>12240</v>
      </c>
      <c r="AN47" s="81">
        <v>12240</v>
      </c>
      <c r="AO47" s="81">
        <v>12240</v>
      </c>
      <c r="AP47" s="81">
        <v>12240</v>
      </c>
      <c r="AQ47" s="81">
        <v>12240</v>
      </c>
      <c r="AR47" s="81">
        <v>12240</v>
      </c>
      <c r="AS47" s="81">
        <v>12240</v>
      </c>
      <c r="AT47" s="81">
        <v>12240</v>
      </c>
      <c r="AU47" s="81">
        <v>12240</v>
      </c>
      <c r="AV47" s="81">
        <v>12240</v>
      </c>
      <c r="AW47" s="81">
        <v>12240</v>
      </c>
      <c r="AX47" s="81">
        <v>12240</v>
      </c>
      <c r="AY47" s="81">
        <v>12240</v>
      </c>
      <c r="AZ47" s="81">
        <v>12240</v>
      </c>
      <c r="BA47" s="81">
        <v>12240</v>
      </c>
      <c r="BB47" s="81">
        <v>12240</v>
      </c>
      <c r="BC47" s="81">
        <v>12240</v>
      </c>
      <c r="BD47" s="81">
        <v>12240</v>
      </c>
      <c r="BE47" s="5"/>
      <c r="BF47" s="34">
        <f t="shared" si="34"/>
        <v>1</v>
      </c>
      <c r="BG47" s="34">
        <f t="shared" si="34"/>
        <v>1</v>
      </c>
      <c r="BH47" s="34">
        <f t="shared" si="34"/>
        <v>1</v>
      </c>
      <c r="BI47" s="34">
        <f t="shared" si="34"/>
        <v>1</v>
      </c>
      <c r="BJ47" s="34">
        <f t="shared" si="34"/>
        <v>1</v>
      </c>
      <c r="BK47" s="34">
        <f t="shared" si="34"/>
        <v>1</v>
      </c>
      <c r="BL47" s="34">
        <f t="shared" si="34"/>
        <v>1</v>
      </c>
      <c r="BM47" s="34">
        <f t="shared" si="34"/>
        <v>1</v>
      </c>
      <c r="BN47" s="34">
        <f t="shared" si="34"/>
        <v>1</v>
      </c>
      <c r="BO47" s="34">
        <f t="shared" si="34"/>
        <v>1</v>
      </c>
      <c r="BP47" s="34">
        <f t="shared" si="34"/>
        <v>1</v>
      </c>
      <c r="BQ47" s="34">
        <f t="shared" si="34"/>
        <v>1</v>
      </c>
      <c r="BR47" s="34">
        <f t="shared" si="34"/>
        <v>1</v>
      </c>
      <c r="BS47" s="34">
        <f t="shared" si="34"/>
        <v>1</v>
      </c>
      <c r="BT47" s="34">
        <f t="shared" si="34"/>
        <v>1</v>
      </c>
      <c r="BU47" s="34">
        <f t="shared" si="18"/>
        <v>1</v>
      </c>
      <c r="BV47" s="34">
        <f t="shared" si="18"/>
        <v>1</v>
      </c>
      <c r="BW47" s="34">
        <f t="shared" si="18"/>
        <v>1</v>
      </c>
      <c r="BX47" s="34">
        <f t="shared" si="18"/>
        <v>1</v>
      </c>
      <c r="BY47" s="34">
        <f t="shared" si="18"/>
        <v>1</v>
      </c>
      <c r="BZ47" s="34">
        <f t="shared" si="18"/>
        <v>1</v>
      </c>
      <c r="CA47" s="34">
        <f t="shared" si="18"/>
        <v>1</v>
      </c>
      <c r="CC47" s="34">
        <f t="shared" si="2"/>
        <v>0</v>
      </c>
      <c r="CD47" s="34">
        <f t="shared" si="35"/>
        <v>1</v>
      </c>
      <c r="CE47" s="34">
        <f t="shared" si="35"/>
        <v>1</v>
      </c>
      <c r="CF47" s="34">
        <f t="shared" si="35"/>
        <v>1</v>
      </c>
      <c r="CG47" s="34">
        <f t="shared" si="35"/>
        <v>1</v>
      </c>
      <c r="CH47" s="34">
        <f t="shared" si="35"/>
        <v>1</v>
      </c>
      <c r="CI47" s="34">
        <f t="shared" si="35"/>
        <v>1</v>
      </c>
      <c r="CJ47" s="34">
        <f t="shared" si="35"/>
        <v>1</v>
      </c>
      <c r="CK47" s="34">
        <f t="shared" si="35"/>
        <v>1</v>
      </c>
      <c r="CL47" s="34">
        <f t="shared" si="35"/>
        <v>1</v>
      </c>
      <c r="CM47" s="34">
        <f t="shared" si="35"/>
        <v>1</v>
      </c>
      <c r="CN47" s="34">
        <f t="shared" si="35"/>
        <v>1</v>
      </c>
      <c r="CO47" s="34">
        <f t="shared" si="35"/>
        <v>1</v>
      </c>
      <c r="CP47" s="34">
        <f t="shared" si="35"/>
        <v>1</v>
      </c>
      <c r="CQ47" s="34">
        <f t="shared" si="35"/>
        <v>1</v>
      </c>
      <c r="CR47" s="34">
        <f t="shared" si="35"/>
        <v>1</v>
      </c>
      <c r="CS47" s="34">
        <f t="shared" si="19"/>
        <v>1</v>
      </c>
      <c r="CT47" s="34">
        <f t="shared" si="19"/>
        <v>1</v>
      </c>
      <c r="CU47" s="34">
        <f t="shared" si="19"/>
        <v>1</v>
      </c>
      <c r="CV47" s="34">
        <f t="shared" si="19"/>
        <v>1</v>
      </c>
      <c r="CW47" s="34">
        <f t="shared" si="19"/>
        <v>1</v>
      </c>
      <c r="CX47" s="34">
        <f t="shared" si="19"/>
        <v>1</v>
      </c>
      <c r="DA47" s="34">
        <f t="shared" si="36"/>
        <v>0</v>
      </c>
      <c r="DB47" s="34">
        <f t="shared" si="36"/>
        <v>0</v>
      </c>
      <c r="DC47" s="34">
        <f t="shared" si="36"/>
        <v>0</v>
      </c>
      <c r="DD47" s="34">
        <f t="shared" si="36"/>
        <v>0</v>
      </c>
      <c r="DE47" s="34">
        <f t="shared" si="36"/>
        <v>0</v>
      </c>
      <c r="DF47" s="34">
        <f t="shared" si="36"/>
        <v>0</v>
      </c>
      <c r="DG47" s="34">
        <f t="shared" si="36"/>
        <v>0</v>
      </c>
      <c r="DH47" s="34">
        <f t="shared" si="36"/>
        <v>0</v>
      </c>
      <c r="DI47" s="34">
        <f t="shared" si="36"/>
        <v>0</v>
      </c>
      <c r="DJ47" s="34">
        <f t="shared" si="36"/>
        <v>0</v>
      </c>
      <c r="DK47" s="34">
        <f t="shared" si="36"/>
        <v>0</v>
      </c>
      <c r="DL47" s="34">
        <f t="shared" si="36"/>
        <v>0</v>
      </c>
      <c r="DM47" s="34">
        <f t="shared" si="36"/>
        <v>0</v>
      </c>
      <c r="DN47" s="34">
        <f t="shared" si="36"/>
        <v>0</v>
      </c>
      <c r="DO47" s="34">
        <f t="shared" si="36"/>
        <v>0</v>
      </c>
      <c r="DP47" s="34">
        <f t="shared" si="20"/>
        <v>0</v>
      </c>
      <c r="DQ47" s="34">
        <f t="shared" si="20"/>
        <v>0</v>
      </c>
      <c r="DR47" s="34">
        <f t="shared" si="20"/>
        <v>0</v>
      </c>
      <c r="DS47" s="34">
        <f t="shared" si="20"/>
        <v>0</v>
      </c>
      <c r="DT47" s="34">
        <f t="shared" si="20"/>
        <v>0</v>
      </c>
      <c r="DU47" s="34">
        <f t="shared" si="20"/>
        <v>0</v>
      </c>
      <c r="DW47" s="34">
        <f t="shared" si="7"/>
        <v>0</v>
      </c>
      <c r="DX47" s="34">
        <f t="shared" si="37"/>
        <v>0</v>
      </c>
      <c r="DY47" s="34">
        <f t="shared" si="37"/>
        <v>0</v>
      </c>
      <c r="DZ47" s="34">
        <f t="shared" si="37"/>
        <v>0</v>
      </c>
      <c r="EA47" s="34">
        <f t="shared" si="37"/>
        <v>0</v>
      </c>
      <c r="EB47" s="34">
        <f t="shared" si="37"/>
        <v>0</v>
      </c>
      <c r="EC47" s="34">
        <f t="shared" si="37"/>
        <v>0</v>
      </c>
      <c r="ED47" s="34">
        <f t="shared" si="37"/>
        <v>0</v>
      </c>
      <c r="EE47" s="34">
        <f t="shared" si="37"/>
        <v>0</v>
      </c>
      <c r="EF47" s="34">
        <f t="shared" si="37"/>
        <v>0</v>
      </c>
      <c r="EG47" s="34">
        <f t="shared" si="37"/>
        <v>0</v>
      </c>
      <c r="EH47" s="34">
        <f t="shared" si="37"/>
        <v>0</v>
      </c>
      <c r="EI47" s="34">
        <f t="shared" si="37"/>
        <v>0</v>
      </c>
      <c r="EJ47" s="34">
        <f t="shared" si="37"/>
        <v>0</v>
      </c>
      <c r="EK47" s="34">
        <f t="shared" si="37"/>
        <v>0</v>
      </c>
      <c r="EL47" s="34">
        <f t="shared" si="37"/>
        <v>0</v>
      </c>
      <c r="EM47" s="34">
        <f t="shared" si="21"/>
        <v>0</v>
      </c>
      <c r="EN47" s="34">
        <f t="shared" si="21"/>
        <v>0</v>
      </c>
      <c r="EO47" s="34">
        <f t="shared" si="21"/>
        <v>0</v>
      </c>
      <c r="EP47" s="34">
        <f t="shared" si="21"/>
        <v>0</v>
      </c>
      <c r="EQ47" s="34">
        <f t="shared" si="21"/>
        <v>0</v>
      </c>
      <c r="ER47" s="34">
        <f t="shared" si="21"/>
        <v>0</v>
      </c>
      <c r="ES47" s="5"/>
      <c r="ET47" s="44">
        <f t="shared" si="38"/>
        <v>0</v>
      </c>
      <c r="EU47" s="44">
        <f t="shared" si="38"/>
        <v>0</v>
      </c>
      <c r="EV47" s="44">
        <f t="shared" si="38"/>
        <v>0</v>
      </c>
      <c r="EW47" s="44">
        <f t="shared" si="38"/>
        <v>0</v>
      </c>
      <c r="EX47" s="44">
        <f t="shared" si="38"/>
        <v>0</v>
      </c>
      <c r="EY47" s="44">
        <f t="shared" si="38"/>
        <v>0</v>
      </c>
      <c r="EZ47" s="44">
        <f t="shared" si="38"/>
        <v>0</v>
      </c>
      <c r="FA47" s="44">
        <f t="shared" si="38"/>
        <v>0</v>
      </c>
      <c r="FB47" s="44">
        <f t="shared" si="38"/>
        <v>0</v>
      </c>
      <c r="FC47" s="44">
        <f t="shared" si="38"/>
        <v>0</v>
      </c>
      <c r="FD47" s="44">
        <f t="shared" si="38"/>
        <v>0</v>
      </c>
      <c r="FE47" s="44">
        <f t="shared" si="38"/>
        <v>0</v>
      </c>
      <c r="FF47" s="44">
        <f t="shared" si="38"/>
        <v>0</v>
      </c>
      <c r="FG47" s="44">
        <f t="shared" si="38"/>
        <v>0</v>
      </c>
      <c r="FH47" s="44">
        <f t="shared" si="38"/>
        <v>0</v>
      </c>
      <c r="FI47" s="44">
        <f t="shared" si="22"/>
        <v>0</v>
      </c>
      <c r="FJ47" s="44">
        <f t="shared" si="22"/>
        <v>0</v>
      </c>
      <c r="FK47" s="44">
        <f t="shared" si="22"/>
        <v>0</v>
      </c>
      <c r="FL47" s="44">
        <f t="shared" si="22"/>
        <v>0</v>
      </c>
      <c r="FM47" s="44">
        <f t="shared" si="22"/>
        <v>0</v>
      </c>
      <c r="FN47" s="44">
        <f t="shared" si="22"/>
        <v>0</v>
      </c>
      <c r="FO47" s="44">
        <f t="shared" si="22"/>
        <v>0</v>
      </c>
      <c r="FP47" s="44"/>
      <c r="FQ47" s="44">
        <f t="shared" si="39"/>
        <v>0</v>
      </c>
      <c r="FR47" s="44">
        <f t="shared" si="39"/>
        <v>0</v>
      </c>
      <c r="FS47" s="44">
        <f t="shared" si="39"/>
        <v>0</v>
      </c>
      <c r="FT47" s="44">
        <f t="shared" si="39"/>
        <v>0</v>
      </c>
      <c r="FU47" s="44">
        <f t="shared" si="39"/>
        <v>0</v>
      </c>
      <c r="FV47" s="44">
        <f t="shared" si="39"/>
        <v>0</v>
      </c>
      <c r="FW47" s="44">
        <f t="shared" si="39"/>
        <v>0</v>
      </c>
      <c r="FX47" s="44">
        <f t="shared" si="39"/>
        <v>0</v>
      </c>
      <c r="FY47" s="44">
        <f t="shared" si="39"/>
        <v>0</v>
      </c>
      <c r="FZ47" s="44">
        <f t="shared" si="39"/>
        <v>0</v>
      </c>
      <c r="GA47" s="44">
        <f t="shared" si="39"/>
        <v>0</v>
      </c>
      <c r="GB47" s="44">
        <f t="shared" si="39"/>
        <v>0</v>
      </c>
      <c r="GC47" s="44">
        <f t="shared" si="39"/>
        <v>0</v>
      </c>
      <c r="GD47" s="44">
        <f t="shared" si="39"/>
        <v>0</v>
      </c>
      <c r="GE47" s="44">
        <f t="shared" si="39"/>
        <v>0</v>
      </c>
      <c r="GF47" s="44">
        <f t="shared" si="23"/>
        <v>0</v>
      </c>
      <c r="GG47" s="44">
        <f t="shared" si="23"/>
        <v>0</v>
      </c>
      <c r="GH47" s="44">
        <f t="shared" si="23"/>
        <v>0</v>
      </c>
      <c r="GI47" s="44">
        <f t="shared" si="23"/>
        <v>0</v>
      </c>
      <c r="GJ47" s="44">
        <f t="shared" si="23"/>
        <v>0</v>
      </c>
      <c r="GK47" s="44">
        <f t="shared" si="23"/>
        <v>0</v>
      </c>
      <c r="GL47" s="44">
        <f t="shared" si="23"/>
        <v>0</v>
      </c>
      <c r="GM47" s="44"/>
      <c r="GN47" s="44">
        <f t="shared" si="40"/>
        <v>0</v>
      </c>
      <c r="GO47" s="44">
        <f t="shared" si="40"/>
        <v>0</v>
      </c>
      <c r="GP47" s="44">
        <f t="shared" si="40"/>
        <v>0</v>
      </c>
      <c r="GQ47" s="44">
        <f t="shared" si="40"/>
        <v>0</v>
      </c>
      <c r="GR47" s="44">
        <f t="shared" si="40"/>
        <v>0</v>
      </c>
      <c r="GS47" s="44">
        <f t="shared" si="40"/>
        <v>0</v>
      </c>
      <c r="GT47" s="44">
        <f t="shared" si="40"/>
        <v>0</v>
      </c>
      <c r="GU47" s="44">
        <f t="shared" si="40"/>
        <v>0</v>
      </c>
      <c r="GV47" s="44">
        <f t="shared" si="40"/>
        <v>0</v>
      </c>
      <c r="GW47" s="44">
        <f t="shared" si="40"/>
        <v>0</v>
      </c>
      <c r="GX47" s="44">
        <f t="shared" si="40"/>
        <v>0</v>
      </c>
      <c r="GY47" s="44">
        <f t="shared" si="40"/>
        <v>0</v>
      </c>
      <c r="GZ47" s="44">
        <f t="shared" si="40"/>
        <v>0</v>
      </c>
      <c r="HA47" s="44">
        <f t="shared" si="40"/>
        <v>0</v>
      </c>
      <c r="HB47" s="44">
        <f t="shared" si="40"/>
        <v>0</v>
      </c>
      <c r="HC47" s="44">
        <f t="shared" si="24"/>
        <v>0</v>
      </c>
      <c r="HD47" s="44">
        <f t="shared" si="24"/>
        <v>0</v>
      </c>
      <c r="HE47" s="44">
        <f t="shared" si="24"/>
        <v>0</v>
      </c>
      <c r="HF47" s="44">
        <f t="shared" si="24"/>
        <v>0</v>
      </c>
      <c r="HG47" s="44">
        <f t="shared" si="24"/>
        <v>0</v>
      </c>
      <c r="HH47" s="44">
        <f t="shared" si="24"/>
        <v>0</v>
      </c>
      <c r="HI47" s="44">
        <f t="shared" si="24"/>
        <v>0</v>
      </c>
      <c r="HJ47" s="44"/>
      <c r="HK47" s="44">
        <f t="shared" si="41"/>
        <v>0</v>
      </c>
      <c r="HL47" s="44">
        <f t="shared" si="41"/>
        <v>0</v>
      </c>
      <c r="HM47" s="44">
        <f t="shared" si="41"/>
        <v>0</v>
      </c>
      <c r="HN47" s="44">
        <f t="shared" si="41"/>
        <v>0</v>
      </c>
      <c r="HO47" s="44">
        <f t="shared" si="41"/>
        <v>0</v>
      </c>
      <c r="HP47" s="44">
        <f t="shared" si="41"/>
        <v>0</v>
      </c>
      <c r="HQ47" s="44">
        <f t="shared" si="41"/>
        <v>0</v>
      </c>
      <c r="HR47" s="44">
        <f t="shared" si="41"/>
        <v>0</v>
      </c>
      <c r="HS47" s="44">
        <f t="shared" si="41"/>
        <v>0</v>
      </c>
      <c r="HT47" s="44">
        <f t="shared" si="41"/>
        <v>0</v>
      </c>
      <c r="HU47" s="44">
        <f t="shared" si="41"/>
        <v>0</v>
      </c>
      <c r="HV47" s="44">
        <f t="shared" si="41"/>
        <v>0</v>
      </c>
      <c r="HW47" s="44">
        <f t="shared" si="41"/>
        <v>0</v>
      </c>
      <c r="HX47" s="44">
        <f t="shared" si="41"/>
        <v>0</v>
      </c>
      <c r="HY47" s="44">
        <f t="shared" si="41"/>
        <v>0</v>
      </c>
      <c r="HZ47" s="44">
        <f t="shared" si="25"/>
        <v>0</v>
      </c>
      <c r="IA47" s="44">
        <f t="shared" si="25"/>
        <v>0</v>
      </c>
      <c r="IB47" s="44">
        <f t="shared" si="25"/>
        <v>0</v>
      </c>
      <c r="IC47" s="44">
        <f t="shared" si="25"/>
        <v>0</v>
      </c>
      <c r="ID47" s="44">
        <f t="shared" si="25"/>
        <v>0</v>
      </c>
      <c r="IE47" s="44">
        <f t="shared" si="25"/>
        <v>0</v>
      </c>
      <c r="IF47" s="44">
        <f t="shared" si="25"/>
        <v>0</v>
      </c>
    </row>
    <row r="48" spans="1:240" s="34" customFormat="1" ht="12" customHeight="1" x14ac:dyDescent="0.15">
      <c r="A48" s="77"/>
      <c r="B48" s="78" t="s">
        <v>241</v>
      </c>
      <c r="C48" s="78" t="s">
        <v>242</v>
      </c>
      <c r="D48" s="79" t="s">
        <v>243</v>
      </c>
      <c r="E48" s="79" t="s">
        <v>243</v>
      </c>
      <c r="F48" s="80">
        <v>44562</v>
      </c>
      <c r="G48" s="80">
        <v>46022</v>
      </c>
      <c r="H48" s="65" t="s">
        <v>57</v>
      </c>
      <c r="I48" s="65" t="s">
        <v>70</v>
      </c>
      <c r="J48" s="65" t="s">
        <v>93</v>
      </c>
      <c r="K48" s="67"/>
      <c r="L48" s="81"/>
      <c r="M48" s="81"/>
      <c r="N48" s="81"/>
      <c r="O48" s="81"/>
      <c r="P48" s="81">
        <v>12000</v>
      </c>
      <c r="Q48" s="81">
        <v>12000</v>
      </c>
      <c r="R48" s="81">
        <v>12000</v>
      </c>
      <c r="S48" s="81">
        <v>12000</v>
      </c>
      <c r="T48" s="81">
        <v>12000</v>
      </c>
      <c r="U48" s="81">
        <v>12000</v>
      </c>
      <c r="V48" s="81">
        <v>30000</v>
      </c>
      <c r="W48" s="81">
        <v>30000</v>
      </c>
      <c r="X48" s="81">
        <v>30000</v>
      </c>
      <c r="Y48" s="81">
        <v>30000</v>
      </c>
      <c r="Z48" s="81">
        <v>30000</v>
      </c>
      <c r="AA48" s="81">
        <v>30000</v>
      </c>
      <c r="AB48" s="81">
        <v>30000</v>
      </c>
      <c r="AC48" s="81">
        <v>30000</v>
      </c>
      <c r="AD48" s="81">
        <v>30000</v>
      </c>
      <c r="AE48" s="81">
        <v>30000</v>
      </c>
      <c r="AF48" s="81">
        <v>30000</v>
      </c>
      <c r="AG48" s="81">
        <v>30000</v>
      </c>
      <c r="AH48" s="44"/>
      <c r="AI48" s="81"/>
      <c r="AJ48" s="81"/>
      <c r="AK48" s="81"/>
      <c r="AL48" s="81"/>
      <c r="AM48" s="81">
        <v>12000</v>
      </c>
      <c r="AN48" s="81">
        <v>12000</v>
      </c>
      <c r="AO48" s="81">
        <v>12000</v>
      </c>
      <c r="AP48" s="81">
        <v>12000</v>
      </c>
      <c r="AQ48" s="81">
        <v>12000</v>
      </c>
      <c r="AR48" s="81">
        <v>12000</v>
      </c>
      <c r="AS48" s="81">
        <v>30000</v>
      </c>
      <c r="AT48" s="81">
        <v>30000</v>
      </c>
      <c r="AU48" s="81">
        <v>30000</v>
      </c>
      <c r="AV48" s="81">
        <v>30000</v>
      </c>
      <c r="AW48" s="81">
        <v>30000</v>
      </c>
      <c r="AX48" s="81">
        <v>30000</v>
      </c>
      <c r="AY48" s="81">
        <v>30000</v>
      </c>
      <c r="AZ48" s="81">
        <v>30000</v>
      </c>
      <c r="BA48" s="81">
        <v>30000</v>
      </c>
      <c r="BB48" s="81">
        <v>30000</v>
      </c>
      <c r="BC48" s="81">
        <v>30000</v>
      </c>
      <c r="BD48" s="81">
        <v>30000</v>
      </c>
      <c r="BE48" s="5"/>
      <c r="BF48" s="34">
        <f t="shared" si="34"/>
        <v>0</v>
      </c>
      <c r="BG48" s="34">
        <f t="shared" si="34"/>
        <v>0</v>
      </c>
      <c r="BH48" s="34">
        <f t="shared" si="34"/>
        <v>0</v>
      </c>
      <c r="BI48" s="34">
        <f t="shared" si="34"/>
        <v>0</v>
      </c>
      <c r="BJ48" s="34">
        <f t="shared" si="34"/>
        <v>1</v>
      </c>
      <c r="BK48" s="34">
        <f t="shared" si="34"/>
        <v>1</v>
      </c>
      <c r="BL48" s="34">
        <f t="shared" si="34"/>
        <v>1</v>
      </c>
      <c r="BM48" s="34">
        <f t="shared" si="34"/>
        <v>1</v>
      </c>
      <c r="BN48" s="34">
        <f t="shared" si="34"/>
        <v>1</v>
      </c>
      <c r="BO48" s="34">
        <f t="shared" si="34"/>
        <v>1</v>
      </c>
      <c r="BP48" s="34">
        <f t="shared" si="34"/>
        <v>1</v>
      </c>
      <c r="BQ48" s="34">
        <f t="shared" si="34"/>
        <v>1</v>
      </c>
      <c r="BR48" s="34">
        <f t="shared" si="34"/>
        <v>1</v>
      </c>
      <c r="BS48" s="34">
        <f t="shared" si="34"/>
        <v>1</v>
      </c>
      <c r="BT48" s="34">
        <f t="shared" si="34"/>
        <v>1</v>
      </c>
      <c r="BU48" s="34">
        <f t="shared" si="18"/>
        <v>1</v>
      </c>
      <c r="BV48" s="34">
        <f t="shared" si="18"/>
        <v>1</v>
      </c>
      <c r="BW48" s="34">
        <f t="shared" si="18"/>
        <v>1</v>
      </c>
      <c r="BX48" s="34">
        <f t="shared" si="18"/>
        <v>1</v>
      </c>
      <c r="BY48" s="34">
        <f t="shared" si="18"/>
        <v>1</v>
      </c>
      <c r="BZ48" s="34">
        <f t="shared" si="18"/>
        <v>1</v>
      </c>
      <c r="CA48" s="34">
        <f t="shared" si="18"/>
        <v>1</v>
      </c>
      <c r="CC48" s="34">
        <f t="shared" si="2"/>
        <v>0</v>
      </c>
      <c r="CD48" s="34">
        <f t="shared" si="35"/>
        <v>0</v>
      </c>
      <c r="CE48" s="34">
        <f t="shared" si="35"/>
        <v>0</v>
      </c>
      <c r="CF48" s="34">
        <f t="shared" si="35"/>
        <v>0</v>
      </c>
      <c r="CG48" s="34">
        <f t="shared" si="35"/>
        <v>0</v>
      </c>
      <c r="CH48" s="34">
        <f t="shared" si="35"/>
        <v>1</v>
      </c>
      <c r="CI48" s="34">
        <f t="shared" si="35"/>
        <v>1</v>
      </c>
      <c r="CJ48" s="34">
        <f t="shared" si="35"/>
        <v>1</v>
      </c>
      <c r="CK48" s="34">
        <f t="shared" si="35"/>
        <v>1</v>
      </c>
      <c r="CL48" s="34">
        <f t="shared" si="35"/>
        <v>1</v>
      </c>
      <c r="CM48" s="34">
        <f t="shared" si="35"/>
        <v>1</v>
      </c>
      <c r="CN48" s="34">
        <f t="shared" si="35"/>
        <v>1</v>
      </c>
      <c r="CO48" s="34">
        <f t="shared" si="35"/>
        <v>1</v>
      </c>
      <c r="CP48" s="34">
        <f t="shared" si="35"/>
        <v>1</v>
      </c>
      <c r="CQ48" s="34">
        <f t="shared" si="35"/>
        <v>1</v>
      </c>
      <c r="CR48" s="34">
        <f t="shared" si="35"/>
        <v>1</v>
      </c>
      <c r="CS48" s="34">
        <f t="shared" si="19"/>
        <v>1</v>
      </c>
      <c r="CT48" s="34">
        <f t="shared" si="19"/>
        <v>1</v>
      </c>
      <c r="CU48" s="34">
        <f t="shared" si="19"/>
        <v>1</v>
      </c>
      <c r="CV48" s="34">
        <f t="shared" si="19"/>
        <v>1</v>
      </c>
      <c r="CW48" s="34">
        <f t="shared" si="19"/>
        <v>1</v>
      </c>
      <c r="CX48" s="34">
        <f t="shared" si="19"/>
        <v>1</v>
      </c>
      <c r="DA48" s="34">
        <f t="shared" si="36"/>
        <v>0</v>
      </c>
      <c r="DB48" s="34">
        <f t="shared" si="36"/>
        <v>0</v>
      </c>
      <c r="DC48" s="34">
        <f t="shared" si="36"/>
        <v>0</v>
      </c>
      <c r="DD48" s="34">
        <f t="shared" si="36"/>
        <v>1</v>
      </c>
      <c r="DE48" s="34">
        <f t="shared" si="36"/>
        <v>0</v>
      </c>
      <c r="DF48" s="34">
        <f t="shared" si="36"/>
        <v>0</v>
      </c>
      <c r="DG48" s="34">
        <f t="shared" si="36"/>
        <v>0</v>
      </c>
      <c r="DH48" s="34">
        <f t="shared" si="36"/>
        <v>0</v>
      </c>
      <c r="DI48" s="34">
        <f t="shared" si="36"/>
        <v>0</v>
      </c>
      <c r="DJ48" s="34">
        <f t="shared" si="36"/>
        <v>0</v>
      </c>
      <c r="DK48" s="34">
        <f t="shared" si="36"/>
        <v>0</v>
      </c>
      <c r="DL48" s="34">
        <f t="shared" si="36"/>
        <v>0</v>
      </c>
      <c r="DM48" s="34">
        <f t="shared" si="36"/>
        <v>0</v>
      </c>
      <c r="DN48" s="34">
        <f t="shared" si="36"/>
        <v>0</v>
      </c>
      <c r="DO48" s="34">
        <f t="shared" si="36"/>
        <v>0</v>
      </c>
      <c r="DP48" s="34">
        <f t="shared" si="20"/>
        <v>0</v>
      </c>
      <c r="DQ48" s="34">
        <f t="shared" si="20"/>
        <v>0</v>
      </c>
      <c r="DR48" s="34">
        <f t="shared" si="20"/>
        <v>0</v>
      </c>
      <c r="DS48" s="34">
        <f t="shared" si="20"/>
        <v>0</v>
      </c>
      <c r="DT48" s="34">
        <f t="shared" si="20"/>
        <v>0</v>
      </c>
      <c r="DU48" s="34">
        <f t="shared" si="20"/>
        <v>0</v>
      </c>
      <c r="DW48" s="34">
        <f t="shared" si="7"/>
        <v>0</v>
      </c>
      <c r="DX48" s="34">
        <f t="shared" si="37"/>
        <v>0</v>
      </c>
      <c r="DY48" s="34">
        <f t="shared" si="37"/>
        <v>0</v>
      </c>
      <c r="DZ48" s="34">
        <f t="shared" si="37"/>
        <v>0</v>
      </c>
      <c r="EA48" s="34">
        <f t="shared" si="37"/>
        <v>0</v>
      </c>
      <c r="EB48" s="34">
        <f t="shared" si="37"/>
        <v>0</v>
      </c>
      <c r="EC48" s="34">
        <f t="shared" si="37"/>
        <v>0</v>
      </c>
      <c r="ED48" s="34">
        <f t="shared" si="37"/>
        <v>0</v>
      </c>
      <c r="EE48" s="34">
        <f t="shared" si="37"/>
        <v>0</v>
      </c>
      <c r="EF48" s="34">
        <f t="shared" si="37"/>
        <v>0</v>
      </c>
      <c r="EG48" s="34">
        <f t="shared" si="37"/>
        <v>0</v>
      </c>
      <c r="EH48" s="34">
        <f t="shared" si="37"/>
        <v>0</v>
      </c>
      <c r="EI48" s="34">
        <f t="shared" si="37"/>
        <v>0</v>
      </c>
      <c r="EJ48" s="34">
        <f t="shared" si="37"/>
        <v>0</v>
      </c>
      <c r="EK48" s="34">
        <f t="shared" si="37"/>
        <v>0</v>
      </c>
      <c r="EL48" s="34">
        <f t="shared" si="37"/>
        <v>0</v>
      </c>
      <c r="EM48" s="34">
        <f t="shared" si="21"/>
        <v>0</v>
      </c>
      <c r="EN48" s="34">
        <f t="shared" si="21"/>
        <v>0</v>
      </c>
      <c r="EO48" s="34">
        <f t="shared" si="21"/>
        <v>0</v>
      </c>
      <c r="EP48" s="34">
        <f t="shared" si="21"/>
        <v>0</v>
      </c>
      <c r="EQ48" s="34">
        <f t="shared" si="21"/>
        <v>0</v>
      </c>
      <c r="ER48" s="34">
        <f t="shared" si="21"/>
        <v>0</v>
      </c>
      <c r="ES48" s="5"/>
      <c r="ET48" s="44">
        <f t="shared" si="38"/>
        <v>0</v>
      </c>
      <c r="EU48" s="44">
        <f t="shared" si="38"/>
        <v>0</v>
      </c>
      <c r="EV48" s="44">
        <f t="shared" si="38"/>
        <v>0</v>
      </c>
      <c r="EW48" s="44">
        <f t="shared" si="38"/>
        <v>0</v>
      </c>
      <c r="EX48" s="44">
        <f t="shared" si="38"/>
        <v>12000</v>
      </c>
      <c r="EY48" s="44">
        <f t="shared" si="38"/>
        <v>0</v>
      </c>
      <c r="EZ48" s="44">
        <f t="shared" si="38"/>
        <v>0</v>
      </c>
      <c r="FA48" s="44">
        <f t="shared" si="38"/>
        <v>0</v>
      </c>
      <c r="FB48" s="44">
        <f t="shared" si="38"/>
        <v>0</v>
      </c>
      <c r="FC48" s="44">
        <f t="shared" si="38"/>
        <v>0</v>
      </c>
      <c r="FD48" s="44">
        <f t="shared" si="38"/>
        <v>0</v>
      </c>
      <c r="FE48" s="44">
        <f t="shared" si="38"/>
        <v>0</v>
      </c>
      <c r="FF48" s="44">
        <f t="shared" si="38"/>
        <v>0</v>
      </c>
      <c r="FG48" s="44">
        <f t="shared" si="38"/>
        <v>0</v>
      </c>
      <c r="FH48" s="44">
        <f t="shared" si="38"/>
        <v>0</v>
      </c>
      <c r="FI48" s="44">
        <f t="shared" si="22"/>
        <v>0</v>
      </c>
      <c r="FJ48" s="44">
        <f t="shared" si="22"/>
        <v>0</v>
      </c>
      <c r="FK48" s="44">
        <f t="shared" si="22"/>
        <v>0</v>
      </c>
      <c r="FL48" s="44">
        <f t="shared" si="22"/>
        <v>0</v>
      </c>
      <c r="FM48" s="44">
        <f t="shared" si="22"/>
        <v>0</v>
      </c>
      <c r="FN48" s="44">
        <f t="shared" si="22"/>
        <v>0</v>
      </c>
      <c r="FO48" s="44">
        <f t="shared" si="22"/>
        <v>0</v>
      </c>
      <c r="FP48" s="44"/>
      <c r="FQ48" s="44">
        <f t="shared" si="39"/>
        <v>0</v>
      </c>
      <c r="FR48" s="44">
        <f t="shared" si="39"/>
        <v>0</v>
      </c>
      <c r="FS48" s="44">
        <f t="shared" si="39"/>
        <v>0</v>
      </c>
      <c r="FT48" s="44">
        <f t="shared" si="39"/>
        <v>0</v>
      </c>
      <c r="FU48" s="44">
        <f t="shared" si="39"/>
        <v>0</v>
      </c>
      <c r="FV48" s="44">
        <f t="shared" si="39"/>
        <v>0</v>
      </c>
      <c r="FW48" s="44">
        <f t="shared" si="39"/>
        <v>0</v>
      </c>
      <c r="FX48" s="44">
        <f t="shared" si="39"/>
        <v>0</v>
      </c>
      <c r="FY48" s="44">
        <f t="shared" si="39"/>
        <v>0</v>
      </c>
      <c r="FZ48" s="44">
        <f t="shared" si="39"/>
        <v>0</v>
      </c>
      <c r="GA48" s="44">
        <f t="shared" si="39"/>
        <v>18000</v>
      </c>
      <c r="GB48" s="44">
        <f t="shared" si="39"/>
        <v>0</v>
      </c>
      <c r="GC48" s="44">
        <f t="shared" si="39"/>
        <v>0</v>
      </c>
      <c r="GD48" s="44">
        <f t="shared" si="39"/>
        <v>0</v>
      </c>
      <c r="GE48" s="44">
        <f t="shared" si="39"/>
        <v>0</v>
      </c>
      <c r="GF48" s="44">
        <f t="shared" si="23"/>
        <v>0</v>
      </c>
      <c r="GG48" s="44">
        <f t="shared" si="23"/>
        <v>0</v>
      </c>
      <c r="GH48" s="44">
        <f t="shared" si="23"/>
        <v>0</v>
      </c>
      <c r="GI48" s="44">
        <f t="shared" si="23"/>
        <v>0</v>
      </c>
      <c r="GJ48" s="44">
        <f t="shared" si="23"/>
        <v>0</v>
      </c>
      <c r="GK48" s="44">
        <f t="shared" si="23"/>
        <v>0</v>
      </c>
      <c r="GL48" s="44">
        <f t="shared" si="23"/>
        <v>0</v>
      </c>
      <c r="GM48" s="44"/>
      <c r="GN48" s="44">
        <f t="shared" si="40"/>
        <v>0</v>
      </c>
      <c r="GO48" s="44">
        <f t="shared" si="40"/>
        <v>0</v>
      </c>
      <c r="GP48" s="44">
        <f t="shared" si="40"/>
        <v>0</v>
      </c>
      <c r="GQ48" s="44">
        <f t="shared" si="40"/>
        <v>0</v>
      </c>
      <c r="GR48" s="44">
        <f t="shared" si="40"/>
        <v>0</v>
      </c>
      <c r="GS48" s="44">
        <f t="shared" si="40"/>
        <v>0</v>
      </c>
      <c r="GT48" s="44">
        <f t="shared" si="40"/>
        <v>0</v>
      </c>
      <c r="GU48" s="44">
        <f t="shared" si="40"/>
        <v>0</v>
      </c>
      <c r="GV48" s="44">
        <f t="shared" si="40"/>
        <v>0</v>
      </c>
      <c r="GW48" s="44">
        <f t="shared" si="40"/>
        <v>0</v>
      </c>
      <c r="GX48" s="44">
        <f t="shared" si="40"/>
        <v>0</v>
      </c>
      <c r="GY48" s="44">
        <f t="shared" si="40"/>
        <v>0</v>
      </c>
      <c r="GZ48" s="44">
        <f t="shared" si="40"/>
        <v>0</v>
      </c>
      <c r="HA48" s="44">
        <f t="shared" si="40"/>
        <v>0</v>
      </c>
      <c r="HB48" s="44">
        <f t="shared" si="40"/>
        <v>0</v>
      </c>
      <c r="HC48" s="44">
        <f t="shared" si="24"/>
        <v>0</v>
      </c>
      <c r="HD48" s="44">
        <f t="shared" si="24"/>
        <v>0</v>
      </c>
      <c r="HE48" s="44">
        <f t="shared" si="24"/>
        <v>0</v>
      </c>
      <c r="HF48" s="44">
        <f t="shared" si="24"/>
        <v>0</v>
      </c>
      <c r="HG48" s="44">
        <f t="shared" si="24"/>
        <v>0</v>
      </c>
      <c r="HH48" s="44">
        <f t="shared" si="24"/>
        <v>0</v>
      </c>
      <c r="HI48" s="44">
        <f t="shared" si="24"/>
        <v>0</v>
      </c>
      <c r="HJ48" s="44"/>
      <c r="HK48" s="44">
        <f t="shared" si="41"/>
        <v>0</v>
      </c>
      <c r="HL48" s="44">
        <f t="shared" si="41"/>
        <v>0</v>
      </c>
      <c r="HM48" s="44">
        <f t="shared" si="41"/>
        <v>0</v>
      </c>
      <c r="HN48" s="44">
        <f t="shared" si="41"/>
        <v>0</v>
      </c>
      <c r="HO48" s="44">
        <f t="shared" si="41"/>
        <v>0</v>
      </c>
      <c r="HP48" s="44">
        <f t="shared" si="41"/>
        <v>0</v>
      </c>
      <c r="HQ48" s="44">
        <f t="shared" si="41"/>
        <v>0</v>
      </c>
      <c r="HR48" s="44">
        <f t="shared" si="41"/>
        <v>0</v>
      </c>
      <c r="HS48" s="44">
        <f t="shared" si="41"/>
        <v>0</v>
      </c>
      <c r="HT48" s="44">
        <f t="shared" si="41"/>
        <v>0</v>
      </c>
      <c r="HU48" s="44">
        <f t="shared" si="41"/>
        <v>0</v>
      </c>
      <c r="HV48" s="44">
        <f t="shared" si="41"/>
        <v>0</v>
      </c>
      <c r="HW48" s="44">
        <f t="shared" si="41"/>
        <v>0</v>
      </c>
      <c r="HX48" s="44">
        <f t="shared" si="41"/>
        <v>0</v>
      </c>
      <c r="HY48" s="44">
        <f t="shared" si="41"/>
        <v>0</v>
      </c>
      <c r="HZ48" s="44">
        <f t="shared" si="25"/>
        <v>0</v>
      </c>
      <c r="IA48" s="44">
        <f t="shared" si="25"/>
        <v>0</v>
      </c>
      <c r="IB48" s="44">
        <f t="shared" si="25"/>
        <v>0</v>
      </c>
      <c r="IC48" s="44">
        <f t="shared" si="25"/>
        <v>0</v>
      </c>
      <c r="ID48" s="44">
        <f t="shared" si="25"/>
        <v>0</v>
      </c>
      <c r="IE48" s="44">
        <f t="shared" si="25"/>
        <v>0</v>
      </c>
      <c r="IF48" s="44">
        <f t="shared" si="25"/>
        <v>0</v>
      </c>
    </row>
    <row r="49" spans="1:240" s="34" customFormat="1" ht="12" customHeight="1" x14ac:dyDescent="0.15">
      <c r="A49" s="77"/>
      <c r="B49" s="78" t="s">
        <v>220</v>
      </c>
      <c r="C49" s="78" t="s">
        <v>244</v>
      </c>
      <c r="D49" s="79" t="s">
        <v>222</v>
      </c>
      <c r="E49" s="79" t="s">
        <v>223</v>
      </c>
      <c r="F49" s="80">
        <v>45315</v>
      </c>
      <c r="G49" s="80">
        <v>46418</v>
      </c>
      <c r="H49" s="65" t="s">
        <v>45</v>
      </c>
      <c r="I49" s="65" t="s">
        <v>69</v>
      </c>
      <c r="J49" s="65" t="s">
        <v>93</v>
      </c>
      <c r="K49" s="67"/>
      <c r="L49" s="81">
        <v>10920</v>
      </c>
      <c r="M49" s="81">
        <v>10920</v>
      </c>
      <c r="N49" s="81">
        <v>10920</v>
      </c>
      <c r="O49" s="81">
        <v>10920</v>
      </c>
      <c r="P49" s="81">
        <v>10920</v>
      </c>
      <c r="Q49" s="81">
        <v>10920</v>
      </c>
      <c r="R49" s="81">
        <v>10920</v>
      </c>
      <c r="S49" s="81">
        <v>10920</v>
      </c>
      <c r="T49" s="81">
        <v>10920</v>
      </c>
      <c r="U49" s="81">
        <v>10920</v>
      </c>
      <c r="V49" s="81">
        <v>10920</v>
      </c>
      <c r="W49" s="81">
        <v>10920</v>
      </c>
      <c r="X49" s="81">
        <v>10920</v>
      </c>
      <c r="Y49" s="81">
        <v>10920</v>
      </c>
      <c r="Z49" s="81">
        <v>10920</v>
      </c>
      <c r="AA49" s="81">
        <v>10920</v>
      </c>
      <c r="AB49" s="81">
        <v>10920</v>
      </c>
      <c r="AC49" s="81">
        <v>10920</v>
      </c>
      <c r="AD49" s="81">
        <v>10920</v>
      </c>
      <c r="AE49" s="81">
        <v>10920</v>
      </c>
      <c r="AF49" s="81">
        <v>10920</v>
      </c>
      <c r="AG49" s="81">
        <v>10920</v>
      </c>
      <c r="AH49" s="44"/>
      <c r="AI49" s="81">
        <v>10920</v>
      </c>
      <c r="AJ49" s="81">
        <v>10920</v>
      </c>
      <c r="AK49" s="81">
        <v>10920</v>
      </c>
      <c r="AL49" s="81">
        <v>10920</v>
      </c>
      <c r="AM49" s="81">
        <v>10920</v>
      </c>
      <c r="AN49" s="81">
        <v>10920</v>
      </c>
      <c r="AO49" s="81">
        <v>10920</v>
      </c>
      <c r="AP49" s="81">
        <v>10920</v>
      </c>
      <c r="AQ49" s="81">
        <v>10920</v>
      </c>
      <c r="AR49" s="81">
        <v>10920</v>
      </c>
      <c r="AS49" s="81">
        <v>10920</v>
      </c>
      <c r="AT49" s="81">
        <v>10920</v>
      </c>
      <c r="AU49" s="81">
        <v>10920</v>
      </c>
      <c r="AV49" s="81">
        <v>10920</v>
      </c>
      <c r="AW49" s="81">
        <v>10920</v>
      </c>
      <c r="AX49" s="81">
        <v>10920</v>
      </c>
      <c r="AY49" s="81">
        <v>10920</v>
      </c>
      <c r="AZ49" s="81">
        <v>10920</v>
      </c>
      <c r="BA49" s="81">
        <v>10920</v>
      </c>
      <c r="BB49" s="81">
        <v>10920</v>
      </c>
      <c r="BC49" s="81">
        <v>10920</v>
      </c>
      <c r="BD49" s="81">
        <v>10920</v>
      </c>
      <c r="BE49" s="5"/>
      <c r="BF49" s="34">
        <f t="shared" si="34"/>
        <v>1</v>
      </c>
      <c r="BG49" s="34">
        <f t="shared" si="34"/>
        <v>1</v>
      </c>
      <c r="BH49" s="34">
        <f t="shared" si="34"/>
        <v>1</v>
      </c>
      <c r="BI49" s="34">
        <f t="shared" si="34"/>
        <v>1</v>
      </c>
      <c r="BJ49" s="34">
        <f t="shared" si="34"/>
        <v>1</v>
      </c>
      <c r="BK49" s="34">
        <f t="shared" si="34"/>
        <v>1</v>
      </c>
      <c r="BL49" s="34">
        <f t="shared" si="34"/>
        <v>1</v>
      </c>
      <c r="BM49" s="34">
        <f t="shared" si="34"/>
        <v>1</v>
      </c>
      <c r="BN49" s="34">
        <f t="shared" si="34"/>
        <v>1</v>
      </c>
      <c r="BO49" s="34">
        <f t="shared" si="34"/>
        <v>1</v>
      </c>
      <c r="BP49" s="34">
        <f t="shared" si="34"/>
        <v>1</v>
      </c>
      <c r="BQ49" s="34">
        <f t="shared" si="34"/>
        <v>1</v>
      </c>
      <c r="BR49" s="34">
        <f t="shared" si="34"/>
        <v>1</v>
      </c>
      <c r="BS49" s="34">
        <f t="shared" si="34"/>
        <v>1</v>
      </c>
      <c r="BT49" s="34">
        <f t="shared" si="34"/>
        <v>1</v>
      </c>
      <c r="BU49" s="34">
        <f t="shared" si="18"/>
        <v>1</v>
      </c>
      <c r="BV49" s="34">
        <f t="shared" si="18"/>
        <v>1</v>
      </c>
      <c r="BW49" s="34">
        <f t="shared" si="18"/>
        <v>1</v>
      </c>
      <c r="BX49" s="34">
        <f t="shared" si="18"/>
        <v>1</v>
      </c>
      <c r="BY49" s="34">
        <f t="shared" si="18"/>
        <v>1</v>
      </c>
      <c r="BZ49" s="34">
        <f t="shared" si="18"/>
        <v>1</v>
      </c>
      <c r="CA49" s="34">
        <f t="shared" si="18"/>
        <v>1</v>
      </c>
      <c r="CC49" s="34">
        <f t="shared" si="2"/>
        <v>0</v>
      </c>
      <c r="CD49" s="34">
        <f t="shared" si="35"/>
        <v>1</v>
      </c>
      <c r="CE49" s="34">
        <f t="shared" si="35"/>
        <v>1</v>
      </c>
      <c r="CF49" s="34">
        <f t="shared" si="35"/>
        <v>1</v>
      </c>
      <c r="CG49" s="34">
        <f t="shared" si="35"/>
        <v>1</v>
      </c>
      <c r="CH49" s="34">
        <f t="shared" si="35"/>
        <v>1</v>
      </c>
      <c r="CI49" s="34">
        <f t="shared" si="35"/>
        <v>1</v>
      </c>
      <c r="CJ49" s="34">
        <f t="shared" si="35"/>
        <v>1</v>
      </c>
      <c r="CK49" s="34">
        <f t="shared" si="35"/>
        <v>1</v>
      </c>
      <c r="CL49" s="34">
        <f t="shared" si="35"/>
        <v>1</v>
      </c>
      <c r="CM49" s="34">
        <f t="shared" si="35"/>
        <v>1</v>
      </c>
      <c r="CN49" s="34">
        <f t="shared" si="35"/>
        <v>1</v>
      </c>
      <c r="CO49" s="34">
        <f t="shared" si="35"/>
        <v>1</v>
      </c>
      <c r="CP49" s="34">
        <f t="shared" si="35"/>
        <v>1</v>
      </c>
      <c r="CQ49" s="34">
        <f t="shared" si="35"/>
        <v>1</v>
      </c>
      <c r="CR49" s="34">
        <f t="shared" si="35"/>
        <v>1</v>
      </c>
      <c r="CS49" s="34">
        <f t="shared" si="19"/>
        <v>1</v>
      </c>
      <c r="CT49" s="34">
        <f t="shared" si="19"/>
        <v>1</v>
      </c>
      <c r="CU49" s="34">
        <f t="shared" si="19"/>
        <v>1</v>
      </c>
      <c r="CV49" s="34">
        <f t="shared" si="19"/>
        <v>1</v>
      </c>
      <c r="CW49" s="34">
        <f t="shared" si="19"/>
        <v>1</v>
      </c>
      <c r="CX49" s="34">
        <f t="shared" si="19"/>
        <v>1</v>
      </c>
      <c r="DA49" s="34">
        <f t="shared" si="36"/>
        <v>0</v>
      </c>
      <c r="DB49" s="34">
        <f t="shared" si="36"/>
        <v>0</v>
      </c>
      <c r="DC49" s="34">
        <f t="shared" si="36"/>
        <v>0</v>
      </c>
      <c r="DD49" s="34">
        <f t="shared" si="36"/>
        <v>0</v>
      </c>
      <c r="DE49" s="34">
        <f t="shared" si="36"/>
        <v>0</v>
      </c>
      <c r="DF49" s="34">
        <f t="shared" si="36"/>
        <v>0</v>
      </c>
      <c r="DG49" s="34">
        <f t="shared" si="36"/>
        <v>0</v>
      </c>
      <c r="DH49" s="34">
        <f t="shared" si="36"/>
        <v>0</v>
      </c>
      <c r="DI49" s="34">
        <f t="shared" si="36"/>
        <v>0</v>
      </c>
      <c r="DJ49" s="34">
        <f t="shared" si="36"/>
        <v>0</v>
      </c>
      <c r="DK49" s="34">
        <f t="shared" si="36"/>
        <v>0</v>
      </c>
      <c r="DL49" s="34">
        <f t="shared" si="36"/>
        <v>0</v>
      </c>
      <c r="DM49" s="34">
        <f t="shared" si="36"/>
        <v>0</v>
      </c>
      <c r="DN49" s="34">
        <f t="shared" si="36"/>
        <v>0</v>
      </c>
      <c r="DO49" s="34">
        <f t="shared" si="36"/>
        <v>0</v>
      </c>
      <c r="DP49" s="34">
        <f t="shared" si="20"/>
        <v>0</v>
      </c>
      <c r="DQ49" s="34">
        <f t="shared" si="20"/>
        <v>0</v>
      </c>
      <c r="DR49" s="34">
        <f t="shared" si="20"/>
        <v>0</v>
      </c>
      <c r="DS49" s="34">
        <f t="shared" si="20"/>
        <v>0</v>
      </c>
      <c r="DT49" s="34">
        <f t="shared" si="20"/>
        <v>0</v>
      </c>
      <c r="DU49" s="34">
        <f t="shared" si="20"/>
        <v>0</v>
      </c>
      <c r="DW49" s="34">
        <f t="shared" si="7"/>
        <v>0</v>
      </c>
      <c r="DX49" s="34">
        <f t="shared" si="37"/>
        <v>0</v>
      </c>
      <c r="DY49" s="34">
        <f t="shared" si="37"/>
        <v>0</v>
      </c>
      <c r="DZ49" s="34">
        <f t="shared" si="37"/>
        <v>0</v>
      </c>
      <c r="EA49" s="34">
        <f t="shared" si="37"/>
        <v>0</v>
      </c>
      <c r="EB49" s="34">
        <f t="shared" si="37"/>
        <v>0</v>
      </c>
      <c r="EC49" s="34">
        <f t="shared" si="37"/>
        <v>0</v>
      </c>
      <c r="ED49" s="34">
        <f t="shared" si="37"/>
        <v>0</v>
      </c>
      <c r="EE49" s="34">
        <f t="shared" si="37"/>
        <v>0</v>
      </c>
      <c r="EF49" s="34">
        <f t="shared" si="37"/>
        <v>0</v>
      </c>
      <c r="EG49" s="34">
        <f t="shared" si="37"/>
        <v>0</v>
      </c>
      <c r="EH49" s="34">
        <f t="shared" si="37"/>
        <v>0</v>
      </c>
      <c r="EI49" s="34">
        <f t="shared" si="37"/>
        <v>0</v>
      </c>
      <c r="EJ49" s="34">
        <f t="shared" si="37"/>
        <v>0</v>
      </c>
      <c r="EK49" s="34">
        <f t="shared" si="37"/>
        <v>0</v>
      </c>
      <c r="EL49" s="34">
        <f t="shared" si="37"/>
        <v>0</v>
      </c>
      <c r="EM49" s="34">
        <f t="shared" si="21"/>
        <v>0</v>
      </c>
      <c r="EN49" s="34">
        <f t="shared" si="21"/>
        <v>0</v>
      </c>
      <c r="EO49" s="34">
        <f t="shared" si="21"/>
        <v>0</v>
      </c>
      <c r="EP49" s="34">
        <f t="shared" si="21"/>
        <v>0</v>
      </c>
      <c r="EQ49" s="34">
        <f t="shared" si="21"/>
        <v>0</v>
      </c>
      <c r="ER49" s="34">
        <f t="shared" si="21"/>
        <v>0</v>
      </c>
      <c r="ES49" s="5"/>
      <c r="ET49" s="44">
        <f t="shared" si="38"/>
        <v>0</v>
      </c>
      <c r="EU49" s="44">
        <f t="shared" si="38"/>
        <v>0</v>
      </c>
      <c r="EV49" s="44">
        <f t="shared" si="38"/>
        <v>0</v>
      </c>
      <c r="EW49" s="44">
        <f t="shared" si="38"/>
        <v>0</v>
      </c>
      <c r="EX49" s="44">
        <f t="shared" si="38"/>
        <v>0</v>
      </c>
      <c r="EY49" s="44">
        <f t="shared" si="38"/>
        <v>0</v>
      </c>
      <c r="EZ49" s="44">
        <f t="shared" si="38"/>
        <v>0</v>
      </c>
      <c r="FA49" s="44">
        <f t="shared" si="38"/>
        <v>0</v>
      </c>
      <c r="FB49" s="44">
        <f t="shared" si="38"/>
        <v>0</v>
      </c>
      <c r="FC49" s="44">
        <f t="shared" si="38"/>
        <v>0</v>
      </c>
      <c r="FD49" s="44">
        <f t="shared" si="38"/>
        <v>0</v>
      </c>
      <c r="FE49" s="44">
        <f t="shared" si="38"/>
        <v>0</v>
      </c>
      <c r="FF49" s="44">
        <f t="shared" si="38"/>
        <v>0</v>
      </c>
      <c r="FG49" s="44">
        <f t="shared" si="38"/>
        <v>0</v>
      </c>
      <c r="FH49" s="44">
        <f t="shared" si="38"/>
        <v>0</v>
      </c>
      <c r="FI49" s="44">
        <f t="shared" si="22"/>
        <v>0</v>
      </c>
      <c r="FJ49" s="44">
        <f t="shared" si="22"/>
        <v>0</v>
      </c>
      <c r="FK49" s="44">
        <f t="shared" si="22"/>
        <v>0</v>
      </c>
      <c r="FL49" s="44">
        <f t="shared" si="22"/>
        <v>0</v>
      </c>
      <c r="FM49" s="44">
        <f t="shared" si="22"/>
        <v>0</v>
      </c>
      <c r="FN49" s="44">
        <f t="shared" si="22"/>
        <v>0</v>
      </c>
      <c r="FO49" s="44">
        <f t="shared" si="22"/>
        <v>0</v>
      </c>
      <c r="FP49" s="44"/>
      <c r="FQ49" s="44">
        <f t="shared" si="39"/>
        <v>0</v>
      </c>
      <c r="FR49" s="44">
        <f t="shared" si="39"/>
        <v>0</v>
      </c>
      <c r="FS49" s="44">
        <f t="shared" si="39"/>
        <v>0</v>
      </c>
      <c r="FT49" s="44">
        <f t="shared" si="39"/>
        <v>0</v>
      </c>
      <c r="FU49" s="44">
        <f t="shared" si="39"/>
        <v>0</v>
      </c>
      <c r="FV49" s="44">
        <f t="shared" si="39"/>
        <v>0</v>
      </c>
      <c r="FW49" s="44">
        <f t="shared" si="39"/>
        <v>0</v>
      </c>
      <c r="FX49" s="44">
        <f t="shared" si="39"/>
        <v>0</v>
      </c>
      <c r="FY49" s="44">
        <f t="shared" si="39"/>
        <v>0</v>
      </c>
      <c r="FZ49" s="44">
        <f t="shared" si="39"/>
        <v>0</v>
      </c>
      <c r="GA49" s="44">
        <f t="shared" si="39"/>
        <v>0</v>
      </c>
      <c r="GB49" s="44">
        <f t="shared" si="39"/>
        <v>0</v>
      </c>
      <c r="GC49" s="44">
        <f t="shared" si="39"/>
        <v>0</v>
      </c>
      <c r="GD49" s="44">
        <f t="shared" si="39"/>
        <v>0</v>
      </c>
      <c r="GE49" s="44">
        <f t="shared" si="39"/>
        <v>0</v>
      </c>
      <c r="GF49" s="44">
        <f t="shared" si="23"/>
        <v>0</v>
      </c>
      <c r="GG49" s="44">
        <f t="shared" si="23"/>
        <v>0</v>
      </c>
      <c r="GH49" s="44">
        <f t="shared" si="23"/>
        <v>0</v>
      </c>
      <c r="GI49" s="44">
        <f t="shared" si="23"/>
        <v>0</v>
      </c>
      <c r="GJ49" s="44">
        <f t="shared" si="23"/>
        <v>0</v>
      </c>
      <c r="GK49" s="44">
        <f t="shared" si="23"/>
        <v>0</v>
      </c>
      <c r="GL49" s="44">
        <f t="shared" si="23"/>
        <v>0</v>
      </c>
      <c r="GM49" s="44"/>
      <c r="GN49" s="44">
        <f t="shared" si="40"/>
        <v>0</v>
      </c>
      <c r="GO49" s="44">
        <f t="shared" si="40"/>
        <v>0</v>
      </c>
      <c r="GP49" s="44">
        <f t="shared" si="40"/>
        <v>0</v>
      </c>
      <c r="GQ49" s="44">
        <f t="shared" si="40"/>
        <v>0</v>
      </c>
      <c r="GR49" s="44">
        <f t="shared" si="40"/>
        <v>0</v>
      </c>
      <c r="GS49" s="44">
        <f t="shared" si="40"/>
        <v>0</v>
      </c>
      <c r="GT49" s="44">
        <f t="shared" si="40"/>
        <v>0</v>
      </c>
      <c r="GU49" s="44">
        <f t="shared" si="40"/>
        <v>0</v>
      </c>
      <c r="GV49" s="44">
        <f t="shared" si="40"/>
        <v>0</v>
      </c>
      <c r="GW49" s="44">
        <f t="shared" si="40"/>
        <v>0</v>
      </c>
      <c r="GX49" s="44">
        <f t="shared" si="40"/>
        <v>0</v>
      </c>
      <c r="GY49" s="44">
        <f t="shared" si="40"/>
        <v>0</v>
      </c>
      <c r="GZ49" s="44">
        <f t="shared" si="40"/>
        <v>0</v>
      </c>
      <c r="HA49" s="44">
        <f t="shared" si="40"/>
        <v>0</v>
      </c>
      <c r="HB49" s="44">
        <f t="shared" si="40"/>
        <v>0</v>
      </c>
      <c r="HC49" s="44">
        <f t="shared" si="24"/>
        <v>0</v>
      </c>
      <c r="HD49" s="44">
        <f t="shared" si="24"/>
        <v>0</v>
      </c>
      <c r="HE49" s="44">
        <f t="shared" si="24"/>
        <v>0</v>
      </c>
      <c r="HF49" s="44">
        <f t="shared" si="24"/>
        <v>0</v>
      </c>
      <c r="HG49" s="44">
        <f t="shared" si="24"/>
        <v>0</v>
      </c>
      <c r="HH49" s="44">
        <f t="shared" si="24"/>
        <v>0</v>
      </c>
      <c r="HI49" s="44">
        <f t="shared" si="24"/>
        <v>0</v>
      </c>
      <c r="HJ49" s="44"/>
      <c r="HK49" s="44">
        <f t="shared" si="41"/>
        <v>0</v>
      </c>
      <c r="HL49" s="44">
        <f t="shared" si="41"/>
        <v>0</v>
      </c>
      <c r="HM49" s="44">
        <f t="shared" si="41"/>
        <v>0</v>
      </c>
      <c r="HN49" s="44">
        <f t="shared" si="41"/>
        <v>0</v>
      </c>
      <c r="HO49" s="44">
        <f t="shared" si="41"/>
        <v>0</v>
      </c>
      <c r="HP49" s="44">
        <f t="shared" si="41"/>
        <v>0</v>
      </c>
      <c r="HQ49" s="44">
        <f t="shared" si="41"/>
        <v>0</v>
      </c>
      <c r="HR49" s="44">
        <f t="shared" si="41"/>
        <v>0</v>
      </c>
      <c r="HS49" s="44">
        <f t="shared" si="41"/>
        <v>0</v>
      </c>
      <c r="HT49" s="44">
        <f t="shared" si="41"/>
        <v>0</v>
      </c>
      <c r="HU49" s="44">
        <f t="shared" si="41"/>
        <v>0</v>
      </c>
      <c r="HV49" s="44">
        <f t="shared" si="41"/>
        <v>0</v>
      </c>
      <c r="HW49" s="44">
        <f t="shared" si="41"/>
        <v>0</v>
      </c>
      <c r="HX49" s="44">
        <f t="shared" si="41"/>
        <v>0</v>
      </c>
      <c r="HY49" s="44">
        <f t="shared" si="41"/>
        <v>0</v>
      </c>
      <c r="HZ49" s="44">
        <f t="shared" si="25"/>
        <v>0</v>
      </c>
      <c r="IA49" s="44">
        <f t="shared" si="25"/>
        <v>0</v>
      </c>
      <c r="IB49" s="44">
        <f t="shared" si="25"/>
        <v>0</v>
      </c>
      <c r="IC49" s="44">
        <f t="shared" si="25"/>
        <v>0</v>
      </c>
      <c r="ID49" s="44">
        <f t="shared" si="25"/>
        <v>0</v>
      </c>
      <c r="IE49" s="44">
        <f t="shared" si="25"/>
        <v>0</v>
      </c>
      <c r="IF49" s="44">
        <f t="shared" si="25"/>
        <v>0</v>
      </c>
    </row>
    <row r="50" spans="1:240" s="34" customFormat="1" ht="12" customHeight="1" x14ac:dyDescent="0.15">
      <c r="A50" s="77"/>
      <c r="B50" s="78" t="s">
        <v>174</v>
      </c>
      <c r="C50" s="78" t="s">
        <v>245</v>
      </c>
      <c r="D50" s="79" t="s">
        <v>176</v>
      </c>
      <c r="E50" s="79" t="s">
        <v>176</v>
      </c>
      <c r="F50" s="80">
        <v>44773</v>
      </c>
      <c r="G50" s="80">
        <v>46022</v>
      </c>
      <c r="H50" s="65" t="s">
        <v>49</v>
      </c>
      <c r="I50" s="65" t="s">
        <v>70</v>
      </c>
      <c r="J50" s="65" t="s">
        <v>93</v>
      </c>
      <c r="K50" s="67"/>
      <c r="L50" s="81">
        <v>8960</v>
      </c>
      <c r="M50" s="81">
        <v>8960</v>
      </c>
      <c r="N50" s="81">
        <v>8960</v>
      </c>
      <c r="O50" s="81">
        <v>10240</v>
      </c>
      <c r="P50" s="81">
        <v>10240</v>
      </c>
      <c r="Q50" s="81">
        <v>10240</v>
      </c>
      <c r="R50" s="81">
        <v>10240</v>
      </c>
      <c r="S50" s="81">
        <v>10240</v>
      </c>
      <c r="T50" s="81">
        <v>10240</v>
      </c>
      <c r="U50" s="81">
        <v>10240</v>
      </c>
      <c r="V50" s="81">
        <v>10240</v>
      </c>
      <c r="W50" s="81">
        <v>10240</v>
      </c>
      <c r="X50" s="81">
        <v>10240</v>
      </c>
      <c r="Y50" s="81">
        <v>10240</v>
      </c>
      <c r="Z50" s="81">
        <v>10240</v>
      </c>
      <c r="AA50" s="81">
        <v>10240</v>
      </c>
      <c r="AB50" s="81">
        <v>10240</v>
      </c>
      <c r="AC50" s="81">
        <v>10240</v>
      </c>
      <c r="AD50" s="81">
        <v>10240</v>
      </c>
      <c r="AE50" s="81">
        <v>10240</v>
      </c>
      <c r="AF50" s="81">
        <v>10240</v>
      </c>
      <c r="AG50" s="81">
        <v>10240</v>
      </c>
      <c r="AH50" s="44"/>
      <c r="AI50" s="81">
        <v>8960</v>
      </c>
      <c r="AJ50" s="81">
        <v>8960</v>
      </c>
      <c r="AK50" s="81">
        <v>8960</v>
      </c>
      <c r="AL50" s="81">
        <v>10240</v>
      </c>
      <c r="AM50" s="81">
        <v>10240</v>
      </c>
      <c r="AN50" s="81">
        <v>10240</v>
      </c>
      <c r="AO50" s="81">
        <v>10240</v>
      </c>
      <c r="AP50" s="81">
        <v>10240</v>
      </c>
      <c r="AQ50" s="81">
        <v>10240</v>
      </c>
      <c r="AR50" s="81">
        <v>10240</v>
      </c>
      <c r="AS50" s="81">
        <v>10240</v>
      </c>
      <c r="AT50" s="81">
        <v>10240</v>
      </c>
      <c r="AU50" s="81">
        <v>10240</v>
      </c>
      <c r="AV50" s="81">
        <v>10240</v>
      </c>
      <c r="AW50" s="81">
        <v>10240</v>
      </c>
      <c r="AX50" s="81">
        <v>10240</v>
      </c>
      <c r="AY50" s="81">
        <v>10240</v>
      </c>
      <c r="AZ50" s="81">
        <v>10240</v>
      </c>
      <c r="BA50" s="81">
        <v>10240</v>
      </c>
      <c r="BB50" s="81">
        <v>10240</v>
      </c>
      <c r="BC50" s="81">
        <v>10240</v>
      </c>
      <c r="BD50" s="81">
        <v>10240</v>
      </c>
      <c r="BE50" s="5"/>
      <c r="BF50" s="34">
        <f t="shared" si="34"/>
        <v>1</v>
      </c>
      <c r="BG50" s="34">
        <f t="shared" si="34"/>
        <v>1</v>
      </c>
      <c r="BH50" s="34">
        <f t="shared" si="34"/>
        <v>1</v>
      </c>
      <c r="BI50" s="34">
        <f t="shared" si="34"/>
        <v>1</v>
      </c>
      <c r="BJ50" s="34">
        <f t="shared" si="34"/>
        <v>1</v>
      </c>
      <c r="BK50" s="34">
        <f t="shared" si="34"/>
        <v>1</v>
      </c>
      <c r="BL50" s="34">
        <f t="shared" si="34"/>
        <v>1</v>
      </c>
      <c r="BM50" s="34">
        <f t="shared" si="34"/>
        <v>1</v>
      </c>
      <c r="BN50" s="34">
        <f t="shared" si="34"/>
        <v>1</v>
      </c>
      <c r="BO50" s="34">
        <f t="shared" si="34"/>
        <v>1</v>
      </c>
      <c r="BP50" s="34">
        <f t="shared" si="34"/>
        <v>1</v>
      </c>
      <c r="BQ50" s="34">
        <f t="shared" si="34"/>
        <v>1</v>
      </c>
      <c r="BR50" s="34">
        <f t="shared" si="34"/>
        <v>1</v>
      </c>
      <c r="BS50" s="34">
        <f t="shared" si="34"/>
        <v>1</v>
      </c>
      <c r="BT50" s="34">
        <f t="shared" si="34"/>
        <v>1</v>
      </c>
      <c r="BU50" s="34">
        <f t="shared" si="18"/>
        <v>1</v>
      </c>
      <c r="BV50" s="34">
        <f t="shared" si="18"/>
        <v>1</v>
      </c>
      <c r="BW50" s="34">
        <f t="shared" si="18"/>
        <v>1</v>
      </c>
      <c r="BX50" s="34">
        <f t="shared" si="18"/>
        <v>1</v>
      </c>
      <c r="BY50" s="34">
        <f t="shared" si="18"/>
        <v>1</v>
      </c>
      <c r="BZ50" s="34">
        <f t="shared" si="18"/>
        <v>1</v>
      </c>
      <c r="CA50" s="34">
        <f t="shared" si="18"/>
        <v>1</v>
      </c>
      <c r="CC50" s="34">
        <f t="shared" si="2"/>
        <v>0</v>
      </c>
      <c r="CD50" s="34">
        <f t="shared" si="35"/>
        <v>1</v>
      </c>
      <c r="CE50" s="34">
        <f t="shared" si="35"/>
        <v>1</v>
      </c>
      <c r="CF50" s="34">
        <f t="shared" si="35"/>
        <v>1</v>
      </c>
      <c r="CG50" s="34">
        <f t="shared" si="35"/>
        <v>1</v>
      </c>
      <c r="CH50" s="34">
        <f t="shared" si="35"/>
        <v>1</v>
      </c>
      <c r="CI50" s="34">
        <f t="shared" si="35"/>
        <v>1</v>
      </c>
      <c r="CJ50" s="34">
        <f t="shared" si="35"/>
        <v>1</v>
      </c>
      <c r="CK50" s="34">
        <f t="shared" si="35"/>
        <v>1</v>
      </c>
      <c r="CL50" s="34">
        <f t="shared" si="35"/>
        <v>1</v>
      </c>
      <c r="CM50" s="34">
        <f t="shared" si="35"/>
        <v>1</v>
      </c>
      <c r="CN50" s="34">
        <f t="shared" si="35"/>
        <v>1</v>
      </c>
      <c r="CO50" s="34">
        <f t="shared" si="35"/>
        <v>1</v>
      </c>
      <c r="CP50" s="34">
        <f t="shared" si="35"/>
        <v>1</v>
      </c>
      <c r="CQ50" s="34">
        <f t="shared" si="35"/>
        <v>1</v>
      </c>
      <c r="CR50" s="34">
        <f t="shared" si="35"/>
        <v>1</v>
      </c>
      <c r="CS50" s="34">
        <f t="shared" si="19"/>
        <v>1</v>
      </c>
      <c r="CT50" s="34">
        <f t="shared" si="19"/>
        <v>1</v>
      </c>
      <c r="CU50" s="34">
        <f t="shared" si="19"/>
        <v>1</v>
      </c>
      <c r="CV50" s="34">
        <f t="shared" si="19"/>
        <v>1</v>
      </c>
      <c r="CW50" s="34">
        <f t="shared" si="19"/>
        <v>1</v>
      </c>
      <c r="CX50" s="34">
        <f t="shared" si="19"/>
        <v>1</v>
      </c>
      <c r="DA50" s="34">
        <f t="shared" si="36"/>
        <v>0</v>
      </c>
      <c r="DB50" s="34">
        <f t="shared" si="36"/>
        <v>0</v>
      </c>
      <c r="DC50" s="34">
        <f t="shared" si="36"/>
        <v>0</v>
      </c>
      <c r="DD50" s="34">
        <f t="shared" si="36"/>
        <v>0</v>
      </c>
      <c r="DE50" s="34">
        <f t="shared" si="36"/>
        <v>0</v>
      </c>
      <c r="DF50" s="34">
        <f t="shared" si="36"/>
        <v>0</v>
      </c>
      <c r="DG50" s="34">
        <f t="shared" si="36"/>
        <v>0</v>
      </c>
      <c r="DH50" s="34">
        <f t="shared" si="36"/>
        <v>0</v>
      </c>
      <c r="DI50" s="34">
        <f t="shared" si="36"/>
        <v>0</v>
      </c>
      <c r="DJ50" s="34">
        <f t="shared" si="36"/>
        <v>0</v>
      </c>
      <c r="DK50" s="34">
        <f t="shared" si="36"/>
        <v>0</v>
      </c>
      <c r="DL50" s="34">
        <f t="shared" si="36"/>
        <v>0</v>
      </c>
      <c r="DM50" s="34">
        <f t="shared" si="36"/>
        <v>0</v>
      </c>
      <c r="DN50" s="34">
        <f t="shared" si="36"/>
        <v>0</v>
      </c>
      <c r="DO50" s="34">
        <f t="shared" si="36"/>
        <v>0</v>
      </c>
      <c r="DP50" s="34">
        <f t="shared" si="20"/>
        <v>0</v>
      </c>
      <c r="DQ50" s="34">
        <f t="shared" si="20"/>
        <v>0</v>
      </c>
      <c r="DR50" s="34">
        <f t="shared" si="20"/>
        <v>0</v>
      </c>
      <c r="DS50" s="34">
        <f t="shared" si="20"/>
        <v>0</v>
      </c>
      <c r="DT50" s="34">
        <f t="shared" si="20"/>
        <v>0</v>
      </c>
      <c r="DU50" s="34">
        <f t="shared" si="20"/>
        <v>0</v>
      </c>
      <c r="DW50" s="34">
        <f t="shared" si="7"/>
        <v>0</v>
      </c>
      <c r="DX50" s="34">
        <f t="shared" si="37"/>
        <v>0</v>
      </c>
      <c r="DY50" s="34">
        <f t="shared" si="37"/>
        <v>0</v>
      </c>
      <c r="DZ50" s="34">
        <f t="shared" si="37"/>
        <v>0</v>
      </c>
      <c r="EA50" s="34">
        <f t="shared" si="37"/>
        <v>0</v>
      </c>
      <c r="EB50" s="34">
        <f t="shared" si="37"/>
        <v>0</v>
      </c>
      <c r="EC50" s="34">
        <f t="shared" si="37"/>
        <v>0</v>
      </c>
      <c r="ED50" s="34">
        <f t="shared" si="37"/>
        <v>0</v>
      </c>
      <c r="EE50" s="34">
        <f t="shared" si="37"/>
        <v>0</v>
      </c>
      <c r="EF50" s="34">
        <f t="shared" si="37"/>
        <v>0</v>
      </c>
      <c r="EG50" s="34">
        <f t="shared" si="37"/>
        <v>0</v>
      </c>
      <c r="EH50" s="34">
        <f t="shared" si="37"/>
        <v>0</v>
      </c>
      <c r="EI50" s="34">
        <f t="shared" si="37"/>
        <v>0</v>
      </c>
      <c r="EJ50" s="34">
        <f t="shared" si="37"/>
        <v>0</v>
      </c>
      <c r="EK50" s="34">
        <f t="shared" si="37"/>
        <v>0</v>
      </c>
      <c r="EL50" s="34">
        <f t="shared" si="37"/>
        <v>0</v>
      </c>
      <c r="EM50" s="34">
        <f t="shared" si="21"/>
        <v>0</v>
      </c>
      <c r="EN50" s="34">
        <f t="shared" si="21"/>
        <v>0</v>
      </c>
      <c r="EO50" s="34">
        <f t="shared" si="21"/>
        <v>0</v>
      </c>
      <c r="EP50" s="34">
        <f t="shared" si="21"/>
        <v>0</v>
      </c>
      <c r="EQ50" s="34">
        <f t="shared" si="21"/>
        <v>0</v>
      </c>
      <c r="ER50" s="34">
        <f t="shared" si="21"/>
        <v>0</v>
      </c>
      <c r="ES50" s="5"/>
      <c r="ET50" s="44">
        <f t="shared" si="38"/>
        <v>0</v>
      </c>
      <c r="EU50" s="44">
        <f t="shared" si="38"/>
        <v>0</v>
      </c>
      <c r="EV50" s="44">
        <f t="shared" si="38"/>
        <v>0</v>
      </c>
      <c r="EW50" s="44">
        <f t="shared" si="38"/>
        <v>0</v>
      </c>
      <c r="EX50" s="44">
        <f t="shared" si="38"/>
        <v>0</v>
      </c>
      <c r="EY50" s="44">
        <f t="shared" si="38"/>
        <v>0</v>
      </c>
      <c r="EZ50" s="44">
        <f t="shared" si="38"/>
        <v>0</v>
      </c>
      <c r="FA50" s="44">
        <f t="shared" si="38"/>
        <v>0</v>
      </c>
      <c r="FB50" s="44">
        <f t="shared" si="38"/>
        <v>0</v>
      </c>
      <c r="FC50" s="44">
        <f t="shared" si="38"/>
        <v>0</v>
      </c>
      <c r="FD50" s="44">
        <f t="shared" si="38"/>
        <v>0</v>
      </c>
      <c r="FE50" s="44">
        <f t="shared" si="38"/>
        <v>0</v>
      </c>
      <c r="FF50" s="44">
        <f t="shared" si="38"/>
        <v>0</v>
      </c>
      <c r="FG50" s="44">
        <f t="shared" si="38"/>
        <v>0</v>
      </c>
      <c r="FH50" s="44">
        <f t="shared" si="38"/>
        <v>0</v>
      </c>
      <c r="FI50" s="44">
        <f t="shared" si="22"/>
        <v>0</v>
      </c>
      <c r="FJ50" s="44">
        <f t="shared" si="22"/>
        <v>0</v>
      </c>
      <c r="FK50" s="44">
        <f t="shared" si="22"/>
        <v>0</v>
      </c>
      <c r="FL50" s="44">
        <f t="shared" si="22"/>
        <v>0</v>
      </c>
      <c r="FM50" s="44">
        <f t="shared" si="22"/>
        <v>0</v>
      </c>
      <c r="FN50" s="44">
        <f t="shared" si="22"/>
        <v>0</v>
      </c>
      <c r="FO50" s="44">
        <f t="shared" si="22"/>
        <v>0</v>
      </c>
      <c r="FP50" s="44"/>
      <c r="FQ50" s="44">
        <f t="shared" si="39"/>
        <v>0</v>
      </c>
      <c r="FR50" s="44">
        <f t="shared" si="39"/>
        <v>0</v>
      </c>
      <c r="FS50" s="44">
        <f t="shared" si="39"/>
        <v>0</v>
      </c>
      <c r="FT50" s="44">
        <f t="shared" si="39"/>
        <v>1280</v>
      </c>
      <c r="FU50" s="44">
        <f t="shared" si="39"/>
        <v>0</v>
      </c>
      <c r="FV50" s="44">
        <f t="shared" si="39"/>
        <v>0</v>
      </c>
      <c r="FW50" s="44">
        <f t="shared" si="39"/>
        <v>0</v>
      </c>
      <c r="FX50" s="44">
        <f t="shared" si="39"/>
        <v>0</v>
      </c>
      <c r="FY50" s="44">
        <f t="shared" si="39"/>
        <v>0</v>
      </c>
      <c r="FZ50" s="44">
        <f t="shared" si="39"/>
        <v>0</v>
      </c>
      <c r="GA50" s="44">
        <f t="shared" si="39"/>
        <v>0</v>
      </c>
      <c r="GB50" s="44">
        <f t="shared" si="39"/>
        <v>0</v>
      </c>
      <c r="GC50" s="44">
        <f t="shared" si="39"/>
        <v>0</v>
      </c>
      <c r="GD50" s="44">
        <f t="shared" si="39"/>
        <v>0</v>
      </c>
      <c r="GE50" s="44">
        <f t="shared" si="39"/>
        <v>0</v>
      </c>
      <c r="GF50" s="44">
        <f t="shared" si="23"/>
        <v>0</v>
      </c>
      <c r="GG50" s="44">
        <f t="shared" si="23"/>
        <v>0</v>
      </c>
      <c r="GH50" s="44">
        <f t="shared" si="23"/>
        <v>0</v>
      </c>
      <c r="GI50" s="44">
        <f t="shared" si="23"/>
        <v>0</v>
      </c>
      <c r="GJ50" s="44">
        <f t="shared" si="23"/>
        <v>0</v>
      </c>
      <c r="GK50" s="44">
        <f t="shared" si="23"/>
        <v>0</v>
      </c>
      <c r="GL50" s="44">
        <f t="shared" si="23"/>
        <v>0</v>
      </c>
      <c r="GM50" s="44"/>
      <c r="GN50" s="44">
        <f t="shared" si="40"/>
        <v>0</v>
      </c>
      <c r="GO50" s="44">
        <f t="shared" si="40"/>
        <v>0</v>
      </c>
      <c r="GP50" s="44">
        <f t="shared" si="40"/>
        <v>0</v>
      </c>
      <c r="GQ50" s="44">
        <f t="shared" si="40"/>
        <v>0</v>
      </c>
      <c r="GR50" s="44">
        <f t="shared" si="40"/>
        <v>0</v>
      </c>
      <c r="GS50" s="44">
        <f t="shared" si="40"/>
        <v>0</v>
      </c>
      <c r="GT50" s="44">
        <f t="shared" si="40"/>
        <v>0</v>
      </c>
      <c r="GU50" s="44">
        <f t="shared" si="40"/>
        <v>0</v>
      </c>
      <c r="GV50" s="44">
        <f t="shared" si="40"/>
        <v>0</v>
      </c>
      <c r="GW50" s="44">
        <f t="shared" si="40"/>
        <v>0</v>
      </c>
      <c r="GX50" s="44">
        <f t="shared" si="40"/>
        <v>0</v>
      </c>
      <c r="GY50" s="44">
        <f t="shared" si="40"/>
        <v>0</v>
      </c>
      <c r="GZ50" s="44">
        <f t="shared" si="40"/>
        <v>0</v>
      </c>
      <c r="HA50" s="44">
        <f t="shared" si="40"/>
        <v>0</v>
      </c>
      <c r="HB50" s="44">
        <f t="shared" si="40"/>
        <v>0</v>
      </c>
      <c r="HC50" s="44">
        <f t="shared" si="24"/>
        <v>0</v>
      </c>
      <c r="HD50" s="44">
        <f t="shared" si="24"/>
        <v>0</v>
      </c>
      <c r="HE50" s="44">
        <f t="shared" si="24"/>
        <v>0</v>
      </c>
      <c r="HF50" s="44">
        <f t="shared" si="24"/>
        <v>0</v>
      </c>
      <c r="HG50" s="44">
        <f t="shared" si="24"/>
        <v>0</v>
      </c>
      <c r="HH50" s="44">
        <f t="shared" si="24"/>
        <v>0</v>
      </c>
      <c r="HI50" s="44">
        <f t="shared" si="24"/>
        <v>0</v>
      </c>
      <c r="HJ50" s="44"/>
      <c r="HK50" s="44">
        <f t="shared" si="41"/>
        <v>0</v>
      </c>
      <c r="HL50" s="44">
        <f t="shared" si="41"/>
        <v>0</v>
      </c>
      <c r="HM50" s="44">
        <f t="shared" si="41"/>
        <v>0</v>
      </c>
      <c r="HN50" s="44">
        <f t="shared" si="41"/>
        <v>0</v>
      </c>
      <c r="HO50" s="44">
        <f t="shared" si="41"/>
        <v>0</v>
      </c>
      <c r="HP50" s="44">
        <f t="shared" si="41"/>
        <v>0</v>
      </c>
      <c r="HQ50" s="44">
        <f t="shared" si="41"/>
        <v>0</v>
      </c>
      <c r="HR50" s="44">
        <f t="shared" si="41"/>
        <v>0</v>
      </c>
      <c r="HS50" s="44">
        <f t="shared" si="41"/>
        <v>0</v>
      </c>
      <c r="HT50" s="44">
        <f t="shared" si="41"/>
        <v>0</v>
      </c>
      <c r="HU50" s="44">
        <f t="shared" si="41"/>
        <v>0</v>
      </c>
      <c r="HV50" s="44">
        <f t="shared" si="41"/>
        <v>0</v>
      </c>
      <c r="HW50" s="44">
        <f t="shared" si="41"/>
        <v>0</v>
      </c>
      <c r="HX50" s="44">
        <f t="shared" si="41"/>
        <v>0</v>
      </c>
      <c r="HY50" s="44">
        <f t="shared" si="41"/>
        <v>0</v>
      </c>
      <c r="HZ50" s="44">
        <f t="shared" si="25"/>
        <v>0</v>
      </c>
      <c r="IA50" s="44">
        <f t="shared" si="25"/>
        <v>0</v>
      </c>
      <c r="IB50" s="44">
        <f t="shared" si="25"/>
        <v>0</v>
      </c>
      <c r="IC50" s="44">
        <f t="shared" si="25"/>
        <v>0</v>
      </c>
      <c r="ID50" s="44">
        <f t="shared" si="25"/>
        <v>0</v>
      </c>
      <c r="IE50" s="44">
        <f t="shared" si="25"/>
        <v>0</v>
      </c>
      <c r="IF50" s="44">
        <f t="shared" si="25"/>
        <v>0</v>
      </c>
    </row>
    <row r="51" spans="1:240" s="34" customFormat="1" ht="12" customHeight="1" x14ac:dyDescent="0.15">
      <c r="A51" s="77"/>
      <c r="B51" s="78" t="s">
        <v>246</v>
      </c>
      <c r="C51" s="78" t="s">
        <v>247</v>
      </c>
      <c r="D51" s="79" t="s">
        <v>248</v>
      </c>
      <c r="E51" s="79" t="s">
        <v>248</v>
      </c>
      <c r="F51" s="80">
        <v>45380</v>
      </c>
      <c r="G51" s="80">
        <v>46142</v>
      </c>
      <c r="H51" s="65" t="s">
        <v>52</v>
      </c>
      <c r="I51" s="65" t="s">
        <v>70</v>
      </c>
      <c r="J51" s="65" t="s">
        <v>91</v>
      </c>
      <c r="K51" s="67"/>
      <c r="L51" s="81">
        <v>10000</v>
      </c>
      <c r="M51" s="81">
        <v>10000</v>
      </c>
      <c r="N51" s="81">
        <v>10000</v>
      </c>
      <c r="O51" s="81">
        <v>10000</v>
      </c>
      <c r="P51" s="81">
        <v>10000</v>
      </c>
      <c r="Q51" s="81">
        <v>10000</v>
      </c>
      <c r="R51" s="81">
        <v>10000</v>
      </c>
      <c r="S51" s="81">
        <v>10000</v>
      </c>
      <c r="T51" s="81">
        <v>10000</v>
      </c>
      <c r="U51" s="81">
        <v>10000</v>
      </c>
      <c r="V51" s="81">
        <v>10000</v>
      </c>
      <c r="W51" s="81">
        <v>10000</v>
      </c>
      <c r="X51" s="81">
        <v>10000</v>
      </c>
      <c r="Y51" s="81">
        <v>10000</v>
      </c>
      <c r="Z51" s="81">
        <v>10000</v>
      </c>
      <c r="AA51" s="81">
        <v>10000</v>
      </c>
      <c r="AB51" s="81">
        <v>10000</v>
      </c>
      <c r="AC51" s="81">
        <v>10000</v>
      </c>
      <c r="AD51" s="81">
        <v>10000</v>
      </c>
      <c r="AE51" s="81">
        <v>10000</v>
      </c>
      <c r="AF51" s="81">
        <v>10000</v>
      </c>
      <c r="AG51" s="81">
        <v>10000</v>
      </c>
      <c r="AH51" s="44"/>
      <c r="AI51" s="81">
        <v>10000</v>
      </c>
      <c r="AJ51" s="81">
        <v>10000</v>
      </c>
      <c r="AK51" s="81">
        <v>10000</v>
      </c>
      <c r="AL51" s="81">
        <v>10000</v>
      </c>
      <c r="AM51" s="81">
        <v>10000</v>
      </c>
      <c r="AN51" s="81">
        <v>10000</v>
      </c>
      <c r="AO51" s="81">
        <v>10000</v>
      </c>
      <c r="AP51" s="81">
        <v>10000</v>
      </c>
      <c r="AQ51" s="81">
        <v>10000</v>
      </c>
      <c r="AR51" s="81">
        <v>10000</v>
      </c>
      <c r="AS51" s="81">
        <v>10000</v>
      </c>
      <c r="AT51" s="81">
        <v>10000</v>
      </c>
      <c r="AU51" s="81">
        <v>10000</v>
      </c>
      <c r="AV51" s="81">
        <v>10000</v>
      </c>
      <c r="AW51" s="81">
        <v>10000</v>
      </c>
      <c r="AX51" s="81">
        <v>10000</v>
      </c>
      <c r="AY51" s="81">
        <v>10000</v>
      </c>
      <c r="AZ51" s="81">
        <v>10000</v>
      </c>
      <c r="BA51" s="81">
        <v>10000</v>
      </c>
      <c r="BB51" s="81">
        <v>10000</v>
      </c>
      <c r="BC51" s="81">
        <v>10000</v>
      </c>
      <c r="BD51" s="81">
        <v>10000</v>
      </c>
      <c r="BE51" s="5"/>
      <c r="BF51" s="34">
        <f t="shared" si="34"/>
        <v>1</v>
      </c>
      <c r="BG51" s="34">
        <f t="shared" si="34"/>
        <v>1</v>
      </c>
      <c r="BH51" s="34">
        <f t="shared" si="34"/>
        <v>1</v>
      </c>
      <c r="BI51" s="34">
        <f t="shared" si="34"/>
        <v>1</v>
      </c>
      <c r="BJ51" s="34">
        <f t="shared" si="34"/>
        <v>1</v>
      </c>
      <c r="BK51" s="34">
        <f t="shared" si="34"/>
        <v>1</v>
      </c>
      <c r="BL51" s="34">
        <f t="shared" si="34"/>
        <v>1</v>
      </c>
      <c r="BM51" s="34">
        <f t="shared" si="34"/>
        <v>1</v>
      </c>
      <c r="BN51" s="34">
        <f t="shared" si="34"/>
        <v>1</v>
      </c>
      <c r="BO51" s="34">
        <f t="shared" si="34"/>
        <v>1</v>
      </c>
      <c r="BP51" s="34">
        <f t="shared" si="34"/>
        <v>1</v>
      </c>
      <c r="BQ51" s="34">
        <f t="shared" si="34"/>
        <v>1</v>
      </c>
      <c r="BR51" s="34">
        <f t="shared" si="34"/>
        <v>1</v>
      </c>
      <c r="BS51" s="34">
        <f t="shared" si="34"/>
        <v>1</v>
      </c>
      <c r="BT51" s="34">
        <f t="shared" si="34"/>
        <v>1</v>
      </c>
      <c r="BU51" s="34">
        <f t="shared" si="18"/>
        <v>1</v>
      </c>
      <c r="BV51" s="34">
        <f t="shared" si="18"/>
        <v>1</v>
      </c>
      <c r="BW51" s="34">
        <f t="shared" si="18"/>
        <v>1</v>
      </c>
      <c r="BX51" s="34">
        <f t="shared" si="18"/>
        <v>1</v>
      </c>
      <c r="BY51" s="34">
        <f t="shared" si="18"/>
        <v>1</v>
      </c>
      <c r="BZ51" s="34">
        <f t="shared" si="18"/>
        <v>1</v>
      </c>
      <c r="CA51" s="34">
        <f t="shared" si="18"/>
        <v>1</v>
      </c>
      <c r="CC51" s="34">
        <f t="shared" si="2"/>
        <v>0</v>
      </c>
      <c r="CD51" s="34">
        <f t="shared" si="35"/>
        <v>1</v>
      </c>
      <c r="CE51" s="34">
        <f t="shared" si="35"/>
        <v>1</v>
      </c>
      <c r="CF51" s="34">
        <f t="shared" si="35"/>
        <v>1</v>
      </c>
      <c r="CG51" s="34">
        <f t="shared" si="35"/>
        <v>1</v>
      </c>
      <c r="CH51" s="34">
        <f t="shared" si="35"/>
        <v>1</v>
      </c>
      <c r="CI51" s="34">
        <f t="shared" si="35"/>
        <v>1</v>
      </c>
      <c r="CJ51" s="34">
        <f t="shared" si="35"/>
        <v>1</v>
      </c>
      <c r="CK51" s="34">
        <f t="shared" si="35"/>
        <v>1</v>
      </c>
      <c r="CL51" s="34">
        <f t="shared" si="35"/>
        <v>1</v>
      </c>
      <c r="CM51" s="34">
        <f t="shared" si="35"/>
        <v>1</v>
      </c>
      <c r="CN51" s="34">
        <f t="shared" si="35"/>
        <v>1</v>
      </c>
      <c r="CO51" s="34">
        <f t="shared" si="35"/>
        <v>1</v>
      </c>
      <c r="CP51" s="34">
        <f t="shared" si="35"/>
        <v>1</v>
      </c>
      <c r="CQ51" s="34">
        <f t="shared" si="35"/>
        <v>1</v>
      </c>
      <c r="CR51" s="34">
        <f t="shared" si="35"/>
        <v>1</v>
      </c>
      <c r="CS51" s="34">
        <f t="shared" si="19"/>
        <v>1</v>
      </c>
      <c r="CT51" s="34">
        <f t="shared" si="19"/>
        <v>1</v>
      </c>
      <c r="CU51" s="34">
        <f t="shared" si="19"/>
        <v>1</v>
      </c>
      <c r="CV51" s="34">
        <f t="shared" si="19"/>
        <v>1</v>
      </c>
      <c r="CW51" s="34">
        <f t="shared" si="19"/>
        <v>1</v>
      </c>
      <c r="CX51" s="34">
        <f t="shared" si="19"/>
        <v>1</v>
      </c>
      <c r="DA51" s="34">
        <f t="shared" si="36"/>
        <v>0</v>
      </c>
      <c r="DB51" s="34">
        <f t="shared" si="36"/>
        <v>0</v>
      </c>
      <c r="DC51" s="34">
        <f t="shared" si="36"/>
        <v>0</v>
      </c>
      <c r="DD51" s="34">
        <f t="shared" si="36"/>
        <v>0</v>
      </c>
      <c r="DE51" s="34">
        <f t="shared" si="36"/>
        <v>0</v>
      </c>
      <c r="DF51" s="34">
        <f t="shared" si="36"/>
        <v>0</v>
      </c>
      <c r="DG51" s="34">
        <f t="shared" si="36"/>
        <v>0</v>
      </c>
      <c r="DH51" s="34">
        <f t="shared" si="36"/>
        <v>0</v>
      </c>
      <c r="DI51" s="34">
        <f t="shared" si="36"/>
        <v>0</v>
      </c>
      <c r="DJ51" s="34">
        <f t="shared" si="36"/>
        <v>0</v>
      </c>
      <c r="DK51" s="34">
        <f t="shared" si="36"/>
        <v>0</v>
      </c>
      <c r="DL51" s="34">
        <f t="shared" si="36"/>
        <v>0</v>
      </c>
      <c r="DM51" s="34">
        <f t="shared" si="36"/>
        <v>0</v>
      </c>
      <c r="DN51" s="34">
        <f t="shared" si="36"/>
        <v>0</v>
      </c>
      <c r="DO51" s="34">
        <f t="shared" si="36"/>
        <v>0</v>
      </c>
      <c r="DP51" s="34">
        <f t="shared" si="20"/>
        <v>0</v>
      </c>
      <c r="DQ51" s="34">
        <f t="shared" si="20"/>
        <v>0</v>
      </c>
      <c r="DR51" s="34">
        <f t="shared" si="20"/>
        <v>0</v>
      </c>
      <c r="DS51" s="34">
        <f t="shared" si="20"/>
        <v>0</v>
      </c>
      <c r="DT51" s="34">
        <f t="shared" si="20"/>
        <v>0</v>
      </c>
      <c r="DU51" s="34">
        <f t="shared" si="20"/>
        <v>0</v>
      </c>
      <c r="DW51" s="34">
        <f t="shared" si="7"/>
        <v>0</v>
      </c>
      <c r="DX51" s="34">
        <f t="shared" si="37"/>
        <v>0</v>
      </c>
      <c r="DY51" s="34">
        <f t="shared" si="37"/>
        <v>0</v>
      </c>
      <c r="DZ51" s="34">
        <f t="shared" si="37"/>
        <v>0</v>
      </c>
      <c r="EA51" s="34">
        <f t="shared" si="37"/>
        <v>0</v>
      </c>
      <c r="EB51" s="34">
        <f t="shared" si="37"/>
        <v>0</v>
      </c>
      <c r="EC51" s="34">
        <f t="shared" si="37"/>
        <v>0</v>
      </c>
      <c r="ED51" s="34">
        <f t="shared" si="37"/>
        <v>0</v>
      </c>
      <c r="EE51" s="34">
        <f t="shared" si="37"/>
        <v>0</v>
      </c>
      <c r="EF51" s="34">
        <f t="shared" si="37"/>
        <v>0</v>
      </c>
      <c r="EG51" s="34">
        <f t="shared" si="37"/>
        <v>0</v>
      </c>
      <c r="EH51" s="34">
        <f t="shared" si="37"/>
        <v>0</v>
      </c>
      <c r="EI51" s="34">
        <f t="shared" si="37"/>
        <v>0</v>
      </c>
      <c r="EJ51" s="34">
        <f t="shared" si="37"/>
        <v>0</v>
      </c>
      <c r="EK51" s="34">
        <f t="shared" si="37"/>
        <v>0</v>
      </c>
      <c r="EL51" s="34">
        <f t="shared" si="37"/>
        <v>0</v>
      </c>
      <c r="EM51" s="34">
        <f t="shared" si="21"/>
        <v>0</v>
      </c>
      <c r="EN51" s="34">
        <f t="shared" si="21"/>
        <v>0</v>
      </c>
      <c r="EO51" s="34">
        <f t="shared" si="21"/>
        <v>0</v>
      </c>
      <c r="EP51" s="34">
        <f t="shared" si="21"/>
        <v>0</v>
      </c>
      <c r="EQ51" s="34">
        <f t="shared" si="21"/>
        <v>0</v>
      </c>
      <c r="ER51" s="34">
        <f t="shared" si="21"/>
        <v>0</v>
      </c>
      <c r="ES51" s="5"/>
      <c r="ET51" s="44">
        <f t="shared" si="38"/>
        <v>0</v>
      </c>
      <c r="EU51" s="44">
        <f t="shared" si="38"/>
        <v>0</v>
      </c>
      <c r="EV51" s="44">
        <f t="shared" si="38"/>
        <v>0</v>
      </c>
      <c r="EW51" s="44">
        <f t="shared" si="38"/>
        <v>0</v>
      </c>
      <c r="EX51" s="44">
        <f t="shared" si="38"/>
        <v>0</v>
      </c>
      <c r="EY51" s="44">
        <f t="shared" si="38"/>
        <v>0</v>
      </c>
      <c r="EZ51" s="44">
        <f t="shared" si="38"/>
        <v>0</v>
      </c>
      <c r="FA51" s="44">
        <f t="shared" si="38"/>
        <v>0</v>
      </c>
      <c r="FB51" s="44">
        <f t="shared" si="38"/>
        <v>0</v>
      </c>
      <c r="FC51" s="44">
        <f t="shared" si="38"/>
        <v>0</v>
      </c>
      <c r="FD51" s="44">
        <f t="shared" si="38"/>
        <v>0</v>
      </c>
      <c r="FE51" s="44">
        <f t="shared" si="38"/>
        <v>0</v>
      </c>
      <c r="FF51" s="44">
        <f t="shared" si="38"/>
        <v>0</v>
      </c>
      <c r="FG51" s="44">
        <f t="shared" si="38"/>
        <v>0</v>
      </c>
      <c r="FH51" s="44">
        <f t="shared" si="38"/>
        <v>0</v>
      </c>
      <c r="FI51" s="44">
        <f t="shared" si="22"/>
        <v>0</v>
      </c>
      <c r="FJ51" s="44">
        <f t="shared" si="22"/>
        <v>0</v>
      </c>
      <c r="FK51" s="44">
        <f t="shared" si="22"/>
        <v>0</v>
      </c>
      <c r="FL51" s="44">
        <f t="shared" si="22"/>
        <v>0</v>
      </c>
      <c r="FM51" s="44">
        <f t="shared" si="22"/>
        <v>0</v>
      </c>
      <c r="FN51" s="44">
        <f t="shared" si="22"/>
        <v>0</v>
      </c>
      <c r="FO51" s="44">
        <f t="shared" si="22"/>
        <v>0</v>
      </c>
      <c r="FP51" s="44"/>
      <c r="FQ51" s="44">
        <f t="shared" si="39"/>
        <v>0</v>
      </c>
      <c r="FR51" s="44">
        <f t="shared" si="39"/>
        <v>0</v>
      </c>
      <c r="FS51" s="44">
        <f t="shared" si="39"/>
        <v>0</v>
      </c>
      <c r="FT51" s="44">
        <f t="shared" si="39"/>
        <v>0</v>
      </c>
      <c r="FU51" s="44">
        <f t="shared" si="39"/>
        <v>0</v>
      </c>
      <c r="FV51" s="44">
        <f t="shared" si="39"/>
        <v>0</v>
      </c>
      <c r="FW51" s="44">
        <f t="shared" si="39"/>
        <v>0</v>
      </c>
      <c r="FX51" s="44">
        <f t="shared" si="39"/>
        <v>0</v>
      </c>
      <c r="FY51" s="44">
        <f t="shared" si="39"/>
        <v>0</v>
      </c>
      <c r="FZ51" s="44">
        <f t="shared" si="39"/>
        <v>0</v>
      </c>
      <c r="GA51" s="44">
        <f t="shared" si="39"/>
        <v>0</v>
      </c>
      <c r="GB51" s="44">
        <f t="shared" si="39"/>
        <v>0</v>
      </c>
      <c r="GC51" s="44">
        <f t="shared" si="39"/>
        <v>0</v>
      </c>
      <c r="GD51" s="44">
        <f t="shared" si="39"/>
        <v>0</v>
      </c>
      <c r="GE51" s="44">
        <f t="shared" si="39"/>
        <v>0</v>
      </c>
      <c r="GF51" s="44">
        <f t="shared" si="23"/>
        <v>0</v>
      </c>
      <c r="GG51" s="44">
        <f t="shared" si="23"/>
        <v>0</v>
      </c>
      <c r="GH51" s="44">
        <f t="shared" si="23"/>
        <v>0</v>
      </c>
      <c r="GI51" s="44">
        <f t="shared" si="23"/>
        <v>0</v>
      </c>
      <c r="GJ51" s="44">
        <f t="shared" si="23"/>
        <v>0</v>
      </c>
      <c r="GK51" s="44">
        <f t="shared" si="23"/>
        <v>0</v>
      </c>
      <c r="GL51" s="44">
        <f t="shared" si="23"/>
        <v>0</v>
      </c>
      <c r="GM51" s="44"/>
      <c r="GN51" s="44">
        <f t="shared" si="40"/>
        <v>0</v>
      </c>
      <c r="GO51" s="44">
        <f t="shared" si="40"/>
        <v>0</v>
      </c>
      <c r="GP51" s="44">
        <f t="shared" si="40"/>
        <v>0</v>
      </c>
      <c r="GQ51" s="44">
        <f t="shared" si="40"/>
        <v>0</v>
      </c>
      <c r="GR51" s="44">
        <f t="shared" si="40"/>
        <v>0</v>
      </c>
      <c r="GS51" s="44">
        <f t="shared" si="40"/>
        <v>0</v>
      </c>
      <c r="GT51" s="44">
        <f t="shared" si="40"/>
        <v>0</v>
      </c>
      <c r="GU51" s="44">
        <f t="shared" si="40"/>
        <v>0</v>
      </c>
      <c r="GV51" s="44">
        <f t="shared" si="40"/>
        <v>0</v>
      </c>
      <c r="GW51" s="44">
        <f t="shared" si="40"/>
        <v>0</v>
      </c>
      <c r="GX51" s="44">
        <f t="shared" si="40"/>
        <v>0</v>
      </c>
      <c r="GY51" s="44">
        <f t="shared" si="40"/>
        <v>0</v>
      </c>
      <c r="GZ51" s="44">
        <f t="shared" si="40"/>
        <v>0</v>
      </c>
      <c r="HA51" s="44">
        <f t="shared" si="40"/>
        <v>0</v>
      </c>
      <c r="HB51" s="44">
        <f t="shared" si="40"/>
        <v>0</v>
      </c>
      <c r="HC51" s="44">
        <f t="shared" si="24"/>
        <v>0</v>
      </c>
      <c r="HD51" s="44">
        <f t="shared" si="24"/>
        <v>0</v>
      </c>
      <c r="HE51" s="44">
        <f t="shared" si="24"/>
        <v>0</v>
      </c>
      <c r="HF51" s="44">
        <f t="shared" si="24"/>
        <v>0</v>
      </c>
      <c r="HG51" s="44">
        <f t="shared" si="24"/>
        <v>0</v>
      </c>
      <c r="HH51" s="44">
        <f t="shared" si="24"/>
        <v>0</v>
      </c>
      <c r="HI51" s="44">
        <f t="shared" si="24"/>
        <v>0</v>
      </c>
      <c r="HJ51" s="44"/>
      <c r="HK51" s="44">
        <f t="shared" si="41"/>
        <v>0</v>
      </c>
      <c r="HL51" s="44">
        <f t="shared" si="41"/>
        <v>0</v>
      </c>
      <c r="HM51" s="44">
        <f t="shared" si="41"/>
        <v>0</v>
      </c>
      <c r="HN51" s="44">
        <f t="shared" si="41"/>
        <v>0</v>
      </c>
      <c r="HO51" s="44">
        <f t="shared" si="41"/>
        <v>0</v>
      </c>
      <c r="HP51" s="44">
        <f t="shared" si="41"/>
        <v>0</v>
      </c>
      <c r="HQ51" s="44">
        <f t="shared" si="41"/>
        <v>0</v>
      </c>
      <c r="HR51" s="44">
        <f t="shared" si="41"/>
        <v>0</v>
      </c>
      <c r="HS51" s="44">
        <f t="shared" si="41"/>
        <v>0</v>
      </c>
      <c r="HT51" s="44">
        <f t="shared" si="41"/>
        <v>0</v>
      </c>
      <c r="HU51" s="44">
        <f t="shared" si="41"/>
        <v>0</v>
      </c>
      <c r="HV51" s="44">
        <f t="shared" si="41"/>
        <v>0</v>
      </c>
      <c r="HW51" s="44">
        <f t="shared" si="41"/>
        <v>0</v>
      </c>
      <c r="HX51" s="44">
        <f t="shared" si="41"/>
        <v>0</v>
      </c>
      <c r="HY51" s="44">
        <f t="shared" si="41"/>
        <v>0</v>
      </c>
      <c r="HZ51" s="44">
        <f t="shared" si="25"/>
        <v>0</v>
      </c>
      <c r="IA51" s="44">
        <f t="shared" si="25"/>
        <v>0</v>
      </c>
      <c r="IB51" s="44">
        <f t="shared" si="25"/>
        <v>0</v>
      </c>
      <c r="IC51" s="44">
        <f t="shared" si="25"/>
        <v>0</v>
      </c>
      <c r="ID51" s="44">
        <f t="shared" si="25"/>
        <v>0</v>
      </c>
      <c r="IE51" s="44">
        <f t="shared" si="25"/>
        <v>0</v>
      </c>
      <c r="IF51" s="44">
        <f t="shared" si="25"/>
        <v>0</v>
      </c>
    </row>
    <row r="52" spans="1:240" s="34" customFormat="1" ht="12" customHeight="1" x14ac:dyDescent="0.15">
      <c r="A52" s="77"/>
      <c r="B52" s="78" t="s">
        <v>220</v>
      </c>
      <c r="C52" s="78" t="s">
        <v>249</v>
      </c>
      <c r="D52" s="79" t="s">
        <v>222</v>
      </c>
      <c r="E52" s="79" t="s">
        <v>223</v>
      </c>
      <c r="F52" s="80">
        <v>45315</v>
      </c>
      <c r="G52" s="80">
        <v>46418</v>
      </c>
      <c r="H52" s="65" t="s">
        <v>45</v>
      </c>
      <c r="I52" s="65" t="s">
        <v>69</v>
      </c>
      <c r="J52" s="65" t="s">
        <v>93</v>
      </c>
      <c r="K52" s="67"/>
      <c r="L52" s="81">
        <v>8580</v>
      </c>
      <c r="M52" s="81">
        <v>8580</v>
      </c>
      <c r="N52" s="81">
        <v>8580</v>
      </c>
      <c r="O52" s="81">
        <v>8580</v>
      </c>
      <c r="P52" s="81">
        <v>8580</v>
      </c>
      <c r="Q52" s="81">
        <v>8580</v>
      </c>
      <c r="R52" s="81">
        <v>8580</v>
      </c>
      <c r="S52" s="81">
        <v>8580</v>
      </c>
      <c r="T52" s="81">
        <v>8580</v>
      </c>
      <c r="U52" s="81">
        <v>8580</v>
      </c>
      <c r="V52" s="81">
        <v>8580</v>
      </c>
      <c r="W52" s="81">
        <v>8580</v>
      </c>
      <c r="X52" s="81">
        <v>8580</v>
      </c>
      <c r="Y52" s="81">
        <v>8580</v>
      </c>
      <c r="Z52" s="81">
        <v>8580</v>
      </c>
      <c r="AA52" s="81">
        <v>8580</v>
      </c>
      <c r="AB52" s="81">
        <v>8580</v>
      </c>
      <c r="AC52" s="81">
        <v>8580</v>
      </c>
      <c r="AD52" s="81">
        <v>8580</v>
      </c>
      <c r="AE52" s="81">
        <v>8580</v>
      </c>
      <c r="AF52" s="81">
        <v>8580</v>
      </c>
      <c r="AG52" s="81">
        <v>8580</v>
      </c>
      <c r="AH52" s="44"/>
      <c r="AI52" s="81">
        <v>8580</v>
      </c>
      <c r="AJ52" s="81">
        <v>8580</v>
      </c>
      <c r="AK52" s="81">
        <v>8580</v>
      </c>
      <c r="AL52" s="81">
        <v>8580</v>
      </c>
      <c r="AM52" s="81">
        <v>8580</v>
      </c>
      <c r="AN52" s="81">
        <v>8580</v>
      </c>
      <c r="AO52" s="81">
        <v>8580</v>
      </c>
      <c r="AP52" s="81">
        <v>8580</v>
      </c>
      <c r="AQ52" s="81">
        <v>8580</v>
      </c>
      <c r="AR52" s="81">
        <v>8580</v>
      </c>
      <c r="AS52" s="81">
        <v>8580</v>
      </c>
      <c r="AT52" s="81">
        <v>8580</v>
      </c>
      <c r="AU52" s="81">
        <v>8580</v>
      </c>
      <c r="AV52" s="81">
        <v>8580</v>
      </c>
      <c r="AW52" s="81">
        <v>8580</v>
      </c>
      <c r="AX52" s="81">
        <v>8580</v>
      </c>
      <c r="AY52" s="81">
        <v>8580</v>
      </c>
      <c r="AZ52" s="81">
        <v>8580</v>
      </c>
      <c r="BA52" s="81">
        <v>8580</v>
      </c>
      <c r="BB52" s="81">
        <v>8580</v>
      </c>
      <c r="BC52" s="81">
        <v>8580</v>
      </c>
      <c r="BD52" s="81">
        <v>8580</v>
      </c>
      <c r="BE52" s="5"/>
      <c r="BF52" s="34">
        <f t="shared" si="34"/>
        <v>1</v>
      </c>
      <c r="BG52" s="34">
        <f t="shared" si="34"/>
        <v>1</v>
      </c>
      <c r="BH52" s="34">
        <f t="shared" si="34"/>
        <v>1</v>
      </c>
      <c r="BI52" s="34">
        <f t="shared" si="34"/>
        <v>1</v>
      </c>
      <c r="BJ52" s="34">
        <f t="shared" si="34"/>
        <v>1</v>
      </c>
      <c r="BK52" s="34">
        <f t="shared" si="34"/>
        <v>1</v>
      </c>
      <c r="BL52" s="34">
        <f t="shared" si="34"/>
        <v>1</v>
      </c>
      <c r="BM52" s="34">
        <f t="shared" si="34"/>
        <v>1</v>
      </c>
      <c r="BN52" s="34">
        <f t="shared" si="34"/>
        <v>1</v>
      </c>
      <c r="BO52" s="34">
        <f t="shared" si="34"/>
        <v>1</v>
      </c>
      <c r="BP52" s="34">
        <f t="shared" si="34"/>
        <v>1</v>
      </c>
      <c r="BQ52" s="34">
        <f t="shared" si="34"/>
        <v>1</v>
      </c>
      <c r="BR52" s="34">
        <f t="shared" si="34"/>
        <v>1</v>
      </c>
      <c r="BS52" s="34">
        <f t="shared" si="34"/>
        <v>1</v>
      </c>
      <c r="BT52" s="34">
        <f t="shared" si="34"/>
        <v>1</v>
      </c>
      <c r="BU52" s="34">
        <f t="shared" si="18"/>
        <v>1</v>
      </c>
      <c r="BV52" s="34">
        <f t="shared" si="18"/>
        <v>1</v>
      </c>
      <c r="BW52" s="34">
        <f t="shared" si="18"/>
        <v>1</v>
      </c>
      <c r="BX52" s="34">
        <f t="shared" si="18"/>
        <v>1</v>
      </c>
      <c r="BY52" s="34">
        <f t="shared" si="18"/>
        <v>1</v>
      </c>
      <c r="BZ52" s="34">
        <f t="shared" si="18"/>
        <v>1</v>
      </c>
      <c r="CA52" s="34">
        <f t="shared" si="18"/>
        <v>1</v>
      </c>
      <c r="CC52" s="34">
        <f t="shared" si="2"/>
        <v>0</v>
      </c>
      <c r="CD52" s="34">
        <f t="shared" si="35"/>
        <v>1</v>
      </c>
      <c r="CE52" s="34">
        <f t="shared" si="35"/>
        <v>1</v>
      </c>
      <c r="CF52" s="34">
        <f t="shared" si="35"/>
        <v>1</v>
      </c>
      <c r="CG52" s="34">
        <f t="shared" si="35"/>
        <v>1</v>
      </c>
      <c r="CH52" s="34">
        <f t="shared" si="35"/>
        <v>1</v>
      </c>
      <c r="CI52" s="34">
        <f t="shared" si="35"/>
        <v>1</v>
      </c>
      <c r="CJ52" s="34">
        <f t="shared" si="35"/>
        <v>1</v>
      </c>
      <c r="CK52" s="34">
        <f t="shared" si="35"/>
        <v>1</v>
      </c>
      <c r="CL52" s="34">
        <f t="shared" si="35"/>
        <v>1</v>
      </c>
      <c r="CM52" s="34">
        <f t="shared" si="35"/>
        <v>1</v>
      </c>
      <c r="CN52" s="34">
        <f t="shared" si="35"/>
        <v>1</v>
      </c>
      <c r="CO52" s="34">
        <f t="shared" si="35"/>
        <v>1</v>
      </c>
      <c r="CP52" s="34">
        <f t="shared" si="35"/>
        <v>1</v>
      </c>
      <c r="CQ52" s="34">
        <f t="shared" si="35"/>
        <v>1</v>
      </c>
      <c r="CR52" s="34">
        <f t="shared" si="35"/>
        <v>1</v>
      </c>
      <c r="CS52" s="34">
        <f t="shared" si="19"/>
        <v>1</v>
      </c>
      <c r="CT52" s="34">
        <f t="shared" si="19"/>
        <v>1</v>
      </c>
      <c r="CU52" s="34">
        <f t="shared" si="19"/>
        <v>1</v>
      </c>
      <c r="CV52" s="34">
        <f t="shared" si="19"/>
        <v>1</v>
      </c>
      <c r="CW52" s="34">
        <f t="shared" si="19"/>
        <v>1</v>
      </c>
      <c r="CX52" s="34">
        <f t="shared" si="19"/>
        <v>1</v>
      </c>
      <c r="DA52" s="34">
        <f t="shared" si="36"/>
        <v>0</v>
      </c>
      <c r="DB52" s="34">
        <f t="shared" si="36"/>
        <v>0</v>
      </c>
      <c r="DC52" s="34">
        <f t="shared" si="36"/>
        <v>0</v>
      </c>
      <c r="DD52" s="34">
        <f t="shared" si="36"/>
        <v>0</v>
      </c>
      <c r="DE52" s="34">
        <f t="shared" si="36"/>
        <v>0</v>
      </c>
      <c r="DF52" s="34">
        <f t="shared" si="36"/>
        <v>0</v>
      </c>
      <c r="DG52" s="34">
        <f t="shared" si="36"/>
        <v>0</v>
      </c>
      <c r="DH52" s="34">
        <f t="shared" si="36"/>
        <v>0</v>
      </c>
      <c r="DI52" s="34">
        <f t="shared" si="36"/>
        <v>0</v>
      </c>
      <c r="DJ52" s="34">
        <f t="shared" si="36"/>
        <v>0</v>
      </c>
      <c r="DK52" s="34">
        <f t="shared" si="36"/>
        <v>0</v>
      </c>
      <c r="DL52" s="34">
        <f t="shared" si="36"/>
        <v>0</v>
      </c>
      <c r="DM52" s="34">
        <f t="shared" si="36"/>
        <v>0</v>
      </c>
      <c r="DN52" s="34">
        <f t="shared" si="36"/>
        <v>0</v>
      </c>
      <c r="DO52" s="34">
        <f t="shared" si="36"/>
        <v>0</v>
      </c>
      <c r="DP52" s="34">
        <f t="shared" si="20"/>
        <v>0</v>
      </c>
      <c r="DQ52" s="34">
        <f t="shared" si="20"/>
        <v>0</v>
      </c>
      <c r="DR52" s="34">
        <f t="shared" si="20"/>
        <v>0</v>
      </c>
      <c r="DS52" s="34">
        <f t="shared" si="20"/>
        <v>0</v>
      </c>
      <c r="DT52" s="34">
        <f t="shared" si="20"/>
        <v>0</v>
      </c>
      <c r="DU52" s="34">
        <f t="shared" si="20"/>
        <v>0</v>
      </c>
      <c r="DW52" s="34">
        <f t="shared" si="7"/>
        <v>0</v>
      </c>
      <c r="DX52" s="34">
        <f t="shared" si="37"/>
        <v>0</v>
      </c>
      <c r="DY52" s="34">
        <f t="shared" si="37"/>
        <v>0</v>
      </c>
      <c r="DZ52" s="34">
        <f t="shared" si="37"/>
        <v>0</v>
      </c>
      <c r="EA52" s="34">
        <f t="shared" si="37"/>
        <v>0</v>
      </c>
      <c r="EB52" s="34">
        <f t="shared" si="37"/>
        <v>0</v>
      </c>
      <c r="EC52" s="34">
        <f t="shared" si="37"/>
        <v>0</v>
      </c>
      <c r="ED52" s="34">
        <f t="shared" si="37"/>
        <v>0</v>
      </c>
      <c r="EE52" s="34">
        <f t="shared" si="37"/>
        <v>0</v>
      </c>
      <c r="EF52" s="34">
        <f t="shared" si="37"/>
        <v>0</v>
      </c>
      <c r="EG52" s="34">
        <f t="shared" si="37"/>
        <v>0</v>
      </c>
      <c r="EH52" s="34">
        <f t="shared" si="37"/>
        <v>0</v>
      </c>
      <c r="EI52" s="34">
        <f t="shared" si="37"/>
        <v>0</v>
      </c>
      <c r="EJ52" s="34">
        <f t="shared" si="37"/>
        <v>0</v>
      </c>
      <c r="EK52" s="34">
        <f t="shared" si="37"/>
        <v>0</v>
      </c>
      <c r="EL52" s="34">
        <f t="shared" si="37"/>
        <v>0</v>
      </c>
      <c r="EM52" s="34">
        <f t="shared" si="21"/>
        <v>0</v>
      </c>
      <c r="EN52" s="34">
        <f t="shared" si="21"/>
        <v>0</v>
      </c>
      <c r="EO52" s="34">
        <f t="shared" si="21"/>
        <v>0</v>
      </c>
      <c r="EP52" s="34">
        <f t="shared" si="21"/>
        <v>0</v>
      </c>
      <c r="EQ52" s="34">
        <f t="shared" si="21"/>
        <v>0</v>
      </c>
      <c r="ER52" s="34">
        <f t="shared" si="21"/>
        <v>0</v>
      </c>
      <c r="ES52" s="5"/>
      <c r="ET52" s="44">
        <f t="shared" si="38"/>
        <v>0</v>
      </c>
      <c r="EU52" s="44">
        <f t="shared" si="38"/>
        <v>0</v>
      </c>
      <c r="EV52" s="44">
        <f t="shared" si="38"/>
        <v>0</v>
      </c>
      <c r="EW52" s="44">
        <f t="shared" si="38"/>
        <v>0</v>
      </c>
      <c r="EX52" s="44">
        <f t="shared" si="38"/>
        <v>0</v>
      </c>
      <c r="EY52" s="44">
        <f t="shared" si="38"/>
        <v>0</v>
      </c>
      <c r="EZ52" s="44">
        <f t="shared" si="38"/>
        <v>0</v>
      </c>
      <c r="FA52" s="44">
        <f t="shared" si="38"/>
        <v>0</v>
      </c>
      <c r="FB52" s="44">
        <f t="shared" si="38"/>
        <v>0</v>
      </c>
      <c r="FC52" s="44">
        <f t="shared" si="38"/>
        <v>0</v>
      </c>
      <c r="FD52" s="44">
        <f t="shared" si="38"/>
        <v>0</v>
      </c>
      <c r="FE52" s="44">
        <f t="shared" si="38"/>
        <v>0</v>
      </c>
      <c r="FF52" s="44">
        <f t="shared" si="38"/>
        <v>0</v>
      </c>
      <c r="FG52" s="44">
        <f t="shared" si="38"/>
        <v>0</v>
      </c>
      <c r="FH52" s="44">
        <f t="shared" si="38"/>
        <v>0</v>
      </c>
      <c r="FI52" s="44">
        <f t="shared" si="22"/>
        <v>0</v>
      </c>
      <c r="FJ52" s="44">
        <f t="shared" si="22"/>
        <v>0</v>
      </c>
      <c r="FK52" s="44">
        <f t="shared" si="22"/>
        <v>0</v>
      </c>
      <c r="FL52" s="44">
        <f t="shared" si="22"/>
        <v>0</v>
      </c>
      <c r="FM52" s="44">
        <f t="shared" si="22"/>
        <v>0</v>
      </c>
      <c r="FN52" s="44">
        <f t="shared" si="22"/>
        <v>0</v>
      </c>
      <c r="FO52" s="44">
        <f t="shared" si="22"/>
        <v>0</v>
      </c>
      <c r="FP52" s="44"/>
      <c r="FQ52" s="44">
        <f t="shared" si="39"/>
        <v>0</v>
      </c>
      <c r="FR52" s="44">
        <f t="shared" si="39"/>
        <v>0</v>
      </c>
      <c r="FS52" s="44">
        <f t="shared" si="39"/>
        <v>0</v>
      </c>
      <c r="FT52" s="44">
        <f t="shared" si="39"/>
        <v>0</v>
      </c>
      <c r="FU52" s="44">
        <f t="shared" si="39"/>
        <v>0</v>
      </c>
      <c r="FV52" s="44">
        <f t="shared" si="39"/>
        <v>0</v>
      </c>
      <c r="FW52" s="44">
        <f t="shared" si="39"/>
        <v>0</v>
      </c>
      <c r="FX52" s="44">
        <f t="shared" si="39"/>
        <v>0</v>
      </c>
      <c r="FY52" s="44">
        <f t="shared" si="39"/>
        <v>0</v>
      </c>
      <c r="FZ52" s="44">
        <f t="shared" si="39"/>
        <v>0</v>
      </c>
      <c r="GA52" s="44">
        <f t="shared" si="39"/>
        <v>0</v>
      </c>
      <c r="GB52" s="44">
        <f t="shared" si="39"/>
        <v>0</v>
      </c>
      <c r="GC52" s="44">
        <f t="shared" si="39"/>
        <v>0</v>
      </c>
      <c r="GD52" s="44">
        <f t="shared" si="39"/>
        <v>0</v>
      </c>
      <c r="GE52" s="44">
        <f t="shared" si="39"/>
        <v>0</v>
      </c>
      <c r="GF52" s="44">
        <f t="shared" si="23"/>
        <v>0</v>
      </c>
      <c r="GG52" s="44">
        <f t="shared" si="23"/>
        <v>0</v>
      </c>
      <c r="GH52" s="44">
        <f t="shared" si="23"/>
        <v>0</v>
      </c>
      <c r="GI52" s="44">
        <f t="shared" si="23"/>
        <v>0</v>
      </c>
      <c r="GJ52" s="44">
        <f t="shared" si="23"/>
        <v>0</v>
      </c>
      <c r="GK52" s="44">
        <f t="shared" si="23"/>
        <v>0</v>
      </c>
      <c r="GL52" s="44">
        <f t="shared" si="23"/>
        <v>0</v>
      </c>
      <c r="GM52" s="44"/>
      <c r="GN52" s="44">
        <f t="shared" si="40"/>
        <v>0</v>
      </c>
      <c r="GO52" s="44">
        <f t="shared" si="40"/>
        <v>0</v>
      </c>
      <c r="GP52" s="44">
        <f t="shared" si="40"/>
        <v>0</v>
      </c>
      <c r="GQ52" s="44">
        <f t="shared" si="40"/>
        <v>0</v>
      </c>
      <c r="GR52" s="44">
        <f t="shared" si="40"/>
        <v>0</v>
      </c>
      <c r="GS52" s="44">
        <f t="shared" si="40"/>
        <v>0</v>
      </c>
      <c r="GT52" s="44">
        <f t="shared" si="40"/>
        <v>0</v>
      </c>
      <c r="GU52" s="44">
        <f t="shared" si="40"/>
        <v>0</v>
      </c>
      <c r="GV52" s="44">
        <f t="shared" si="40"/>
        <v>0</v>
      </c>
      <c r="GW52" s="44">
        <f t="shared" si="40"/>
        <v>0</v>
      </c>
      <c r="GX52" s="44">
        <f t="shared" si="40"/>
        <v>0</v>
      </c>
      <c r="GY52" s="44">
        <f t="shared" si="40"/>
        <v>0</v>
      </c>
      <c r="GZ52" s="44">
        <f t="shared" si="40"/>
        <v>0</v>
      </c>
      <c r="HA52" s="44">
        <f t="shared" si="40"/>
        <v>0</v>
      </c>
      <c r="HB52" s="44">
        <f t="shared" si="40"/>
        <v>0</v>
      </c>
      <c r="HC52" s="44">
        <f t="shared" si="24"/>
        <v>0</v>
      </c>
      <c r="HD52" s="44">
        <f t="shared" si="24"/>
        <v>0</v>
      </c>
      <c r="HE52" s="44">
        <f t="shared" si="24"/>
        <v>0</v>
      </c>
      <c r="HF52" s="44">
        <f t="shared" si="24"/>
        <v>0</v>
      </c>
      <c r="HG52" s="44">
        <f t="shared" si="24"/>
        <v>0</v>
      </c>
      <c r="HH52" s="44">
        <f t="shared" si="24"/>
        <v>0</v>
      </c>
      <c r="HI52" s="44">
        <f t="shared" si="24"/>
        <v>0</v>
      </c>
      <c r="HJ52" s="44"/>
      <c r="HK52" s="44">
        <f t="shared" si="41"/>
        <v>0</v>
      </c>
      <c r="HL52" s="44">
        <f t="shared" si="41"/>
        <v>0</v>
      </c>
      <c r="HM52" s="44">
        <f t="shared" si="41"/>
        <v>0</v>
      </c>
      <c r="HN52" s="44">
        <f t="shared" si="41"/>
        <v>0</v>
      </c>
      <c r="HO52" s="44">
        <f t="shared" si="41"/>
        <v>0</v>
      </c>
      <c r="HP52" s="44">
        <f t="shared" si="41"/>
        <v>0</v>
      </c>
      <c r="HQ52" s="44">
        <f t="shared" si="41"/>
        <v>0</v>
      </c>
      <c r="HR52" s="44">
        <f t="shared" si="41"/>
        <v>0</v>
      </c>
      <c r="HS52" s="44">
        <f t="shared" si="41"/>
        <v>0</v>
      </c>
      <c r="HT52" s="44">
        <f t="shared" si="41"/>
        <v>0</v>
      </c>
      <c r="HU52" s="44">
        <f t="shared" si="41"/>
        <v>0</v>
      </c>
      <c r="HV52" s="44">
        <f t="shared" si="41"/>
        <v>0</v>
      </c>
      <c r="HW52" s="44">
        <f t="shared" si="41"/>
        <v>0</v>
      </c>
      <c r="HX52" s="44">
        <f t="shared" si="41"/>
        <v>0</v>
      </c>
      <c r="HY52" s="44">
        <f t="shared" si="41"/>
        <v>0</v>
      </c>
      <c r="HZ52" s="44">
        <f t="shared" si="25"/>
        <v>0</v>
      </c>
      <c r="IA52" s="44">
        <f t="shared" si="25"/>
        <v>0</v>
      </c>
      <c r="IB52" s="44">
        <f t="shared" si="25"/>
        <v>0</v>
      </c>
      <c r="IC52" s="44">
        <f t="shared" si="25"/>
        <v>0</v>
      </c>
      <c r="ID52" s="44">
        <f t="shared" si="25"/>
        <v>0</v>
      </c>
      <c r="IE52" s="44">
        <f t="shared" si="25"/>
        <v>0</v>
      </c>
      <c r="IF52" s="44">
        <f t="shared" si="25"/>
        <v>0</v>
      </c>
    </row>
    <row r="53" spans="1:240" s="34" customFormat="1" ht="12" customHeight="1" x14ac:dyDescent="0.15">
      <c r="A53" s="77"/>
      <c r="B53" s="78" t="s">
        <v>250</v>
      </c>
      <c r="C53" s="78" t="s">
        <v>251</v>
      </c>
      <c r="D53" s="79" t="s">
        <v>252</v>
      </c>
      <c r="E53" s="79" t="s">
        <v>252</v>
      </c>
      <c r="F53" s="80">
        <v>44735</v>
      </c>
      <c r="G53" s="80">
        <v>45830</v>
      </c>
      <c r="H53" s="65" t="s">
        <v>52</v>
      </c>
      <c r="I53" s="65" t="s">
        <v>70</v>
      </c>
      <c r="J53" s="65" t="s">
        <v>93</v>
      </c>
      <c r="K53" s="67"/>
      <c r="L53" s="81">
        <v>7860</v>
      </c>
      <c r="M53" s="81">
        <v>7860</v>
      </c>
      <c r="N53" s="81">
        <v>7860</v>
      </c>
      <c r="O53" s="81">
        <v>7860</v>
      </c>
      <c r="P53" s="81">
        <v>7860</v>
      </c>
      <c r="Q53" s="81">
        <v>7860</v>
      </c>
      <c r="R53" s="81">
        <v>7860</v>
      </c>
      <c r="S53" s="81">
        <v>1798.94</v>
      </c>
      <c r="T53" s="81">
        <v>1798.94</v>
      </c>
      <c r="U53" s="81">
        <v>1798.94</v>
      </c>
      <c r="V53" s="81">
        <v>1798.94</v>
      </c>
      <c r="W53" s="81">
        <v>1798.94</v>
      </c>
      <c r="X53" s="81">
        <v>1798.94</v>
      </c>
      <c r="Y53" s="81">
        <v>1798.94</v>
      </c>
      <c r="Z53" s="81">
        <v>1798.94</v>
      </c>
      <c r="AA53" s="81">
        <v>1798.94</v>
      </c>
      <c r="AB53" s="81">
        <v>1798.94</v>
      </c>
      <c r="AC53" s="81">
        <v>1798.94</v>
      </c>
      <c r="AD53" s="81">
        <v>1798.94</v>
      </c>
      <c r="AE53" s="81">
        <v>1798.94</v>
      </c>
      <c r="AF53" s="81">
        <v>1798.94</v>
      </c>
      <c r="AG53" s="81">
        <v>1798.94</v>
      </c>
      <c r="AH53" s="44"/>
      <c r="AI53" s="81">
        <v>7860</v>
      </c>
      <c r="AJ53" s="81">
        <v>7860</v>
      </c>
      <c r="AK53" s="81">
        <v>7860</v>
      </c>
      <c r="AL53" s="81">
        <v>7860</v>
      </c>
      <c r="AM53" s="81">
        <v>7860</v>
      </c>
      <c r="AN53" s="81">
        <v>7860</v>
      </c>
      <c r="AO53" s="81">
        <v>7860</v>
      </c>
      <c r="AP53" s="81">
        <v>1798.94</v>
      </c>
      <c r="AQ53" s="81">
        <v>1798.94</v>
      </c>
      <c r="AR53" s="81">
        <v>1798.94</v>
      </c>
      <c r="AS53" s="81">
        <v>1798.94</v>
      </c>
      <c r="AT53" s="81">
        <v>1798.94</v>
      </c>
      <c r="AU53" s="81">
        <v>1798.94</v>
      </c>
      <c r="AV53" s="81">
        <v>1798.94</v>
      </c>
      <c r="AW53" s="81">
        <v>1798.94</v>
      </c>
      <c r="AX53" s="81">
        <v>1798.94</v>
      </c>
      <c r="AY53" s="81">
        <v>1798.94</v>
      </c>
      <c r="AZ53" s="81">
        <v>1798.94</v>
      </c>
      <c r="BA53" s="81">
        <v>1798.94</v>
      </c>
      <c r="BB53" s="81">
        <v>1798.94</v>
      </c>
      <c r="BC53" s="81">
        <v>1798.94</v>
      </c>
      <c r="BD53" s="81">
        <v>1798.94</v>
      </c>
      <c r="BE53" s="5"/>
      <c r="BF53" s="34">
        <f t="shared" si="34"/>
        <v>1</v>
      </c>
      <c r="BG53" s="34">
        <f t="shared" si="34"/>
        <v>1</v>
      </c>
      <c r="BH53" s="34">
        <f t="shared" si="34"/>
        <v>1</v>
      </c>
      <c r="BI53" s="34">
        <f t="shared" si="34"/>
        <v>1</v>
      </c>
      <c r="BJ53" s="34">
        <f t="shared" si="34"/>
        <v>1</v>
      </c>
      <c r="BK53" s="34">
        <f t="shared" si="34"/>
        <v>1</v>
      </c>
      <c r="BL53" s="34">
        <f t="shared" si="34"/>
        <v>1</v>
      </c>
      <c r="BM53" s="34">
        <f t="shared" si="34"/>
        <v>1</v>
      </c>
      <c r="BN53" s="34">
        <f t="shared" si="34"/>
        <v>1</v>
      </c>
      <c r="BO53" s="34">
        <f t="shared" si="34"/>
        <v>1</v>
      </c>
      <c r="BP53" s="34">
        <f t="shared" si="34"/>
        <v>1</v>
      </c>
      <c r="BQ53" s="34">
        <f t="shared" si="34"/>
        <v>1</v>
      </c>
      <c r="BR53" s="34">
        <f t="shared" si="34"/>
        <v>1</v>
      </c>
      <c r="BS53" s="34">
        <f t="shared" si="34"/>
        <v>1</v>
      </c>
      <c r="BT53" s="34">
        <f t="shared" si="34"/>
        <v>1</v>
      </c>
      <c r="BU53" s="34">
        <f t="shared" si="18"/>
        <v>1</v>
      </c>
      <c r="BV53" s="34">
        <f t="shared" si="18"/>
        <v>1</v>
      </c>
      <c r="BW53" s="34">
        <f t="shared" si="18"/>
        <v>1</v>
      </c>
      <c r="BX53" s="34">
        <f t="shared" si="18"/>
        <v>1</v>
      </c>
      <c r="BY53" s="34">
        <f t="shared" si="18"/>
        <v>1</v>
      </c>
      <c r="BZ53" s="34">
        <f t="shared" si="18"/>
        <v>1</v>
      </c>
      <c r="CA53" s="34">
        <f t="shared" si="18"/>
        <v>1</v>
      </c>
      <c r="CC53" s="34">
        <f t="shared" si="2"/>
        <v>0</v>
      </c>
      <c r="CD53" s="34">
        <f t="shared" si="35"/>
        <v>1</v>
      </c>
      <c r="CE53" s="34">
        <f t="shared" si="35"/>
        <v>1</v>
      </c>
      <c r="CF53" s="34">
        <f t="shared" si="35"/>
        <v>1</v>
      </c>
      <c r="CG53" s="34">
        <f t="shared" si="35"/>
        <v>1</v>
      </c>
      <c r="CH53" s="34">
        <f t="shared" si="35"/>
        <v>1</v>
      </c>
      <c r="CI53" s="34">
        <f t="shared" si="35"/>
        <v>1</v>
      </c>
      <c r="CJ53" s="34">
        <f t="shared" si="35"/>
        <v>1</v>
      </c>
      <c r="CK53" s="34">
        <f t="shared" si="35"/>
        <v>1</v>
      </c>
      <c r="CL53" s="34">
        <f t="shared" si="35"/>
        <v>1</v>
      </c>
      <c r="CM53" s="34">
        <f t="shared" si="35"/>
        <v>1</v>
      </c>
      <c r="CN53" s="34">
        <f t="shared" si="35"/>
        <v>1</v>
      </c>
      <c r="CO53" s="34">
        <f t="shared" si="35"/>
        <v>1</v>
      </c>
      <c r="CP53" s="34">
        <f t="shared" si="35"/>
        <v>1</v>
      </c>
      <c r="CQ53" s="34">
        <f t="shared" si="35"/>
        <v>1</v>
      </c>
      <c r="CR53" s="34">
        <f t="shared" si="35"/>
        <v>1</v>
      </c>
      <c r="CS53" s="34">
        <f t="shared" si="19"/>
        <v>1</v>
      </c>
      <c r="CT53" s="34">
        <f t="shared" si="19"/>
        <v>1</v>
      </c>
      <c r="CU53" s="34">
        <f t="shared" si="19"/>
        <v>1</v>
      </c>
      <c r="CV53" s="34">
        <f t="shared" si="19"/>
        <v>1</v>
      </c>
      <c r="CW53" s="34">
        <f t="shared" si="19"/>
        <v>1</v>
      </c>
      <c r="CX53" s="34">
        <f t="shared" si="19"/>
        <v>1</v>
      </c>
      <c r="DA53" s="34">
        <f t="shared" si="36"/>
        <v>0</v>
      </c>
      <c r="DB53" s="34">
        <f t="shared" si="36"/>
        <v>0</v>
      </c>
      <c r="DC53" s="34">
        <f t="shared" si="36"/>
        <v>0</v>
      </c>
      <c r="DD53" s="34">
        <f t="shared" si="36"/>
        <v>0</v>
      </c>
      <c r="DE53" s="34">
        <f t="shared" si="36"/>
        <v>0</v>
      </c>
      <c r="DF53" s="34">
        <f t="shared" si="36"/>
        <v>0</v>
      </c>
      <c r="DG53" s="34">
        <f t="shared" si="36"/>
        <v>0</v>
      </c>
      <c r="DH53" s="34">
        <f t="shared" si="36"/>
        <v>0</v>
      </c>
      <c r="DI53" s="34">
        <f t="shared" si="36"/>
        <v>0</v>
      </c>
      <c r="DJ53" s="34">
        <f t="shared" si="36"/>
        <v>0</v>
      </c>
      <c r="DK53" s="34">
        <f t="shared" si="36"/>
        <v>0</v>
      </c>
      <c r="DL53" s="34">
        <f t="shared" si="36"/>
        <v>0</v>
      </c>
      <c r="DM53" s="34">
        <f t="shared" si="36"/>
        <v>0</v>
      </c>
      <c r="DN53" s="34">
        <f t="shared" si="36"/>
        <v>0</v>
      </c>
      <c r="DO53" s="34">
        <f t="shared" si="36"/>
        <v>0</v>
      </c>
      <c r="DP53" s="34">
        <f t="shared" si="20"/>
        <v>0</v>
      </c>
      <c r="DQ53" s="34">
        <f t="shared" si="20"/>
        <v>0</v>
      </c>
      <c r="DR53" s="34">
        <f t="shared" si="20"/>
        <v>0</v>
      </c>
      <c r="DS53" s="34">
        <f t="shared" si="20"/>
        <v>0</v>
      </c>
      <c r="DT53" s="34">
        <f t="shared" si="20"/>
        <v>0</v>
      </c>
      <c r="DU53" s="34">
        <f t="shared" si="20"/>
        <v>0</v>
      </c>
      <c r="DW53" s="34">
        <f t="shared" si="7"/>
        <v>0</v>
      </c>
      <c r="DX53" s="34">
        <f t="shared" si="37"/>
        <v>0</v>
      </c>
      <c r="DY53" s="34">
        <f t="shared" si="37"/>
        <v>0</v>
      </c>
      <c r="DZ53" s="34">
        <f t="shared" si="37"/>
        <v>0</v>
      </c>
      <c r="EA53" s="34">
        <f t="shared" si="37"/>
        <v>0</v>
      </c>
      <c r="EB53" s="34">
        <f t="shared" si="37"/>
        <v>0</v>
      </c>
      <c r="EC53" s="34">
        <f t="shared" si="37"/>
        <v>0</v>
      </c>
      <c r="ED53" s="34">
        <f t="shared" si="37"/>
        <v>0</v>
      </c>
      <c r="EE53" s="34">
        <f t="shared" si="37"/>
        <v>0</v>
      </c>
      <c r="EF53" s="34">
        <f t="shared" si="37"/>
        <v>0</v>
      </c>
      <c r="EG53" s="34">
        <f t="shared" si="37"/>
        <v>0</v>
      </c>
      <c r="EH53" s="34">
        <f t="shared" si="37"/>
        <v>0</v>
      </c>
      <c r="EI53" s="34">
        <f t="shared" si="37"/>
        <v>0</v>
      </c>
      <c r="EJ53" s="34">
        <f t="shared" si="37"/>
        <v>0</v>
      </c>
      <c r="EK53" s="34">
        <f t="shared" si="37"/>
        <v>0</v>
      </c>
      <c r="EL53" s="34">
        <f t="shared" si="37"/>
        <v>0</v>
      </c>
      <c r="EM53" s="34">
        <f t="shared" si="21"/>
        <v>0</v>
      </c>
      <c r="EN53" s="34">
        <f t="shared" si="21"/>
        <v>0</v>
      </c>
      <c r="EO53" s="34">
        <f t="shared" si="21"/>
        <v>0</v>
      </c>
      <c r="EP53" s="34">
        <f t="shared" si="21"/>
        <v>0</v>
      </c>
      <c r="EQ53" s="34">
        <f t="shared" si="21"/>
        <v>0</v>
      </c>
      <c r="ER53" s="34">
        <f t="shared" si="21"/>
        <v>0</v>
      </c>
      <c r="ES53" s="5"/>
      <c r="ET53" s="44">
        <f t="shared" si="38"/>
        <v>0</v>
      </c>
      <c r="EU53" s="44">
        <f t="shared" si="38"/>
        <v>0</v>
      </c>
      <c r="EV53" s="44">
        <f t="shared" si="38"/>
        <v>0</v>
      </c>
      <c r="EW53" s="44">
        <f t="shared" si="38"/>
        <v>0</v>
      </c>
      <c r="EX53" s="44">
        <f t="shared" si="38"/>
        <v>0</v>
      </c>
      <c r="EY53" s="44">
        <f t="shared" si="38"/>
        <v>0</v>
      </c>
      <c r="EZ53" s="44">
        <f t="shared" si="38"/>
        <v>0</v>
      </c>
      <c r="FA53" s="44">
        <f t="shared" si="38"/>
        <v>0</v>
      </c>
      <c r="FB53" s="44">
        <f t="shared" si="38"/>
        <v>0</v>
      </c>
      <c r="FC53" s="44">
        <f t="shared" si="38"/>
        <v>0</v>
      </c>
      <c r="FD53" s="44">
        <f t="shared" si="38"/>
        <v>0</v>
      </c>
      <c r="FE53" s="44">
        <f t="shared" si="38"/>
        <v>0</v>
      </c>
      <c r="FF53" s="44">
        <f t="shared" si="38"/>
        <v>0</v>
      </c>
      <c r="FG53" s="44">
        <f t="shared" si="38"/>
        <v>0</v>
      </c>
      <c r="FH53" s="44">
        <f t="shared" si="38"/>
        <v>0</v>
      </c>
      <c r="FI53" s="44">
        <f t="shared" si="22"/>
        <v>0</v>
      </c>
      <c r="FJ53" s="44">
        <f t="shared" si="22"/>
        <v>0</v>
      </c>
      <c r="FK53" s="44">
        <f t="shared" si="22"/>
        <v>0</v>
      </c>
      <c r="FL53" s="44">
        <f t="shared" si="22"/>
        <v>0</v>
      </c>
      <c r="FM53" s="44">
        <f t="shared" si="22"/>
        <v>0</v>
      </c>
      <c r="FN53" s="44">
        <f t="shared" si="22"/>
        <v>0</v>
      </c>
      <c r="FO53" s="44">
        <f t="shared" si="22"/>
        <v>0</v>
      </c>
      <c r="FP53" s="44"/>
      <c r="FQ53" s="44">
        <f t="shared" si="39"/>
        <v>0</v>
      </c>
      <c r="FR53" s="44">
        <f t="shared" si="39"/>
        <v>0</v>
      </c>
      <c r="FS53" s="44">
        <f t="shared" si="39"/>
        <v>0</v>
      </c>
      <c r="FT53" s="44">
        <f t="shared" si="39"/>
        <v>0</v>
      </c>
      <c r="FU53" s="44">
        <f t="shared" si="39"/>
        <v>0</v>
      </c>
      <c r="FV53" s="44">
        <f t="shared" si="39"/>
        <v>0</v>
      </c>
      <c r="FW53" s="44">
        <f t="shared" si="39"/>
        <v>0</v>
      </c>
      <c r="FX53" s="44">
        <f t="shared" si="39"/>
        <v>0</v>
      </c>
      <c r="FY53" s="44">
        <f t="shared" si="39"/>
        <v>0</v>
      </c>
      <c r="FZ53" s="44">
        <f t="shared" si="39"/>
        <v>0</v>
      </c>
      <c r="GA53" s="44">
        <f t="shared" si="39"/>
        <v>0</v>
      </c>
      <c r="GB53" s="44">
        <f t="shared" si="39"/>
        <v>0</v>
      </c>
      <c r="GC53" s="44">
        <f t="shared" si="39"/>
        <v>0</v>
      </c>
      <c r="GD53" s="44">
        <f t="shared" si="39"/>
        <v>0</v>
      </c>
      <c r="GE53" s="44">
        <f t="shared" si="39"/>
        <v>0</v>
      </c>
      <c r="GF53" s="44">
        <f t="shared" si="23"/>
        <v>0</v>
      </c>
      <c r="GG53" s="44">
        <f t="shared" si="23"/>
        <v>0</v>
      </c>
      <c r="GH53" s="44">
        <f t="shared" si="23"/>
        <v>0</v>
      </c>
      <c r="GI53" s="44">
        <f t="shared" si="23"/>
        <v>0</v>
      </c>
      <c r="GJ53" s="44">
        <f t="shared" si="23"/>
        <v>0</v>
      </c>
      <c r="GK53" s="44">
        <f t="shared" si="23"/>
        <v>0</v>
      </c>
      <c r="GL53" s="44">
        <f t="shared" si="23"/>
        <v>0</v>
      </c>
      <c r="GM53" s="44"/>
      <c r="GN53" s="44">
        <f t="shared" si="40"/>
        <v>0</v>
      </c>
      <c r="GO53" s="44">
        <f t="shared" si="40"/>
        <v>0</v>
      </c>
      <c r="GP53" s="44">
        <f t="shared" si="40"/>
        <v>0</v>
      </c>
      <c r="GQ53" s="44">
        <f t="shared" si="40"/>
        <v>0</v>
      </c>
      <c r="GR53" s="44">
        <f t="shared" si="40"/>
        <v>0</v>
      </c>
      <c r="GS53" s="44">
        <f t="shared" si="40"/>
        <v>0</v>
      </c>
      <c r="GT53" s="44">
        <f t="shared" si="40"/>
        <v>0</v>
      </c>
      <c r="GU53" s="44">
        <f t="shared" si="40"/>
        <v>-6061.0599999999995</v>
      </c>
      <c r="GV53" s="44">
        <f t="shared" si="40"/>
        <v>0</v>
      </c>
      <c r="GW53" s="44">
        <f t="shared" si="40"/>
        <v>0</v>
      </c>
      <c r="GX53" s="44">
        <f t="shared" si="40"/>
        <v>0</v>
      </c>
      <c r="GY53" s="44">
        <f t="shared" si="40"/>
        <v>0</v>
      </c>
      <c r="GZ53" s="44">
        <f t="shared" si="40"/>
        <v>0</v>
      </c>
      <c r="HA53" s="44">
        <f t="shared" si="40"/>
        <v>0</v>
      </c>
      <c r="HB53" s="44">
        <f t="shared" si="40"/>
        <v>0</v>
      </c>
      <c r="HC53" s="44">
        <f t="shared" si="24"/>
        <v>0</v>
      </c>
      <c r="HD53" s="44">
        <f t="shared" si="24"/>
        <v>0</v>
      </c>
      <c r="HE53" s="44">
        <f t="shared" si="24"/>
        <v>0</v>
      </c>
      <c r="HF53" s="44">
        <f t="shared" si="24"/>
        <v>0</v>
      </c>
      <c r="HG53" s="44">
        <f t="shared" si="24"/>
        <v>0</v>
      </c>
      <c r="HH53" s="44">
        <f t="shared" si="24"/>
        <v>0</v>
      </c>
      <c r="HI53" s="44">
        <f t="shared" si="24"/>
        <v>0</v>
      </c>
      <c r="HJ53" s="44"/>
      <c r="HK53" s="44">
        <f t="shared" si="41"/>
        <v>0</v>
      </c>
      <c r="HL53" s="44">
        <f t="shared" si="41"/>
        <v>0</v>
      </c>
      <c r="HM53" s="44">
        <f t="shared" si="41"/>
        <v>0</v>
      </c>
      <c r="HN53" s="44">
        <f t="shared" si="41"/>
        <v>0</v>
      </c>
      <c r="HO53" s="44">
        <f t="shared" si="41"/>
        <v>0</v>
      </c>
      <c r="HP53" s="44">
        <f t="shared" si="41"/>
        <v>0</v>
      </c>
      <c r="HQ53" s="44">
        <f t="shared" si="41"/>
        <v>0</v>
      </c>
      <c r="HR53" s="44">
        <f t="shared" si="41"/>
        <v>0</v>
      </c>
      <c r="HS53" s="44">
        <f t="shared" si="41"/>
        <v>0</v>
      </c>
      <c r="HT53" s="44">
        <f t="shared" si="41"/>
        <v>0</v>
      </c>
      <c r="HU53" s="44">
        <f t="shared" si="41"/>
        <v>0</v>
      </c>
      <c r="HV53" s="44">
        <f t="shared" si="41"/>
        <v>0</v>
      </c>
      <c r="HW53" s="44">
        <f t="shared" si="41"/>
        <v>0</v>
      </c>
      <c r="HX53" s="44">
        <f t="shared" si="41"/>
        <v>0</v>
      </c>
      <c r="HY53" s="44">
        <f t="shared" si="41"/>
        <v>0</v>
      </c>
      <c r="HZ53" s="44">
        <f t="shared" si="25"/>
        <v>0</v>
      </c>
      <c r="IA53" s="44">
        <f t="shared" si="25"/>
        <v>0</v>
      </c>
      <c r="IB53" s="44">
        <f t="shared" si="25"/>
        <v>0</v>
      </c>
      <c r="IC53" s="44">
        <f t="shared" si="25"/>
        <v>0</v>
      </c>
      <c r="ID53" s="44">
        <f t="shared" si="25"/>
        <v>0</v>
      </c>
      <c r="IE53" s="44">
        <f t="shared" si="25"/>
        <v>0</v>
      </c>
      <c r="IF53" s="44">
        <f t="shared" si="25"/>
        <v>0</v>
      </c>
    </row>
    <row r="54" spans="1:240" s="34" customFormat="1" ht="12" customHeight="1" x14ac:dyDescent="0.15">
      <c r="A54" s="77"/>
      <c r="B54" s="78" t="s">
        <v>253</v>
      </c>
      <c r="C54" s="78" t="s">
        <v>254</v>
      </c>
      <c r="D54" s="79" t="s">
        <v>255</v>
      </c>
      <c r="E54" s="79" t="s">
        <v>256</v>
      </c>
      <c r="F54" s="80">
        <v>44798</v>
      </c>
      <c r="G54" s="80">
        <v>45893</v>
      </c>
      <c r="H54" s="65" t="s">
        <v>63</v>
      </c>
      <c r="I54" s="65" t="s">
        <v>70</v>
      </c>
      <c r="J54" s="65" t="s">
        <v>93</v>
      </c>
      <c r="K54" s="67"/>
      <c r="L54" s="81">
        <v>7095</v>
      </c>
      <c r="M54" s="81">
        <v>7095</v>
      </c>
      <c r="N54" s="81">
        <v>7095</v>
      </c>
      <c r="O54" s="81">
        <v>7095</v>
      </c>
      <c r="P54" s="81">
        <v>7095</v>
      </c>
      <c r="Q54" s="81">
        <v>7095</v>
      </c>
      <c r="R54" s="81">
        <v>7095</v>
      </c>
      <c r="S54" s="81">
        <v>7095</v>
      </c>
      <c r="T54" s="81">
        <v>7095</v>
      </c>
      <c r="U54" s="81">
        <v>7095</v>
      </c>
      <c r="V54" s="81">
        <v>7095</v>
      </c>
      <c r="W54" s="81">
        <v>7095</v>
      </c>
      <c r="X54" s="81">
        <v>7095</v>
      </c>
      <c r="Y54" s="81">
        <v>7095</v>
      </c>
      <c r="Z54" s="81">
        <v>7095</v>
      </c>
      <c r="AA54" s="81">
        <v>7095</v>
      </c>
      <c r="AB54" s="81">
        <v>7095</v>
      </c>
      <c r="AC54" s="81">
        <v>7095</v>
      </c>
      <c r="AD54" s="81">
        <v>7095</v>
      </c>
      <c r="AE54" s="81">
        <v>7095</v>
      </c>
      <c r="AF54" s="81">
        <v>7095</v>
      </c>
      <c r="AG54" s="81">
        <v>7095</v>
      </c>
      <c r="AH54" s="44"/>
      <c r="AI54" s="81">
        <v>7095</v>
      </c>
      <c r="AJ54" s="81">
        <v>7095</v>
      </c>
      <c r="AK54" s="81">
        <v>7095</v>
      </c>
      <c r="AL54" s="81">
        <v>7095</v>
      </c>
      <c r="AM54" s="81">
        <v>7095</v>
      </c>
      <c r="AN54" s="81">
        <v>7095</v>
      </c>
      <c r="AO54" s="81">
        <v>7095</v>
      </c>
      <c r="AP54" s="81">
        <v>7095</v>
      </c>
      <c r="AQ54" s="81">
        <v>7095</v>
      </c>
      <c r="AR54" s="81">
        <v>7095</v>
      </c>
      <c r="AS54" s="81">
        <v>7095</v>
      </c>
      <c r="AT54" s="81">
        <v>7095</v>
      </c>
      <c r="AU54" s="81">
        <v>7095</v>
      </c>
      <c r="AV54" s="81">
        <v>7095</v>
      </c>
      <c r="AW54" s="81">
        <v>7095</v>
      </c>
      <c r="AX54" s="81">
        <v>7095</v>
      </c>
      <c r="AY54" s="81">
        <v>7095</v>
      </c>
      <c r="AZ54" s="81">
        <v>7095</v>
      </c>
      <c r="BA54" s="81">
        <v>7095</v>
      </c>
      <c r="BB54" s="81">
        <v>7095</v>
      </c>
      <c r="BC54" s="81">
        <v>7095</v>
      </c>
      <c r="BD54" s="81">
        <v>7095</v>
      </c>
      <c r="BE54" s="5"/>
      <c r="BF54" s="34">
        <f t="shared" si="34"/>
        <v>1</v>
      </c>
      <c r="BG54" s="34">
        <f t="shared" si="34"/>
        <v>1</v>
      </c>
      <c r="BH54" s="34">
        <f t="shared" si="34"/>
        <v>1</v>
      </c>
      <c r="BI54" s="34">
        <f t="shared" si="34"/>
        <v>1</v>
      </c>
      <c r="BJ54" s="34">
        <f t="shared" si="34"/>
        <v>1</v>
      </c>
      <c r="BK54" s="34">
        <f t="shared" si="34"/>
        <v>1</v>
      </c>
      <c r="BL54" s="34">
        <f t="shared" si="34"/>
        <v>1</v>
      </c>
      <c r="BM54" s="34">
        <f t="shared" si="34"/>
        <v>1</v>
      </c>
      <c r="BN54" s="34">
        <f t="shared" si="34"/>
        <v>1</v>
      </c>
      <c r="BO54" s="34">
        <f t="shared" si="34"/>
        <v>1</v>
      </c>
      <c r="BP54" s="34">
        <f t="shared" si="34"/>
        <v>1</v>
      </c>
      <c r="BQ54" s="34">
        <f t="shared" si="34"/>
        <v>1</v>
      </c>
      <c r="BR54" s="34">
        <f t="shared" si="34"/>
        <v>1</v>
      </c>
      <c r="BS54" s="34">
        <f t="shared" si="34"/>
        <v>1</v>
      </c>
      <c r="BT54" s="34">
        <f t="shared" si="34"/>
        <v>1</v>
      </c>
      <c r="BU54" s="34">
        <f t="shared" si="18"/>
        <v>1</v>
      </c>
      <c r="BV54" s="34">
        <f t="shared" si="18"/>
        <v>1</v>
      </c>
      <c r="BW54" s="34">
        <f t="shared" si="18"/>
        <v>1</v>
      </c>
      <c r="BX54" s="34">
        <f t="shared" si="18"/>
        <v>1</v>
      </c>
      <c r="BY54" s="34">
        <f t="shared" si="18"/>
        <v>1</v>
      </c>
      <c r="BZ54" s="34">
        <f t="shared" si="18"/>
        <v>1</v>
      </c>
      <c r="CA54" s="34">
        <f t="shared" si="18"/>
        <v>1</v>
      </c>
      <c r="CC54" s="34">
        <f t="shared" si="2"/>
        <v>0</v>
      </c>
      <c r="CD54" s="34">
        <f t="shared" si="35"/>
        <v>1</v>
      </c>
      <c r="CE54" s="34">
        <f t="shared" si="35"/>
        <v>1</v>
      </c>
      <c r="CF54" s="34">
        <f t="shared" si="35"/>
        <v>1</v>
      </c>
      <c r="CG54" s="34">
        <f t="shared" si="35"/>
        <v>1</v>
      </c>
      <c r="CH54" s="34">
        <f t="shared" si="35"/>
        <v>1</v>
      </c>
      <c r="CI54" s="34">
        <f t="shared" si="35"/>
        <v>1</v>
      </c>
      <c r="CJ54" s="34">
        <f t="shared" si="35"/>
        <v>1</v>
      </c>
      <c r="CK54" s="34">
        <f t="shared" si="35"/>
        <v>1</v>
      </c>
      <c r="CL54" s="34">
        <f t="shared" si="35"/>
        <v>1</v>
      </c>
      <c r="CM54" s="34">
        <f t="shared" si="35"/>
        <v>1</v>
      </c>
      <c r="CN54" s="34">
        <f t="shared" si="35"/>
        <v>1</v>
      </c>
      <c r="CO54" s="34">
        <f t="shared" si="35"/>
        <v>1</v>
      </c>
      <c r="CP54" s="34">
        <f t="shared" si="35"/>
        <v>1</v>
      </c>
      <c r="CQ54" s="34">
        <f t="shared" si="35"/>
        <v>1</v>
      </c>
      <c r="CR54" s="34">
        <f t="shared" si="35"/>
        <v>1</v>
      </c>
      <c r="CS54" s="34">
        <f t="shared" si="19"/>
        <v>1</v>
      </c>
      <c r="CT54" s="34">
        <f t="shared" si="19"/>
        <v>1</v>
      </c>
      <c r="CU54" s="34">
        <f t="shared" si="19"/>
        <v>1</v>
      </c>
      <c r="CV54" s="34">
        <f t="shared" si="19"/>
        <v>1</v>
      </c>
      <c r="CW54" s="34">
        <f t="shared" si="19"/>
        <v>1</v>
      </c>
      <c r="CX54" s="34">
        <f t="shared" si="19"/>
        <v>1</v>
      </c>
      <c r="DA54" s="34">
        <f t="shared" si="36"/>
        <v>0</v>
      </c>
      <c r="DB54" s="34">
        <f t="shared" si="36"/>
        <v>0</v>
      </c>
      <c r="DC54" s="34">
        <f t="shared" si="36"/>
        <v>0</v>
      </c>
      <c r="DD54" s="34">
        <f t="shared" si="36"/>
        <v>0</v>
      </c>
      <c r="DE54" s="34">
        <f t="shared" si="36"/>
        <v>0</v>
      </c>
      <c r="DF54" s="34">
        <f t="shared" si="36"/>
        <v>0</v>
      </c>
      <c r="DG54" s="34">
        <f t="shared" si="36"/>
        <v>0</v>
      </c>
      <c r="DH54" s="34">
        <f t="shared" si="36"/>
        <v>0</v>
      </c>
      <c r="DI54" s="34">
        <f t="shared" si="36"/>
        <v>0</v>
      </c>
      <c r="DJ54" s="34">
        <f t="shared" si="36"/>
        <v>0</v>
      </c>
      <c r="DK54" s="34">
        <f t="shared" si="36"/>
        <v>0</v>
      </c>
      <c r="DL54" s="34">
        <f t="shared" si="36"/>
        <v>0</v>
      </c>
      <c r="DM54" s="34">
        <f t="shared" si="36"/>
        <v>0</v>
      </c>
      <c r="DN54" s="34">
        <f t="shared" si="36"/>
        <v>0</v>
      </c>
      <c r="DO54" s="34">
        <f t="shared" si="36"/>
        <v>0</v>
      </c>
      <c r="DP54" s="34">
        <f t="shared" si="20"/>
        <v>0</v>
      </c>
      <c r="DQ54" s="34">
        <f t="shared" si="20"/>
        <v>0</v>
      </c>
      <c r="DR54" s="34">
        <f t="shared" si="20"/>
        <v>0</v>
      </c>
      <c r="DS54" s="34">
        <f t="shared" si="20"/>
        <v>0</v>
      </c>
      <c r="DT54" s="34">
        <f t="shared" si="20"/>
        <v>0</v>
      </c>
      <c r="DU54" s="34">
        <f t="shared" si="20"/>
        <v>0</v>
      </c>
      <c r="DW54" s="34">
        <f t="shared" si="7"/>
        <v>0</v>
      </c>
      <c r="DX54" s="34">
        <f t="shared" si="37"/>
        <v>0</v>
      </c>
      <c r="DY54" s="34">
        <f t="shared" si="37"/>
        <v>0</v>
      </c>
      <c r="DZ54" s="34">
        <f t="shared" si="37"/>
        <v>0</v>
      </c>
      <c r="EA54" s="34">
        <f t="shared" si="37"/>
        <v>0</v>
      </c>
      <c r="EB54" s="34">
        <f t="shared" si="37"/>
        <v>0</v>
      </c>
      <c r="EC54" s="34">
        <f t="shared" si="37"/>
        <v>0</v>
      </c>
      <c r="ED54" s="34">
        <f t="shared" si="37"/>
        <v>0</v>
      </c>
      <c r="EE54" s="34">
        <f t="shared" si="37"/>
        <v>0</v>
      </c>
      <c r="EF54" s="34">
        <f t="shared" si="37"/>
        <v>0</v>
      </c>
      <c r="EG54" s="34">
        <f t="shared" si="37"/>
        <v>0</v>
      </c>
      <c r="EH54" s="34">
        <f t="shared" si="37"/>
        <v>0</v>
      </c>
      <c r="EI54" s="34">
        <f t="shared" si="37"/>
        <v>0</v>
      </c>
      <c r="EJ54" s="34">
        <f t="shared" si="37"/>
        <v>0</v>
      </c>
      <c r="EK54" s="34">
        <f t="shared" si="37"/>
        <v>0</v>
      </c>
      <c r="EL54" s="34">
        <f t="shared" si="37"/>
        <v>0</v>
      </c>
      <c r="EM54" s="34">
        <f t="shared" si="21"/>
        <v>0</v>
      </c>
      <c r="EN54" s="34">
        <f t="shared" si="21"/>
        <v>0</v>
      </c>
      <c r="EO54" s="34">
        <f t="shared" si="21"/>
        <v>0</v>
      </c>
      <c r="EP54" s="34">
        <f t="shared" si="21"/>
        <v>0</v>
      </c>
      <c r="EQ54" s="34">
        <f t="shared" si="21"/>
        <v>0</v>
      </c>
      <c r="ER54" s="34">
        <f t="shared" si="21"/>
        <v>0</v>
      </c>
      <c r="ES54" s="5"/>
      <c r="ET54" s="44">
        <f t="shared" si="38"/>
        <v>0</v>
      </c>
      <c r="EU54" s="44">
        <f t="shared" si="38"/>
        <v>0</v>
      </c>
      <c r="EV54" s="44">
        <f t="shared" si="38"/>
        <v>0</v>
      </c>
      <c r="EW54" s="44">
        <f t="shared" si="38"/>
        <v>0</v>
      </c>
      <c r="EX54" s="44">
        <f t="shared" si="38"/>
        <v>0</v>
      </c>
      <c r="EY54" s="44">
        <f t="shared" si="38"/>
        <v>0</v>
      </c>
      <c r="EZ54" s="44">
        <f t="shared" si="38"/>
        <v>0</v>
      </c>
      <c r="FA54" s="44">
        <f t="shared" si="38"/>
        <v>0</v>
      </c>
      <c r="FB54" s="44">
        <f t="shared" si="38"/>
        <v>0</v>
      </c>
      <c r="FC54" s="44">
        <f t="shared" si="38"/>
        <v>0</v>
      </c>
      <c r="FD54" s="44">
        <f t="shared" si="38"/>
        <v>0</v>
      </c>
      <c r="FE54" s="44">
        <f t="shared" si="38"/>
        <v>0</v>
      </c>
      <c r="FF54" s="44">
        <f t="shared" si="38"/>
        <v>0</v>
      </c>
      <c r="FG54" s="44">
        <f t="shared" si="38"/>
        <v>0</v>
      </c>
      <c r="FH54" s="44">
        <f t="shared" si="38"/>
        <v>0</v>
      </c>
      <c r="FI54" s="44">
        <f t="shared" si="22"/>
        <v>0</v>
      </c>
      <c r="FJ54" s="44">
        <f t="shared" si="22"/>
        <v>0</v>
      </c>
      <c r="FK54" s="44">
        <f t="shared" si="22"/>
        <v>0</v>
      </c>
      <c r="FL54" s="44">
        <f t="shared" si="22"/>
        <v>0</v>
      </c>
      <c r="FM54" s="44">
        <f t="shared" si="22"/>
        <v>0</v>
      </c>
      <c r="FN54" s="44">
        <f t="shared" si="22"/>
        <v>0</v>
      </c>
      <c r="FO54" s="44">
        <f t="shared" si="22"/>
        <v>0</v>
      </c>
      <c r="FP54" s="44"/>
      <c r="FQ54" s="44">
        <f t="shared" si="39"/>
        <v>0</v>
      </c>
      <c r="FR54" s="44">
        <f t="shared" si="39"/>
        <v>0</v>
      </c>
      <c r="FS54" s="44">
        <f t="shared" si="39"/>
        <v>0</v>
      </c>
      <c r="FT54" s="44">
        <f t="shared" si="39"/>
        <v>0</v>
      </c>
      <c r="FU54" s="44">
        <f t="shared" si="39"/>
        <v>0</v>
      </c>
      <c r="FV54" s="44">
        <f t="shared" si="39"/>
        <v>0</v>
      </c>
      <c r="FW54" s="44">
        <f t="shared" si="39"/>
        <v>0</v>
      </c>
      <c r="FX54" s="44">
        <f t="shared" si="39"/>
        <v>0</v>
      </c>
      <c r="FY54" s="44">
        <f t="shared" si="39"/>
        <v>0</v>
      </c>
      <c r="FZ54" s="44">
        <f t="shared" si="39"/>
        <v>0</v>
      </c>
      <c r="GA54" s="44">
        <f t="shared" si="39"/>
        <v>0</v>
      </c>
      <c r="GB54" s="44">
        <f t="shared" si="39"/>
        <v>0</v>
      </c>
      <c r="GC54" s="44">
        <f t="shared" si="39"/>
        <v>0</v>
      </c>
      <c r="GD54" s="44">
        <f t="shared" si="39"/>
        <v>0</v>
      </c>
      <c r="GE54" s="44">
        <f t="shared" si="39"/>
        <v>0</v>
      </c>
      <c r="GF54" s="44">
        <f t="shared" si="23"/>
        <v>0</v>
      </c>
      <c r="GG54" s="44">
        <f t="shared" si="23"/>
        <v>0</v>
      </c>
      <c r="GH54" s="44">
        <f t="shared" si="23"/>
        <v>0</v>
      </c>
      <c r="GI54" s="44">
        <f t="shared" si="23"/>
        <v>0</v>
      </c>
      <c r="GJ54" s="44">
        <f t="shared" si="23"/>
        <v>0</v>
      </c>
      <c r="GK54" s="44">
        <f t="shared" si="23"/>
        <v>0</v>
      </c>
      <c r="GL54" s="44">
        <f t="shared" si="23"/>
        <v>0</v>
      </c>
      <c r="GM54" s="44"/>
      <c r="GN54" s="44">
        <f t="shared" si="40"/>
        <v>0</v>
      </c>
      <c r="GO54" s="44">
        <f t="shared" si="40"/>
        <v>0</v>
      </c>
      <c r="GP54" s="44">
        <f t="shared" si="40"/>
        <v>0</v>
      </c>
      <c r="GQ54" s="44">
        <f t="shared" si="40"/>
        <v>0</v>
      </c>
      <c r="GR54" s="44">
        <f t="shared" si="40"/>
        <v>0</v>
      </c>
      <c r="GS54" s="44">
        <f t="shared" si="40"/>
        <v>0</v>
      </c>
      <c r="GT54" s="44">
        <f t="shared" si="40"/>
        <v>0</v>
      </c>
      <c r="GU54" s="44">
        <f t="shared" si="40"/>
        <v>0</v>
      </c>
      <c r="GV54" s="44">
        <f t="shared" si="40"/>
        <v>0</v>
      </c>
      <c r="GW54" s="44">
        <f t="shared" si="40"/>
        <v>0</v>
      </c>
      <c r="GX54" s="44">
        <f t="shared" si="40"/>
        <v>0</v>
      </c>
      <c r="GY54" s="44">
        <f t="shared" si="40"/>
        <v>0</v>
      </c>
      <c r="GZ54" s="44">
        <f t="shared" si="40"/>
        <v>0</v>
      </c>
      <c r="HA54" s="44">
        <f t="shared" si="40"/>
        <v>0</v>
      </c>
      <c r="HB54" s="44">
        <f t="shared" si="40"/>
        <v>0</v>
      </c>
      <c r="HC54" s="44">
        <f t="shared" si="24"/>
        <v>0</v>
      </c>
      <c r="HD54" s="44">
        <f t="shared" si="24"/>
        <v>0</v>
      </c>
      <c r="HE54" s="44">
        <f t="shared" si="24"/>
        <v>0</v>
      </c>
      <c r="HF54" s="44">
        <f t="shared" si="24"/>
        <v>0</v>
      </c>
      <c r="HG54" s="44">
        <f t="shared" si="24"/>
        <v>0</v>
      </c>
      <c r="HH54" s="44">
        <f t="shared" si="24"/>
        <v>0</v>
      </c>
      <c r="HI54" s="44">
        <f t="shared" si="24"/>
        <v>0</v>
      </c>
      <c r="HJ54" s="44"/>
      <c r="HK54" s="44">
        <f t="shared" si="41"/>
        <v>0</v>
      </c>
      <c r="HL54" s="44">
        <f t="shared" si="41"/>
        <v>0</v>
      </c>
      <c r="HM54" s="44">
        <f t="shared" si="41"/>
        <v>0</v>
      </c>
      <c r="HN54" s="44">
        <f t="shared" si="41"/>
        <v>0</v>
      </c>
      <c r="HO54" s="44">
        <f t="shared" si="41"/>
        <v>0</v>
      </c>
      <c r="HP54" s="44">
        <f t="shared" si="41"/>
        <v>0</v>
      </c>
      <c r="HQ54" s="44">
        <f t="shared" si="41"/>
        <v>0</v>
      </c>
      <c r="HR54" s="44">
        <f t="shared" si="41"/>
        <v>0</v>
      </c>
      <c r="HS54" s="44">
        <f t="shared" si="41"/>
        <v>0</v>
      </c>
      <c r="HT54" s="44">
        <f t="shared" si="41"/>
        <v>0</v>
      </c>
      <c r="HU54" s="44">
        <f t="shared" si="41"/>
        <v>0</v>
      </c>
      <c r="HV54" s="44">
        <f t="shared" si="41"/>
        <v>0</v>
      </c>
      <c r="HW54" s="44">
        <f t="shared" si="41"/>
        <v>0</v>
      </c>
      <c r="HX54" s="44">
        <f t="shared" si="41"/>
        <v>0</v>
      </c>
      <c r="HY54" s="44">
        <f t="shared" si="41"/>
        <v>0</v>
      </c>
      <c r="HZ54" s="44">
        <f t="shared" si="25"/>
        <v>0</v>
      </c>
      <c r="IA54" s="44">
        <f t="shared" si="25"/>
        <v>0</v>
      </c>
      <c r="IB54" s="44">
        <f t="shared" si="25"/>
        <v>0</v>
      </c>
      <c r="IC54" s="44">
        <f t="shared" si="25"/>
        <v>0</v>
      </c>
      <c r="ID54" s="44">
        <f t="shared" si="25"/>
        <v>0</v>
      </c>
      <c r="IE54" s="44">
        <f t="shared" si="25"/>
        <v>0</v>
      </c>
      <c r="IF54" s="44">
        <f t="shared" si="25"/>
        <v>0</v>
      </c>
    </row>
    <row r="55" spans="1:240" s="34" customFormat="1" ht="12" customHeight="1" x14ac:dyDescent="0.15">
      <c r="A55" s="77"/>
      <c r="B55" s="78" t="s">
        <v>220</v>
      </c>
      <c r="C55" s="78" t="s">
        <v>257</v>
      </c>
      <c r="D55" s="79" t="s">
        <v>222</v>
      </c>
      <c r="E55" s="79" t="s">
        <v>223</v>
      </c>
      <c r="F55" s="80">
        <v>45225</v>
      </c>
      <c r="G55" s="80">
        <v>46341</v>
      </c>
      <c r="H55" s="65" t="s">
        <v>45</v>
      </c>
      <c r="I55" s="65" t="s">
        <v>69</v>
      </c>
      <c r="J55" s="65" t="s">
        <v>93</v>
      </c>
      <c r="K55" s="67"/>
      <c r="L55" s="81">
        <v>6480</v>
      </c>
      <c r="M55" s="81">
        <v>6480</v>
      </c>
      <c r="N55" s="81">
        <v>6480</v>
      </c>
      <c r="O55" s="81">
        <v>6480</v>
      </c>
      <c r="P55" s="81">
        <v>6480</v>
      </c>
      <c r="Q55" s="81">
        <v>6480</v>
      </c>
      <c r="R55" s="81">
        <v>6480</v>
      </c>
      <c r="S55" s="81">
        <v>6480</v>
      </c>
      <c r="T55" s="81">
        <v>6480</v>
      </c>
      <c r="U55" s="81">
        <v>6480</v>
      </c>
      <c r="V55" s="81">
        <v>6480</v>
      </c>
      <c r="W55" s="81">
        <v>6480</v>
      </c>
      <c r="X55" s="81">
        <v>6480</v>
      </c>
      <c r="Y55" s="81">
        <v>6480</v>
      </c>
      <c r="Z55" s="81">
        <v>6480</v>
      </c>
      <c r="AA55" s="81">
        <v>6480</v>
      </c>
      <c r="AB55" s="81">
        <v>6480</v>
      </c>
      <c r="AC55" s="81">
        <v>6480</v>
      </c>
      <c r="AD55" s="81">
        <v>6480</v>
      </c>
      <c r="AE55" s="81">
        <v>6480</v>
      </c>
      <c r="AF55" s="81">
        <v>6480</v>
      </c>
      <c r="AG55" s="81">
        <v>6480</v>
      </c>
      <c r="AH55" s="44"/>
      <c r="AI55" s="81">
        <v>6480</v>
      </c>
      <c r="AJ55" s="81">
        <v>6480</v>
      </c>
      <c r="AK55" s="81">
        <v>6480</v>
      </c>
      <c r="AL55" s="81">
        <v>6480</v>
      </c>
      <c r="AM55" s="81">
        <v>6480</v>
      </c>
      <c r="AN55" s="81">
        <v>6480</v>
      </c>
      <c r="AO55" s="81">
        <v>6480</v>
      </c>
      <c r="AP55" s="81">
        <v>6480</v>
      </c>
      <c r="AQ55" s="81">
        <v>6480</v>
      </c>
      <c r="AR55" s="81">
        <v>6480</v>
      </c>
      <c r="AS55" s="81">
        <v>6480</v>
      </c>
      <c r="AT55" s="81">
        <v>6480</v>
      </c>
      <c r="AU55" s="81">
        <v>6480</v>
      </c>
      <c r="AV55" s="81">
        <v>6480</v>
      </c>
      <c r="AW55" s="81">
        <v>6480</v>
      </c>
      <c r="AX55" s="81">
        <v>6480</v>
      </c>
      <c r="AY55" s="81">
        <v>6480</v>
      </c>
      <c r="AZ55" s="81">
        <v>6480</v>
      </c>
      <c r="BA55" s="81">
        <v>6480</v>
      </c>
      <c r="BB55" s="81">
        <v>6480</v>
      </c>
      <c r="BC55" s="81">
        <v>6480</v>
      </c>
      <c r="BD55" s="81">
        <v>6480</v>
      </c>
      <c r="BE55" s="5"/>
      <c r="BF55" s="34">
        <f t="shared" si="34"/>
        <v>1</v>
      </c>
      <c r="BG55" s="34">
        <f t="shared" si="34"/>
        <v>1</v>
      </c>
      <c r="BH55" s="34">
        <f t="shared" si="34"/>
        <v>1</v>
      </c>
      <c r="BI55" s="34">
        <f t="shared" si="34"/>
        <v>1</v>
      </c>
      <c r="BJ55" s="34">
        <f t="shared" si="34"/>
        <v>1</v>
      </c>
      <c r="BK55" s="34">
        <f t="shared" si="34"/>
        <v>1</v>
      </c>
      <c r="BL55" s="34">
        <f t="shared" si="34"/>
        <v>1</v>
      </c>
      <c r="BM55" s="34">
        <f t="shared" si="34"/>
        <v>1</v>
      </c>
      <c r="BN55" s="34">
        <f t="shared" si="34"/>
        <v>1</v>
      </c>
      <c r="BO55" s="34">
        <f t="shared" si="34"/>
        <v>1</v>
      </c>
      <c r="BP55" s="34">
        <f t="shared" si="34"/>
        <v>1</v>
      </c>
      <c r="BQ55" s="34">
        <f t="shared" si="34"/>
        <v>1</v>
      </c>
      <c r="BR55" s="34">
        <f t="shared" si="34"/>
        <v>1</v>
      </c>
      <c r="BS55" s="34">
        <f t="shared" si="34"/>
        <v>1</v>
      </c>
      <c r="BT55" s="34">
        <f t="shared" si="34"/>
        <v>1</v>
      </c>
      <c r="BU55" s="34">
        <f t="shared" si="34"/>
        <v>1</v>
      </c>
      <c r="BV55" s="34">
        <f t="shared" ref="BV55:CA86" si="42">+IF(AB55&lt;&gt;0,1,0)</f>
        <v>1</v>
      </c>
      <c r="BW55" s="34">
        <f t="shared" si="42"/>
        <v>1</v>
      </c>
      <c r="BX55" s="34">
        <f t="shared" si="42"/>
        <v>1</v>
      </c>
      <c r="BY55" s="34">
        <f t="shared" si="42"/>
        <v>1</v>
      </c>
      <c r="BZ55" s="34">
        <f t="shared" si="42"/>
        <v>1</v>
      </c>
      <c r="CA55" s="34">
        <f t="shared" si="42"/>
        <v>1</v>
      </c>
      <c r="CC55" s="34">
        <f t="shared" si="2"/>
        <v>0</v>
      </c>
      <c r="CD55" s="34">
        <f t="shared" si="35"/>
        <v>1</v>
      </c>
      <c r="CE55" s="34">
        <f t="shared" si="35"/>
        <v>1</v>
      </c>
      <c r="CF55" s="34">
        <f t="shared" si="35"/>
        <v>1</v>
      </c>
      <c r="CG55" s="34">
        <f t="shared" si="35"/>
        <v>1</v>
      </c>
      <c r="CH55" s="34">
        <f t="shared" si="35"/>
        <v>1</v>
      </c>
      <c r="CI55" s="34">
        <f t="shared" si="35"/>
        <v>1</v>
      </c>
      <c r="CJ55" s="34">
        <f t="shared" si="35"/>
        <v>1</v>
      </c>
      <c r="CK55" s="34">
        <f t="shared" si="35"/>
        <v>1</v>
      </c>
      <c r="CL55" s="34">
        <f t="shared" si="35"/>
        <v>1</v>
      </c>
      <c r="CM55" s="34">
        <f t="shared" si="35"/>
        <v>1</v>
      </c>
      <c r="CN55" s="34">
        <f t="shared" si="35"/>
        <v>1</v>
      </c>
      <c r="CO55" s="34">
        <f t="shared" si="35"/>
        <v>1</v>
      </c>
      <c r="CP55" s="34">
        <f t="shared" si="35"/>
        <v>1</v>
      </c>
      <c r="CQ55" s="34">
        <f t="shared" si="35"/>
        <v>1</v>
      </c>
      <c r="CR55" s="34">
        <f t="shared" si="35"/>
        <v>1</v>
      </c>
      <c r="CS55" s="34">
        <f t="shared" si="35"/>
        <v>1</v>
      </c>
      <c r="CT55" s="34">
        <f t="shared" ref="CT55:CX86" si="43">+IF(AND(BV55=1,BW55=1),1,0)</f>
        <v>1</v>
      </c>
      <c r="CU55" s="34">
        <f t="shared" si="43"/>
        <v>1</v>
      </c>
      <c r="CV55" s="34">
        <f t="shared" si="43"/>
        <v>1</v>
      </c>
      <c r="CW55" s="34">
        <f t="shared" si="43"/>
        <v>1</v>
      </c>
      <c r="CX55" s="34">
        <f t="shared" si="43"/>
        <v>1</v>
      </c>
      <c r="DA55" s="34">
        <f t="shared" si="36"/>
        <v>0</v>
      </c>
      <c r="DB55" s="34">
        <f t="shared" si="36"/>
        <v>0</v>
      </c>
      <c r="DC55" s="34">
        <f t="shared" si="36"/>
        <v>0</v>
      </c>
      <c r="DD55" s="34">
        <f t="shared" si="36"/>
        <v>0</v>
      </c>
      <c r="DE55" s="34">
        <f t="shared" si="36"/>
        <v>0</v>
      </c>
      <c r="DF55" s="34">
        <f t="shared" si="36"/>
        <v>0</v>
      </c>
      <c r="DG55" s="34">
        <f t="shared" si="36"/>
        <v>0</v>
      </c>
      <c r="DH55" s="34">
        <f t="shared" si="36"/>
        <v>0</v>
      </c>
      <c r="DI55" s="34">
        <f t="shared" si="36"/>
        <v>0</v>
      </c>
      <c r="DJ55" s="34">
        <f t="shared" si="36"/>
        <v>0</v>
      </c>
      <c r="DK55" s="34">
        <f t="shared" si="36"/>
        <v>0</v>
      </c>
      <c r="DL55" s="34">
        <f t="shared" si="36"/>
        <v>0</v>
      </c>
      <c r="DM55" s="34">
        <f t="shared" si="36"/>
        <v>0</v>
      </c>
      <c r="DN55" s="34">
        <f t="shared" si="36"/>
        <v>0</v>
      </c>
      <c r="DO55" s="34">
        <f t="shared" si="36"/>
        <v>0</v>
      </c>
      <c r="DP55" s="34">
        <f t="shared" si="36"/>
        <v>0</v>
      </c>
      <c r="DQ55" s="34">
        <f t="shared" ref="DQ55:DU86" si="44">+IF(AND(BW55=1,BV55=0),1,0)</f>
        <v>0</v>
      </c>
      <c r="DR55" s="34">
        <f t="shared" si="44"/>
        <v>0</v>
      </c>
      <c r="DS55" s="34">
        <f t="shared" si="44"/>
        <v>0</v>
      </c>
      <c r="DT55" s="34">
        <f t="shared" si="44"/>
        <v>0</v>
      </c>
      <c r="DU55" s="34">
        <f t="shared" si="44"/>
        <v>0</v>
      </c>
      <c r="DW55" s="34">
        <f t="shared" si="7"/>
        <v>0</v>
      </c>
      <c r="DX55" s="34">
        <f t="shared" si="37"/>
        <v>0</v>
      </c>
      <c r="DY55" s="34">
        <f t="shared" si="37"/>
        <v>0</v>
      </c>
      <c r="DZ55" s="34">
        <f t="shared" si="37"/>
        <v>0</v>
      </c>
      <c r="EA55" s="34">
        <f t="shared" si="37"/>
        <v>0</v>
      </c>
      <c r="EB55" s="34">
        <f t="shared" si="37"/>
        <v>0</v>
      </c>
      <c r="EC55" s="34">
        <f t="shared" si="37"/>
        <v>0</v>
      </c>
      <c r="ED55" s="34">
        <f t="shared" si="37"/>
        <v>0</v>
      </c>
      <c r="EE55" s="34">
        <f t="shared" si="37"/>
        <v>0</v>
      </c>
      <c r="EF55" s="34">
        <f t="shared" si="37"/>
        <v>0</v>
      </c>
      <c r="EG55" s="34">
        <f t="shared" si="37"/>
        <v>0</v>
      </c>
      <c r="EH55" s="34">
        <f t="shared" si="37"/>
        <v>0</v>
      </c>
      <c r="EI55" s="34">
        <f t="shared" si="37"/>
        <v>0</v>
      </c>
      <c r="EJ55" s="34">
        <f t="shared" si="37"/>
        <v>0</v>
      </c>
      <c r="EK55" s="34">
        <f t="shared" si="37"/>
        <v>0</v>
      </c>
      <c r="EL55" s="34">
        <f t="shared" si="37"/>
        <v>0</v>
      </c>
      <c r="EM55" s="34">
        <f t="shared" si="37"/>
        <v>0</v>
      </c>
      <c r="EN55" s="34">
        <f t="shared" ref="EN55:ER86" si="45">+IF(AND(BW55=0,BV55=1),1,0)</f>
        <v>0</v>
      </c>
      <c r="EO55" s="34">
        <f t="shared" si="45"/>
        <v>0</v>
      </c>
      <c r="EP55" s="34">
        <f t="shared" si="45"/>
        <v>0</v>
      </c>
      <c r="EQ55" s="34">
        <f t="shared" si="45"/>
        <v>0</v>
      </c>
      <c r="ER55" s="34">
        <f t="shared" si="45"/>
        <v>0</v>
      </c>
      <c r="ES55" s="5"/>
      <c r="ET55" s="44">
        <f t="shared" si="38"/>
        <v>0</v>
      </c>
      <c r="EU55" s="44">
        <f t="shared" si="38"/>
        <v>0</v>
      </c>
      <c r="EV55" s="44">
        <f t="shared" si="38"/>
        <v>0</v>
      </c>
      <c r="EW55" s="44">
        <f t="shared" si="38"/>
        <v>0</v>
      </c>
      <c r="EX55" s="44">
        <f t="shared" si="38"/>
        <v>0</v>
      </c>
      <c r="EY55" s="44">
        <f t="shared" si="38"/>
        <v>0</v>
      </c>
      <c r="EZ55" s="44">
        <f t="shared" si="38"/>
        <v>0</v>
      </c>
      <c r="FA55" s="44">
        <f t="shared" si="38"/>
        <v>0</v>
      </c>
      <c r="FB55" s="44">
        <f t="shared" si="38"/>
        <v>0</v>
      </c>
      <c r="FC55" s="44">
        <f t="shared" si="38"/>
        <v>0</v>
      </c>
      <c r="FD55" s="44">
        <f t="shared" si="38"/>
        <v>0</v>
      </c>
      <c r="FE55" s="44">
        <f t="shared" si="38"/>
        <v>0</v>
      </c>
      <c r="FF55" s="44">
        <f t="shared" si="38"/>
        <v>0</v>
      </c>
      <c r="FG55" s="44">
        <f t="shared" si="38"/>
        <v>0</v>
      </c>
      <c r="FH55" s="44">
        <f t="shared" si="38"/>
        <v>0</v>
      </c>
      <c r="FI55" s="44">
        <f t="shared" si="38"/>
        <v>0</v>
      </c>
      <c r="FJ55" s="44">
        <f t="shared" ref="FJ55:FO86" si="46">+DP55*AB55</f>
        <v>0</v>
      </c>
      <c r="FK55" s="44">
        <f t="shared" si="46"/>
        <v>0</v>
      </c>
      <c r="FL55" s="44">
        <f t="shared" si="46"/>
        <v>0</v>
      </c>
      <c r="FM55" s="44">
        <f t="shared" si="46"/>
        <v>0</v>
      </c>
      <c r="FN55" s="44">
        <f t="shared" si="46"/>
        <v>0</v>
      </c>
      <c r="FO55" s="44">
        <f t="shared" si="46"/>
        <v>0</v>
      </c>
      <c r="FP55" s="44"/>
      <c r="FQ55" s="44">
        <f t="shared" si="39"/>
        <v>0</v>
      </c>
      <c r="FR55" s="44">
        <f t="shared" si="39"/>
        <v>0</v>
      </c>
      <c r="FS55" s="44">
        <f t="shared" si="39"/>
        <v>0</v>
      </c>
      <c r="FT55" s="44">
        <f t="shared" si="39"/>
        <v>0</v>
      </c>
      <c r="FU55" s="44">
        <f t="shared" si="39"/>
        <v>0</v>
      </c>
      <c r="FV55" s="44">
        <f t="shared" si="39"/>
        <v>0</v>
      </c>
      <c r="FW55" s="44">
        <f t="shared" si="39"/>
        <v>0</v>
      </c>
      <c r="FX55" s="44">
        <f t="shared" si="39"/>
        <v>0</v>
      </c>
      <c r="FY55" s="44">
        <f t="shared" si="39"/>
        <v>0</v>
      </c>
      <c r="FZ55" s="44">
        <f t="shared" si="39"/>
        <v>0</v>
      </c>
      <c r="GA55" s="44">
        <f t="shared" si="39"/>
        <v>0</v>
      </c>
      <c r="GB55" s="44">
        <f t="shared" si="39"/>
        <v>0</v>
      </c>
      <c r="GC55" s="44">
        <f t="shared" si="39"/>
        <v>0</v>
      </c>
      <c r="GD55" s="44">
        <f t="shared" si="39"/>
        <v>0</v>
      </c>
      <c r="GE55" s="44">
        <f t="shared" si="39"/>
        <v>0</v>
      </c>
      <c r="GF55" s="44">
        <f t="shared" si="39"/>
        <v>0</v>
      </c>
      <c r="GG55" s="44">
        <f t="shared" ref="GG55:GL86" si="47">+CS55*IF(AB55&gt;AA55,AB55-AA55,0)</f>
        <v>0</v>
      </c>
      <c r="GH55" s="44">
        <f t="shared" si="47"/>
        <v>0</v>
      </c>
      <c r="GI55" s="44">
        <f t="shared" si="47"/>
        <v>0</v>
      </c>
      <c r="GJ55" s="44">
        <f t="shared" si="47"/>
        <v>0</v>
      </c>
      <c r="GK55" s="44">
        <f t="shared" si="47"/>
        <v>0</v>
      </c>
      <c r="GL55" s="44">
        <f t="shared" si="47"/>
        <v>0</v>
      </c>
      <c r="GM55" s="44"/>
      <c r="GN55" s="44">
        <f t="shared" si="40"/>
        <v>0</v>
      </c>
      <c r="GO55" s="44">
        <f t="shared" si="40"/>
        <v>0</v>
      </c>
      <c r="GP55" s="44">
        <f t="shared" si="40"/>
        <v>0</v>
      </c>
      <c r="GQ55" s="44">
        <f t="shared" si="40"/>
        <v>0</v>
      </c>
      <c r="GR55" s="44">
        <f t="shared" si="40"/>
        <v>0</v>
      </c>
      <c r="GS55" s="44">
        <f t="shared" si="40"/>
        <v>0</v>
      </c>
      <c r="GT55" s="44">
        <f t="shared" si="40"/>
        <v>0</v>
      </c>
      <c r="GU55" s="44">
        <f t="shared" si="40"/>
        <v>0</v>
      </c>
      <c r="GV55" s="44">
        <f t="shared" si="40"/>
        <v>0</v>
      </c>
      <c r="GW55" s="44">
        <f t="shared" si="40"/>
        <v>0</v>
      </c>
      <c r="GX55" s="44">
        <f t="shared" si="40"/>
        <v>0</v>
      </c>
      <c r="GY55" s="44">
        <f t="shared" si="40"/>
        <v>0</v>
      </c>
      <c r="GZ55" s="44">
        <f t="shared" si="40"/>
        <v>0</v>
      </c>
      <c r="HA55" s="44">
        <f t="shared" si="40"/>
        <v>0</v>
      </c>
      <c r="HB55" s="44">
        <f t="shared" si="40"/>
        <v>0</v>
      </c>
      <c r="HC55" s="44">
        <f t="shared" si="40"/>
        <v>0</v>
      </c>
      <c r="HD55" s="44">
        <f t="shared" ref="HD55:HI86" si="48">+CS55*IF(AB55&lt;AA55,AB55-AA55,0)</f>
        <v>0</v>
      </c>
      <c r="HE55" s="44">
        <f t="shared" si="48"/>
        <v>0</v>
      </c>
      <c r="HF55" s="44">
        <f t="shared" si="48"/>
        <v>0</v>
      </c>
      <c r="HG55" s="44">
        <f t="shared" si="48"/>
        <v>0</v>
      </c>
      <c r="HH55" s="44">
        <f t="shared" si="48"/>
        <v>0</v>
      </c>
      <c r="HI55" s="44">
        <f t="shared" si="48"/>
        <v>0</v>
      </c>
      <c r="HJ55" s="44"/>
      <c r="HK55" s="44">
        <f t="shared" si="41"/>
        <v>0</v>
      </c>
      <c r="HL55" s="44">
        <f t="shared" si="41"/>
        <v>0</v>
      </c>
      <c r="HM55" s="44">
        <f t="shared" si="41"/>
        <v>0</v>
      </c>
      <c r="HN55" s="44">
        <f t="shared" si="41"/>
        <v>0</v>
      </c>
      <c r="HO55" s="44">
        <f t="shared" si="41"/>
        <v>0</v>
      </c>
      <c r="HP55" s="44">
        <f t="shared" si="41"/>
        <v>0</v>
      </c>
      <c r="HQ55" s="44">
        <f t="shared" si="41"/>
        <v>0</v>
      </c>
      <c r="HR55" s="44">
        <f t="shared" si="41"/>
        <v>0</v>
      </c>
      <c r="HS55" s="44">
        <f t="shared" si="41"/>
        <v>0</v>
      </c>
      <c r="HT55" s="44">
        <f t="shared" si="41"/>
        <v>0</v>
      </c>
      <c r="HU55" s="44">
        <f t="shared" si="41"/>
        <v>0</v>
      </c>
      <c r="HV55" s="44">
        <f t="shared" si="41"/>
        <v>0</v>
      </c>
      <c r="HW55" s="44">
        <f t="shared" si="41"/>
        <v>0</v>
      </c>
      <c r="HX55" s="44">
        <f t="shared" si="41"/>
        <v>0</v>
      </c>
      <c r="HY55" s="44">
        <f t="shared" si="41"/>
        <v>0</v>
      </c>
      <c r="HZ55" s="44">
        <f t="shared" si="41"/>
        <v>0</v>
      </c>
      <c r="IA55" s="44">
        <f t="shared" ref="IA55:IF86" si="49">-EM55*AA55</f>
        <v>0</v>
      </c>
      <c r="IB55" s="44">
        <f t="shared" si="49"/>
        <v>0</v>
      </c>
      <c r="IC55" s="44">
        <f t="shared" si="49"/>
        <v>0</v>
      </c>
      <c r="ID55" s="44">
        <f t="shared" si="49"/>
        <v>0</v>
      </c>
      <c r="IE55" s="44">
        <f t="shared" si="49"/>
        <v>0</v>
      </c>
      <c r="IF55" s="44">
        <f t="shared" si="49"/>
        <v>0</v>
      </c>
    </row>
    <row r="56" spans="1:240" s="34" customFormat="1" ht="12" customHeight="1" x14ac:dyDescent="0.15">
      <c r="A56" s="77"/>
      <c r="B56" s="78" t="s">
        <v>258</v>
      </c>
      <c r="C56" s="78" t="s">
        <v>259</v>
      </c>
      <c r="D56" s="79" t="s">
        <v>260</v>
      </c>
      <c r="E56" s="79" t="s">
        <v>260</v>
      </c>
      <c r="F56" s="80">
        <v>45112</v>
      </c>
      <c r="G56" s="80">
        <v>47694</v>
      </c>
      <c r="H56" s="65" t="s">
        <v>52</v>
      </c>
      <c r="I56" s="65" t="s">
        <v>70</v>
      </c>
      <c r="J56" s="65" t="s">
        <v>93</v>
      </c>
      <c r="K56" s="67"/>
      <c r="L56" s="81">
        <v>4680</v>
      </c>
      <c r="M56" s="81">
        <v>4680</v>
      </c>
      <c r="N56" s="81">
        <v>4680</v>
      </c>
      <c r="O56" s="81">
        <v>4680</v>
      </c>
      <c r="P56" s="81">
        <v>4680</v>
      </c>
      <c r="Q56" s="81">
        <v>4680</v>
      </c>
      <c r="R56" s="81">
        <v>4680</v>
      </c>
      <c r="S56" s="81">
        <v>4680</v>
      </c>
      <c r="T56" s="81">
        <v>4680</v>
      </c>
      <c r="U56" s="81">
        <v>4680</v>
      </c>
      <c r="V56" s="81">
        <v>4680</v>
      </c>
      <c r="W56" s="81">
        <v>4680</v>
      </c>
      <c r="X56" s="81">
        <v>4680</v>
      </c>
      <c r="Y56" s="81">
        <v>4680</v>
      </c>
      <c r="Z56" s="81">
        <v>4680</v>
      </c>
      <c r="AA56" s="81">
        <v>4680</v>
      </c>
      <c r="AB56" s="81">
        <v>4680</v>
      </c>
      <c r="AC56" s="81">
        <v>4680</v>
      </c>
      <c r="AD56" s="81">
        <v>4680</v>
      </c>
      <c r="AE56" s="81">
        <v>4680</v>
      </c>
      <c r="AF56" s="81">
        <v>4680</v>
      </c>
      <c r="AG56" s="81">
        <v>4680</v>
      </c>
      <c r="AH56" s="44"/>
      <c r="AI56" s="81">
        <v>4680</v>
      </c>
      <c r="AJ56" s="81">
        <v>4680</v>
      </c>
      <c r="AK56" s="81">
        <v>4680</v>
      </c>
      <c r="AL56" s="81">
        <v>4680</v>
      </c>
      <c r="AM56" s="81">
        <v>4680</v>
      </c>
      <c r="AN56" s="81">
        <v>4680</v>
      </c>
      <c r="AO56" s="81">
        <v>4680</v>
      </c>
      <c r="AP56" s="81">
        <v>4680</v>
      </c>
      <c r="AQ56" s="81">
        <v>4680</v>
      </c>
      <c r="AR56" s="81">
        <v>4680</v>
      </c>
      <c r="AS56" s="81">
        <v>4680</v>
      </c>
      <c r="AT56" s="81">
        <v>4680</v>
      </c>
      <c r="AU56" s="81">
        <v>4680</v>
      </c>
      <c r="AV56" s="81">
        <v>4680</v>
      </c>
      <c r="AW56" s="81">
        <v>4680</v>
      </c>
      <c r="AX56" s="81">
        <v>4680</v>
      </c>
      <c r="AY56" s="81">
        <v>4680</v>
      </c>
      <c r="AZ56" s="81">
        <v>4680</v>
      </c>
      <c r="BA56" s="81">
        <v>4680</v>
      </c>
      <c r="BB56" s="81">
        <v>4680</v>
      </c>
      <c r="BC56" s="81">
        <v>4680</v>
      </c>
      <c r="BD56" s="81">
        <v>4680</v>
      </c>
      <c r="BE56" s="5"/>
      <c r="BF56" s="34">
        <f t="shared" si="34"/>
        <v>1</v>
      </c>
      <c r="BG56" s="34">
        <f t="shared" si="34"/>
        <v>1</v>
      </c>
      <c r="BH56" s="34">
        <f t="shared" si="34"/>
        <v>1</v>
      </c>
      <c r="BI56" s="34">
        <f t="shared" si="34"/>
        <v>1</v>
      </c>
      <c r="BJ56" s="34">
        <f t="shared" si="34"/>
        <v>1</v>
      </c>
      <c r="BK56" s="34">
        <f t="shared" si="34"/>
        <v>1</v>
      </c>
      <c r="BL56" s="34">
        <f t="shared" si="34"/>
        <v>1</v>
      </c>
      <c r="BM56" s="34">
        <f t="shared" si="34"/>
        <v>1</v>
      </c>
      <c r="BN56" s="34">
        <f t="shared" si="34"/>
        <v>1</v>
      </c>
      <c r="BO56" s="34">
        <f t="shared" si="34"/>
        <v>1</v>
      </c>
      <c r="BP56" s="34">
        <f t="shared" si="34"/>
        <v>1</v>
      </c>
      <c r="BQ56" s="34">
        <f t="shared" si="34"/>
        <v>1</v>
      </c>
      <c r="BR56" s="34">
        <f t="shared" si="34"/>
        <v>1</v>
      </c>
      <c r="BS56" s="34">
        <f t="shared" si="34"/>
        <v>1</v>
      </c>
      <c r="BT56" s="34">
        <f t="shared" ref="BT56:CA87" si="50">+IF(Z56&lt;&gt;0,1,0)</f>
        <v>1</v>
      </c>
      <c r="BU56" s="34">
        <f t="shared" si="50"/>
        <v>1</v>
      </c>
      <c r="BV56" s="34">
        <f t="shared" si="42"/>
        <v>1</v>
      </c>
      <c r="BW56" s="34">
        <f t="shared" si="42"/>
        <v>1</v>
      </c>
      <c r="BX56" s="34">
        <f t="shared" si="42"/>
        <v>1</v>
      </c>
      <c r="BY56" s="34">
        <f t="shared" si="42"/>
        <v>1</v>
      </c>
      <c r="BZ56" s="34">
        <f t="shared" si="42"/>
        <v>1</v>
      </c>
      <c r="CA56" s="34">
        <f t="shared" si="42"/>
        <v>1</v>
      </c>
      <c r="CC56" s="34">
        <f t="shared" si="2"/>
        <v>0</v>
      </c>
      <c r="CD56" s="34">
        <f t="shared" si="35"/>
        <v>1</v>
      </c>
      <c r="CE56" s="34">
        <f t="shared" si="35"/>
        <v>1</v>
      </c>
      <c r="CF56" s="34">
        <f t="shared" si="35"/>
        <v>1</v>
      </c>
      <c r="CG56" s="34">
        <f t="shared" si="35"/>
        <v>1</v>
      </c>
      <c r="CH56" s="34">
        <f t="shared" si="35"/>
        <v>1</v>
      </c>
      <c r="CI56" s="34">
        <f t="shared" si="35"/>
        <v>1</v>
      </c>
      <c r="CJ56" s="34">
        <f t="shared" si="35"/>
        <v>1</v>
      </c>
      <c r="CK56" s="34">
        <f t="shared" si="35"/>
        <v>1</v>
      </c>
      <c r="CL56" s="34">
        <f t="shared" si="35"/>
        <v>1</v>
      </c>
      <c r="CM56" s="34">
        <f t="shared" si="35"/>
        <v>1</v>
      </c>
      <c r="CN56" s="34">
        <f t="shared" si="35"/>
        <v>1</v>
      </c>
      <c r="CO56" s="34">
        <f t="shared" si="35"/>
        <v>1</v>
      </c>
      <c r="CP56" s="34">
        <f t="shared" si="35"/>
        <v>1</v>
      </c>
      <c r="CQ56" s="34">
        <f t="shared" si="35"/>
        <v>1</v>
      </c>
      <c r="CR56" s="34">
        <f t="shared" ref="CR56:CX87" si="51">+IF(AND(BT56=1,BU56=1),1,0)</f>
        <v>1</v>
      </c>
      <c r="CS56" s="34">
        <f t="shared" si="51"/>
        <v>1</v>
      </c>
      <c r="CT56" s="34">
        <f t="shared" si="43"/>
        <v>1</v>
      </c>
      <c r="CU56" s="34">
        <f t="shared" si="43"/>
        <v>1</v>
      </c>
      <c r="CV56" s="34">
        <f t="shared" si="43"/>
        <v>1</v>
      </c>
      <c r="CW56" s="34">
        <f t="shared" si="43"/>
        <v>1</v>
      </c>
      <c r="CX56" s="34">
        <f t="shared" si="43"/>
        <v>1</v>
      </c>
      <c r="DA56" s="34">
        <f t="shared" si="36"/>
        <v>0</v>
      </c>
      <c r="DB56" s="34">
        <f t="shared" si="36"/>
        <v>0</v>
      </c>
      <c r="DC56" s="34">
        <f t="shared" si="36"/>
        <v>0</v>
      </c>
      <c r="DD56" s="34">
        <f t="shared" si="36"/>
        <v>0</v>
      </c>
      <c r="DE56" s="34">
        <f t="shared" si="36"/>
        <v>0</v>
      </c>
      <c r="DF56" s="34">
        <f t="shared" si="36"/>
        <v>0</v>
      </c>
      <c r="DG56" s="34">
        <f t="shared" si="36"/>
        <v>0</v>
      </c>
      <c r="DH56" s="34">
        <f t="shared" si="36"/>
        <v>0</v>
      </c>
      <c r="DI56" s="34">
        <f t="shared" si="36"/>
        <v>0</v>
      </c>
      <c r="DJ56" s="34">
        <f t="shared" si="36"/>
        <v>0</v>
      </c>
      <c r="DK56" s="34">
        <f t="shared" si="36"/>
        <v>0</v>
      </c>
      <c r="DL56" s="34">
        <f t="shared" si="36"/>
        <v>0</v>
      </c>
      <c r="DM56" s="34">
        <f t="shared" si="36"/>
        <v>0</v>
      </c>
      <c r="DN56" s="34">
        <f t="shared" si="36"/>
        <v>0</v>
      </c>
      <c r="DO56" s="34">
        <f t="shared" ref="DO56:DU87" si="52">+IF(AND(BU56=1,BT56=0),1,0)</f>
        <v>0</v>
      </c>
      <c r="DP56" s="34">
        <f t="shared" si="52"/>
        <v>0</v>
      </c>
      <c r="DQ56" s="34">
        <f t="shared" si="44"/>
        <v>0</v>
      </c>
      <c r="DR56" s="34">
        <f t="shared" si="44"/>
        <v>0</v>
      </c>
      <c r="DS56" s="34">
        <f t="shared" si="44"/>
        <v>0</v>
      </c>
      <c r="DT56" s="34">
        <f t="shared" si="44"/>
        <v>0</v>
      </c>
      <c r="DU56" s="34">
        <f t="shared" si="44"/>
        <v>0</v>
      </c>
      <c r="DW56" s="34">
        <f t="shared" si="7"/>
        <v>0</v>
      </c>
      <c r="DX56" s="34">
        <f t="shared" si="37"/>
        <v>0</v>
      </c>
      <c r="DY56" s="34">
        <f t="shared" si="37"/>
        <v>0</v>
      </c>
      <c r="DZ56" s="34">
        <f t="shared" si="37"/>
        <v>0</v>
      </c>
      <c r="EA56" s="34">
        <f t="shared" si="37"/>
        <v>0</v>
      </c>
      <c r="EB56" s="34">
        <f t="shared" si="37"/>
        <v>0</v>
      </c>
      <c r="EC56" s="34">
        <f t="shared" si="37"/>
        <v>0</v>
      </c>
      <c r="ED56" s="34">
        <f t="shared" si="37"/>
        <v>0</v>
      </c>
      <c r="EE56" s="34">
        <f t="shared" si="37"/>
        <v>0</v>
      </c>
      <c r="EF56" s="34">
        <f t="shared" si="37"/>
        <v>0</v>
      </c>
      <c r="EG56" s="34">
        <f t="shared" si="37"/>
        <v>0</v>
      </c>
      <c r="EH56" s="34">
        <f t="shared" si="37"/>
        <v>0</v>
      </c>
      <c r="EI56" s="34">
        <f t="shared" si="37"/>
        <v>0</v>
      </c>
      <c r="EJ56" s="34">
        <f t="shared" si="37"/>
        <v>0</v>
      </c>
      <c r="EK56" s="34">
        <f t="shared" si="37"/>
        <v>0</v>
      </c>
      <c r="EL56" s="34">
        <f t="shared" ref="EL56:ER87" si="53">+IF(AND(BU56=0,BT56=1),1,0)</f>
        <v>0</v>
      </c>
      <c r="EM56" s="34">
        <f t="shared" si="53"/>
        <v>0</v>
      </c>
      <c r="EN56" s="34">
        <f t="shared" si="45"/>
        <v>0</v>
      </c>
      <c r="EO56" s="34">
        <f t="shared" si="45"/>
        <v>0</v>
      </c>
      <c r="EP56" s="34">
        <f t="shared" si="45"/>
        <v>0</v>
      </c>
      <c r="EQ56" s="34">
        <f t="shared" si="45"/>
        <v>0</v>
      </c>
      <c r="ER56" s="34">
        <f t="shared" si="45"/>
        <v>0</v>
      </c>
      <c r="ES56" s="5"/>
      <c r="ET56" s="44">
        <f t="shared" si="38"/>
        <v>0</v>
      </c>
      <c r="EU56" s="44">
        <f t="shared" si="38"/>
        <v>0</v>
      </c>
      <c r="EV56" s="44">
        <f t="shared" si="38"/>
        <v>0</v>
      </c>
      <c r="EW56" s="44">
        <f t="shared" si="38"/>
        <v>0</v>
      </c>
      <c r="EX56" s="44">
        <f t="shared" si="38"/>
        <v>0</v>
      </c>
      <c r="EY56" s="44">
        <f t="shared" si="38"/>
        <v>0</v>
      </c>
      <c r="EZ56" s="44">
        <f t="shared" si="38"/>
        <v>0</v>
      </c>
      <c r="FA56" s="44">
        <f t="shared" si="38"/>
        <v>0</v>
      </c>
      <c r="FB56" s="44">
        <f t="shared" si="38"/>
        <v>0</v>
      </c>
      <c r="FC56" s="44">
        <f t="shared" si="38"/>
        <v>0</v>
      </c>
      <c r="FD56" s="44">
        <f t="shared" si="38"/>
        <v>0</v>
      </c>
      <c r="FE56" s="44">
        <f t="shared" si="38"/>
        <v>0</v>
      </c>
      <c r="FF56" s="44">
        <f t="shared" si="38"/>
        <v>0</v>
      </c>
      <c r="FG56" s="44">
        <f t="shared" si="38"/>
        <v>0</v>
      </c>
      <c r="FH56" s="44">
        <f t="shared" ref="FH56:FO87" si="54">+DN56*Z56</f>
        <v>0</v>
      </c>
      <c r="FI56" s="44">
        <f t="shared" si="54"/>
        <v>0</v>
      </c>
      <c r="FJ56" s="44">
        <f t="shared" si="46"/>
        <v>0</v>
      </c>
      <c r="FK56" s="44">
        <f t="shared" si="46"/>
        <v>0</v>
      </c>
      <c r="FL56" s="44">
        <f t="shared" si="46"/>
        <v>0</v>
      </c>
      <c r="FM56" s="44">
        <f t="shared" si="46"/>
        <v>0</v>
      </c>
      <c r="FN56" s="44">
        <f t="shared" si="46"/>
        <v>0</v>
      </c>
      <c r="FO56" s="44">
        <f t="shared" si="46"/>
        <v>0</v>
      </c>
      <c r="FP56" s="44"/>
      <c r="FQ56" s="44">
        <f t="shared" si="39"/>
        <v>0</v>
      </c>
      <c r="FR56" s="44">
        <f t="shared" si="39"/>
        <v>0</v>
      </c>
      <c r="FS56" s="44">
        <f t="shared" si="39"/>
        <v>0</v>
      </c>
      <c r="FT56" s="44">
        <f t="shared" si="39"/>
        <v>0</v>
      </c>
      <c r="FU56" s="44">
        <f t="shared" si="39"/>
        <v>0</v>
      </c>
      <c r="FV56" s="44">
        <f t="shared" si="39"/>
        <v>0</v>
      </c>
      <c r="FW56" s="44">
        <f t="shared" si="39"/>
        <v>0</v>
      </c>
      <c r="FX56" s="44">
        <f t="shared" si="39"/>
        <v>0</v>
      </c>
      <c r="FY56" s="44">
        <f t="shared" si="39"/>
        <v>0</v>
      </c>
      <c r="FZ56" s="44">
        <f t="shared" si="39"/>
        <v>0</v>
      </c>
      <c r="GA56" s="44">
        <f t="shared" si="39"/>
        <v>0</v>
      </c>
      <c r="GB56" s="44">
        <f t="shared" si="39"/>
        <v>0</v>
      </c>
      <c r="GC56" s="44">
        <f t="shared" si="39"/>
        <v>0</v>
      </c>
      <c r="GD56" s="44">
        <f t="shared" si="39"/>
        <v>0</v>
      </c>
      <c r="GE56" s="44">
        <f t="shared" ref="GE56:GL87" si="55">+CQ56*IF(Z56&gt;Y56,Z56-Y56,0)</f>
        <v>0</v>
      </c>
      <c r="GF56" s="44">
        <f t="shared" si="55"/>
        <v>0</v>
      </c>
      <c r="GG56" s="44">
        <f t="shared" si="47"/>
        <v>0</v>
      </c>
      <c r="GH56" s="44">
        <f t="shared" si="47"/>
        <v>0</v>
      </c>
      <c r="GI56" s="44">
        <f t="shared" si="47"/>
        <v>0</v>
      </c>
      <c r="GJ56" s="44">
        <f t="shared" si="47"/>
        <v>0</v>
      </c>
      <c r="GK56" s="44">
        <f t="shared" si="47"/>
        <v>0</v>
      </c>
      <c r="GL56" s="44">
        <f t="shared" si="47"/>
        <v>0</v>
      </c>
      <c r="GM56" s="44"/>
      <c r="GN56" s="44">
        <f t="shared" si="40"/>
        <v>0</v>
      </c>
      <c r="GO56" s="44">
        <f t="shared" si="40"/>
        <v>0</v>
      </c>
      <c r="GP56" s="44">
        <f t="shared" si="40"/>
        <v>0</v>
      </c>
      <c r="GQ56" s="44">
        <f t="shared" si="40"/>
        <v>0</v>
      </c>
      <c r="GR56" s="44">
        <f t="shared" si="40"/>
        <v>0</v>
      </c>
      <c r="GS56" s="44">
        <f t="shared" si="40"/>
        <v>0</v>
      </c>
      <c r="GT56" s="44">
        <f t="shared" si="40"/>
        <v>0</v>
      </c>
      <c r="GU56" s="44">
        <f t="shared" si="40"/>
        <v>0</v>
      </c>
      <c r="GV56" s="44">
        <f t="shared" si="40"/>
        <v>0</v>
      </c>
      <c r="GW56" s="44">
        <f t="shared" si="40"/>
        <v>0</v>
      </c>
      <c r="GX56" s="44">
        <f t="shared" si="40"/>
        <v>0</v>
      </c>
      <c r="GY56" s="44">
        <f t="shared" si="40"/>
        <v>0</v>
      </c>
      <c r="GZ56" s="44">
        <f t="shared" si="40"/>
        <v>0</v>
      </c>
      <c r="HA56" s="44">
        <f t="shared" si="40"/>
        <v>0</v>
      </c>
      <c r="HB56" s="44">
        <f t="shared" ref="HB56:HI87" si="56">+CQ56*IF(Z56&lt;Y56,Z56-Y56,0)</f>
        <v>0</v>
      </c>
      <c r="HC56" s="44">
        <f t="shared" si="56"/>
        <v>0</v>
      </c>
      <c r="HD56" s="44">
        <f t="shared" si="48"/>
        <v>0</v>
      </c>
      <c r="HE56" s="44">
        <f t="shared" si="48"/>
        <v>0</v>
      </c>
      <c r="HF56" s="44">
        <f t="shared" si="48"/>
        <v>0</v>
      </c>
      <c r="HG56" s="44">
        <f t="shared" si="48"/>
        <v>0</v>
      </c>
      <c r="HH56" s="44">
        <f t="shared" si="48"/>
        <v>0</v>
      </c>
      <c r="HI56" s="44">
        <f t="shared" si="48"/>
        <v>0</v>
      </c>
      <c r="HJ56" s="44"/>
      <c r="HK56" s="44">
        <f t="shared" si="41"/>
        <v>0</v>
      </c>
      <c r="HL56" s="44">
        <f t="shared" si="41"/>
        <v>0</v>
      </c>
      <c r="HM56" s="44">
        <f t="shared" si="41"/>
        <v>0</v>
      </c>
      <c r="HN56" s="44">
        <f t="shared" si="41"/>
        <v>0</v>
      </c>
      <c r="HO56" s="44">
        <f t="shared" si="41"/>
        <v>0</v>
      </c>
      <c r="HP56" s="44">
        <f t="shared" si="41"/>
        <v>0</v>
      </c>
      <c r="HQ56" s="44">
        <f t="shared" si="41"/>
        <v>0</v>
      </c>
      <c r="HR56" s="44">
        <f t="shared" si="41"/>
        <v>0</v>
      </c>
      <c r="HS56" s="44">
        <f t="shared" si="41"/>
        <v>0</v>
      </c>
      <c r="HT56" s="44">
        <f t="shared" si="41"/>
        <v>0</v>
      </c>
      <c r="HU56" s="44">
        <f t="shared" si="41"/>
        <v>0</v>
      </c>
      <c r="HV56" s="44">
        <f t="shared" si="41"/>
        <v>0</v>
      </c>
      <c r="HW56" s="44">
        <f t="shared" si="41"/>
        <v>0</v>
      </c>
      <c r="HX56" s="44">
        <f t="shared" si="41"/>
        <v>0</v>
      </c>
      <c r="HY56" s="44">
        <f t="shared" ref="HY56:IF87" si="57">-EK56*Y56</f>
        <v>0</v>
      </c>
      <c r="HZ56" s="44">
        <f t="shared" si="57"/>
        <v>0</v>
      </c>
      <c r="IA56" s="44">
        <f t="shared" si="49"/>
        <v>0</v>
      </c>
      <c r="IB56" s="44">
        <f t="shared" si="49"/>
        <v>0</v>
      </c>
      <c r="IC56" s="44">
        <f t="shared" si="49"/>
        <v>0</v>
      </c>
      <c r="ID56" s="44">
        <f t="shared" si="49"/>
        <v>0</v>
      </c>
      <c r="IE56" s="44">
        <f t="shared" si="49"/>
        <v>0</v>
      </c>
      <c r="IF56" s="44">
        <f t="shared" si="49"/>
        <v>0</v>
      </c>
    </row>
    <row r="57" spans="1:240" s="34" customFormat="1" ht="12" customHeight="1" x14ac:dyDescent="0.15">
      <c r="A57" s="77"/>
      <c r="B57" s="78" t="s">
        <v>189</v>
      </c>
      <c r="C57" s="78" t="s">
        <v>261</v>
      </c>
      <c r="D57" s="79" t="s">
        <v>215</v>
      </c>
      <c r="E57" s="79" t="s">
        <v>192</v>
      </c>
      <c r="F57" s="80">
        <v>44562</v>
      </c>
      <c r="G57" s="80">
        <v>45596</v>
      </c>
      <c r="H57" s="65" t="s">
        <v>46</v>
      </c>
      <c r="I57" s="65" t="s">
        <v>70</v>
      </c>
      <c r="J57" s="65" t="s">
        <v>93</v>
      </c>
      <c r="K57" s="67"/>
      <c r="L57" s="81">
        <v>1826</v>
      </c>
      <c r="M57" s="81">
        <v>1826</v>
      </c>
      <c r="N57" s="81">
        <v>1826</v>
      </c>
      <c r="O57" s="81">
        <v>1826</v>
      </c>
      <c r="P57" s="81">
        <v>1826</v>
      </c>
      <c r="Q57" s="81">
        <v>1826</v>
      </c>
      <c r="R57" s="81">
        <v>1826</v>
      </c>
      <c r="S57" s="81">
        <v>1826</v>
      </c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44"/>
      <c r="AI57" s="81">
        <v>1826</v>
      </c>
      <c r="AJ57" s="81">
        <v>1826</v>
      </c>
      <c r="AK57" s="81">
        <v>1826</v>
      </c>
      <c r="AL57" s="81">
        <v>1826</v>
      </c>
      <c r="AM57" s="81">
        <v>1826</v>
      </c>
      <c r="AN57" s="81">
        <v>1826</v>
      </c>
      <c r="AO57" s="81">
        <v>1826</v>
      </c>
      <c r="AP57" s="81">
        <v>1826</v>
      </c>
      <c r="AQ57" s="81">
        <v>0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0</v>
      </c>
      <c r="AY57" s="81">
        <v>0</v>
      </c>
      <c r="AZ57" s="81">
        <v>0</v>
      </c>
      <c r="BA57" s="81">
        <v>0</v>
      </c>
      <c r="BB57" s="81">
        <v>0</v>
      </c>
      <c r="BC57" s="81">
        <v>0</v>
      </c>
      <c r="BD57" s="81">
        <v>0</v>
      </c>
      <c r="BE57" s="5"/>
      <c r="BF57" s="34">
        <f t="shared" ref="BF57:BS75" si="58">+IF(L57&lt;&gt;0,1,0)</f>
        <v>1</v>
      </c>
      <c r="BG57" s="34">
        <f t="shared" si="58"/>
        <v>1</v>
      </c>
      <c r="BH57" s="34">
        <f t="shared" si="58"/>
        <v>1</v>
      </c>
      <c r="BI57" s="34">
        <f t="shared" si="58"/>
        <v>1</v>
      </c>
      <c r="BJ57" s="34">
        <f t="shared" si="58"/>
        <v>1</v>
      </c>
      <c r="BK57" s="34">
        <f t="shared" si="58"/>
        <v>1</v>
      </c>
      <c r="BL57" s="34">
        <f t="shared" si="58"/>
        <v>1</v>
      </c>
      <c r="BM57" s="34">
        <f t="shared" si="58"/>
        <v>1</v>
      </c>
      <c r="BN57" s="34">
        <f t="shared" si="58"/>
        <v>0</v>
      </c>
      <c r="BO57" s="34">
        <f t="shared" si="58"/>
        <v>0</v>
      </c>
      <c r="BP57" s="34">
        <f t="shared" si="58"/>
        <v>0</v>
      </c>
      <c r="BQ57" s="34">
        <f t="shared" si="58"/>
        <v>0</v>
      </c>
      <c r="BR57" s="34">
        <f t="shared" si="58"/>
        <v>0</v>
      </c>
      <c r="BS57" s="34">
        <f t="shared" si="58"/>
        <v>0</v>
      </c>
      <c r="BT57" s="34">
        <f t="shared" si="50"/>
        <v>0</v>
      </c>
      <c r="BU57" s="34">
        <f t="shared" si="50"/>
        <v>0</v>
      </c>
      <c r="BV57" s="34">
        <f t="shared" si="42"/>
        <v>0</v>
      </c>
      <c r="BW57" s="34">
        <f t="shared" si="42"/>
        <v>0</v>
      </c>
      <c r="BX57" s="34">
        <f t="shared" si="42"/>
        <v>0</v>
      </c>
      <c r="BY57" s="34">
        <f t="shared" si="42"/>
        <v>0</v>
      </c>
      <c r="BZ57" s="34">
        <f t="shared" si="42"/>
        <v>0</v>
      </c>
      <c r="CA57" s="34">
        <f t="shared" si="42"/>
        <v>0</v>
      </c>
      <c r="CC57" s="34">
        <f t="shared" si="2"/>
        <v>0</v>
      </c>
      <c r="CD57" s="34">
        <f t="shared" ref="CD57:CQ75" si="59">+IF(AND(BF57=1,BG57=1),1,0)</f>
        <v>1</v>
      </c>
      <c r="CE57" s="34">
        <f t="shared" si="59"/>
        <v>1</v>
      </c>
      <c r="CF57" s="34">
        <f t="shared" si="59"/>
        <v>1</v>
      </c>
      <c r="CG57" s="34">
        <f t="shared" si="59"/>
        <v>1</v>
      </c>
      <c r="CH57" s="34">
        <f t="shared" si="59"/>
        <v>1</v>
      </c>
      <c r="CI57" s="34">
        <f t="shared" si="59"/>
        <v>1</v>
      </c>
      <c r="CJ57" s="34">
        <f t="shared" si="59"/>
        <v>1</v>
      </c>
      <c r="CK57" s="34">
        <f t="shared" si="59"/>
        <v>0</v>
      </c>
      <c r="CL57" s="34">
        <f t="shared" si="59"/>
        <v>0</v>
      </c>
      <c r="CM57" s="34">
        <f t="shared" si="59"/>
        <v>0</v>
      </c>
      <c r="CN57" s="34">
        <f t="shared" si="59"/>
        <v>0</v>
      </c>
      <c r="CO57" s="34">
        <f t="shared" si="59"/>
        <v>0</v>
      </c>
      <c r="CP57" s="34">
        <f t="shared" si="59"/>
        <v>0</v>
      </c>
      <c r="CQ57" s="34">
        <f t="shared" si="59"/>
        <v>0</v>
      </c>
      <c r="CR57" s="34">
        <f t="shared" si="51"/>
        <v>0</v>
      </c>
      <c r="CS57" s="34">
        <f t="shared" si="51"/>
        <v>0</v>
      </c>
      <c r="CT57" s="34">
        <f t="shared" si="43"/>
        <v>0</v>
      </c>
      <c r="CU57" s="34">
        <f t="shared" si="43"/>
        <v>0</v>
      </c>
      <c r="CV57" s="34">
        <f t="shared" si="43"/>
        <v>0</v>
      </c>
      <c r="CW57" s="34">
        <f t="shared" si="43"/>
        <v>0</v>
      </c>
      <c r="CX57" s="34">
        <f t="shared" si="43"/>
        <v>0</v>
      </c>
      <c r="DA57" s="34">
        <f t="shared" ref="DA57:DN75" si="60">+IF(AND(BG57=1,BF57=0),1,0)</f>
        <v>0</v>
      </c>
      <c r="DB57" s="34">
        <f t="shared" si="60"/>
        <v>0</v>
      </c>
      <c r="DC57" s="34">
        <f t="shared" si="60"/>
        <v>0</v>
      </c>
      <c r="DD57" s="34">
        <f t="shared" si="60"/>
        <v>0</v>
      </c>
      <c r="DE57" s="34">
        <f t="shared" si="60"/>
        <v>0</v>
      </c>
      <c r="DF57" s="34">
        <f t="shared" si="60"/>
        <v>0</v>
      </c>
      <c r="DG57" s="34">
        <f t="shared" si="60"/>
        <v>0</v>
      </c>
      <c r="DH57" s="34">
        <f t="shared" si="60"/>
        <v>0</v>
      </c>
      <c r="DI57" s="34">
        <f t="shared" si="60"/>
        <v>0</v>
      </c>
      <c r="DJ57" s="34">
        <f t="shared" si="60"/>
        <v>0</v>
      </c>
      <c r="DK57" s="34">
        <f t="shared" si="60"/>
        <v>0</v>
      </c>
      <c r="DL57" s="34">
        <f t="shared" si="60"/>
        <v>0</v>
      </c>
      <c r="DM57" s="34">
        <f t="shared" si="60"/>
        <v>0</v>
      </c>
      <c r="DN57" s="34">
        <f t="shared" si="60"/>
        <v>0</v>
      </c>
      <c r="DO57" s="34">
        <f t="shared" si="52"/>
        <v>0</v>
      </c>
      <c r="DP57" s="34">
        <f t="shared" si="52"/>
        <v>0</v>
      </c>
      <c r="DQ57" s="34">
        <f t="shared" si="44"/>
        <v>0</v>
      </c>
      <c r="DR57" s="34">
        <f t="shared" si="44"/>
        <v>0</v>
      </c>
      <c r="DS57" s="34">
        <f t="shared" si="44"/>
        <v>0</v>
      </c>
      <c r="DT57" s="34">
        <f t="shared" si="44"/>
        <v>0</v>
      </c>
      <c r="DU57" s="34">
        <f t="shared" si="44"/>
        <v>0</v>
      </c>
      <c r="DW57" s="34">
        <f t="shared" si="7"/>
        <v>0</v>
      </c>
      <c r="DX57" s="34">
        <f t="shared" ref="DX57:EK75" si="61">+IF(AND(BG57=0,BF57=1),1,0)</f>
        <v>0</v>
      </c>
      <c r="DY57" s="34">
        <f t="shared" si="61"/>
        <v>0</v>
      </c>
      <c r="DZ57" s="34">
        <f t="shared" si="61"/>
        <v>0</v>
      </c>
      <c r="EA57" s="34">
        <f t="shared" si="61"/>
        <v>0</v>
      </c>
      <c r="EB57" s="34">
        <f t="shared" si="61"/>
        <v>0</v>
      </c>
      <c r="EC57" s="34">
        <f t="shared" si="61"/>
        <v>0</v>
      </c>
      <c r="ED57" s="34">
        <f t="shared" si="61"/>
        <v>0</v>
      </c>
      <c r="EE57" s="34">
        <f t="shared" si="61"/>
        <v>1</v>
      </c>
      <c r="EF57" s="34">
        <f t="shared" si="61"/>
        <v>0</v>
      </c>
      <c r="EG57" s="34">
        <f t="shared" si="61"/>
        <v>0</v>
      </c>
      <c r="EH57" s="34">
        <f t="shared" si="61"/>
        <v>0</v>
      </c>
      <c r="EI57" s="34">
        <f t="shared" si="61"/>
        <v>0</v>
      </c>
      <c r="EJ57" s="34">
        <f t="shared" si="61"/>
        <v>0</v>
      </c>
      <c r="EK57" s="34">
        <f t="shared" si="61"/>
        <v>0</v>
      </c>
      <c r="EL57" s="34">
        <f t="shared" si="53"/>
        <v>0</v>
      </c>
      <c r="EM57" s="34">
        <f t="shared" si="53"/>
        <v>0</v>
      </c>
      <c r="EN57" s="34">
        <f t="shared" si="45"/>
        <v>0</v>
      </c>
      <c r="EO57" s="34">
        <f t="shared" si="45"/>
        <v>0</v>
      </c>
      <c r="EP57" s="34">
        <f t="shared" si="45"/>
        <v>0</v>
      </c>
      <c r="EQ57" s="34">
        <f t="shared" si="45"/>
        <v>0</v>
      </c>
      <c r="ER57" s="34">
        <f t="shared" si="45"/>
        <v>0</v>
      </c>
      <c r="ES57" s="5"/>
      <c r="ET57" s="44">
        <f t="shared" ref="ET57:FG75" si="62">+CZ57*L57</f>
        <v>0</v>
      </c>
      <c r="EU57" s="44">
        <f t="shared" si="62"/>
        <v>0</v>
      </c>
      <c r="EV57" s="44">
        <f t="shared" si="62"/>
        <v>0</v>
      </c>
      <c r="EW57" s="44">
        <f t="shared" si="62"/>
        <v>0</v>
      </c>
      <c r="EX57" s="44">
        <f t="shared" si="62"/>
        <v>0</v>
      </c>
      <c r="EY57" s="44">
        <f t="shared" si="62"/>
        <v>0</v>
      </c>
      <c r="EZ57" s="44">
        <f t="shared" si="62"/>
        <v>0</v>
      </c>
      <c r="FA57" s="44">
        <f t="shared" si="62"/>
        <v>0</v>
      </c>
      <c r="FB57" s="44">
        <f t="shared" si="62"/>
        <v>0</v>
      </c>
      <c r="FC57" s="44">
        <f t="shared" si="62"/>
        <v>0</v>
      </c>
      <c r="FD57" s="44">
        <f t="shared" si="62"/>
        <v>0</v>
      </c>
      <c r="FE57" s="44">
        <f t="shared" si="62"/>
        <v>0</v>
      </c>
      <c r="FF57" s="44">
        <f t="shared" si="62"/>
        <v>0</v>
      </c>
      <c r="FG57" s="44">
        <f t="shared" si="62"/>
        <v>0</v>
      </c>
      <c r="FH57" s="44">
        <f t="shared" si="54"/>
        <v>0</v>
      </c>
      <c r="FI57" s="44">
        <f t="shared" si="54"/>
        <v>0</v>
      </c>
      <c r="FJ57" s="44">
        <f t="shared" si="46"/>
        <v>0</v>
      </c>
      <c r="FK57" s="44">
        <f t="shared" si="46"/>
        <v>0</v>
      </c>
      <c r="FL57" s="44">
        <f t="shared" si="46"/>
        <v>0</v>
      </c>
      <c r="FM57" s="44">
        <f t="shared" si="46"/>
        <v>0</v>
      </c>
      <c r="FN57" s="44">
        <f t="shared" si="46"/>
        <v>0</v>
      </c>
      <c r="FO57" s="44">
        <f t="shared" si="46"/>
        <v>0</v>
      </c>
      <c r="FP57" s="44"/>
      <c r="FQ57" s="44">
        <f t="shared" ref="FQ57:GD75" si="63">+CC57*IF(L57&gt;K57,L57-K57,0)</f>
        <v>0</v>
      </c>
      <c r="FR57" s="44">
        <f t="shared" si="63"/>
        <v>0</v>
      </c>
      <c r="FS57" s="44">
        <f t="shared" si="63"/>
        <v>0</v>
      </c>
      <c r="FT57" s="44">
        <f t="shared" si="63"/>
        <v>0</v>
      </c>
      <c r="FU57" s="44">
        <f t="shared" si="63"/>
        <v>0</v>
      </c>
      <c r="FV57" s="44">
        <f t="shared" si="63"/>
        <v>0</v>
      </c>
      <c r="FW57" s="44">
        <f t="shared" si="63"/>
        <v>0</v>
      </c>
      <c r="FX57" s="44">
        <f t="shared" si="63"/>
        <v>0</v>
      </c>
      <c r="FY57" s="44">
        <f t="shared" si="63"/>
        <v>0</v>
      </c>
      <c r="FZ57" s="44">
        <f t="shared" si="63"/>
        <v>0</v>
      </c>
      <c r="GA57" s="44">
        <f t="shared" si="63"/>
        <v>0</v>
      </c>
      <c r="GB57" s="44">
        <f t="shared" si="63"/>
        <v>0</v>
      </c>
      <c r="GC57" s="44">
        <f t="shared" si="63"/>
        <v>0</v>
      </c>
      <c r="GD57" s="44">
        <f t="shared" si="63"/>
        <v>0</v>
      </c>
      <c r="GE57" s="44">
        <f t="shared" si="55"/>
        <v>0</v>
      </c>
      <c r="GF57" s="44">
        <f t="shared" si="55"/>
        <v>0</v>
      </c>
      <c r="GG57" s="44">
        <f t="shared" si="47"/>
        <v>0</v>
      </c>
      <c r="GH57" s="44">
        <f t="shared" si="47"/>
        <v>0</v>
      </c>
      <c r="GI57" s="44">
        <f t="shared" si="47"/>
        <v>0</v>
      </c>
      <c r="GJ57" s="44">
        <f t="shared" si="47"/>
        <v>0</v>
      </c>
      <c r="GK57" s="44">
        <f t="shared" si="47"/>
        <v>0</v>
      </c>
      <c r="GL57" s="44">
        <f t="shared" si="47"/>
        <v>0</v>
      </c>
      <c r="GM57" s="44"/>
      <c r="GN57" s="44">
        <f t="shared" ref="GN57:HA75" si="64">+CC57*IF(L57&lt;K57,L57-K57,0)</f>
        <v>0</v>
      </c>
      <c r="GO57" s="44">
        <f t="shared" si="64"/>
        <v>0</v>
      </c>
      <c r="GP57" s="44">
        <f t="shared" si="64"/>
        <v>0</v>
      </c>
      <c r="GQ57" s="44">
        <f t="shared" si="64"/>
        <v>0</v>
      </c>
      <c r="GR57" s="44">
        <f t="shared" si="64"/>
        <v>0</v>
      </c>
      <c r="GS57" s="44">
        <f t="shared" si="64"/>
        <v>0</v>
      </c>
      <c r="GT57" s="44">
        <f t="shared" si="64"/>
        <v>0</v>
      </c>
      <c r="GU57" s="44">
        <f t="shared" si="64"/>
        <v>0</v>
      </c>
      <c r="GV57" s="44">
        <f t="shared" si="64"/>
        <v>0</v>
      </c>
      <c r="GW57" s="44">
        <f t="shared" si="64"/>
        <v>0</v>
      </c>
      <c r="GX57" s="44">
        <f t="shared" si="64"/>
        <v>0</v>
      </c>
      <c r="GY57" s="44">
        <f t="shared" si="64"/>
        <v>0</v>
      </c>
      <c r="GZ57" s="44">
        <f t="shared" si="64"/>
        <v>0</v>
      </c>
      <c r="HA57" s="44">
        <f t="shared" si="64"/>
        <v>0</v>
      </c>
      <c r="HB57" s="44">
        <f t="shared" si="56"/>
        <v>0</v>
      </c>
      <c r="HC57" s="44">
        <f t="shared" si="56"/>
        <v>0</v>
      </c>
      <c r="HD57" s="44">
        <f t="shared" si="48"/>
        <v>0</v>
      </c>
      <c r="HE57" s="44">
        <f t="shared" si="48"/>
        <v>0</v>
      </c>
      <c r="HF57" s="44">
        <f t="shared" si="48"/>
        <v>0</v>
      </c>
      <c r="HG57" s="44">
        <f t="shared" si="48"/>
        <v>0</v>
      </c>
      <c r="HH57" s="44">
        <f t="shared" si="48"/>
        <v>0</v>
      </c>
      <c r="HI57" s="44">
        <f t="shared" si="48"/>
        <v>0</v>
      </c>
      <c r="HJ57" s="44"/>
      <c r="HK57" s="44">
        <f t="shared" ref="HK57:HX75" si="65">-DW57*K57</f>
        <v>0</v>
      </c>
      <c r="HL57" s="44">
        <f t="shared" si="65"/>
        <v>0</v>
      </c>
      <c r="HM57" s="44">
        <f t="shared" si="65"/>
        <v>0</v>
      </c>
      <c r="HN57" s="44">
        <f t="shared" si="65"/>
        <v>0</v>
      </c>
      <c r="HO57" s="44">
        <f t="shared" si="65"/>
        <v>0</v>
      </c>
      <c r="HP57" s="44">
        <f t="shared" si="65"/>
        <v>0</v>
      </c>
      <c r="HQ57" s="44">
        <f t="shared" si="65"/>
        <v>0</v>
      </c>
      <c r="HR57" s="44">
        <f t="shared" si="65"/>
        <v>0</v>
      </c>
      <c r="HS57" s="44">
        <f t="shared" si="65"/>
        <v>-1826</v>
      </c>
      <c r="HT57" s="44">
        <f t="shared" si="65"/>
        <v>0</v>
      </c>
      <c r="HU57" s="44">
        <f t="shared" si="65"/>
        <v>0</v>
      </c>
      <c r="HV57" s="44">
        <f t="shared" si="65"/>
        <v>0</v>
      </c>
      <c r="HW57" s="44">
        <f t="shared" si="65"/>
        <v>0</v>
      </c>
      <c r="HX57" s="44">
        <f t="shared" si="65"/>
        <v>0</v>
      </c>
      <c r="HY57" s="44">
        <f t="shared" si="57"/>
        <v>0</v>
      </c>
      <c r="HZ57" s="44">
        <f t="shared" si="57"/>
        <v>0</v>
      </c>
      <c r="IA57" s="44">
        <f t="shared" si="49"/>
        <v>0</v>
      </c>
      <c r="IB57" s="44">
        <f t="shared" si="49"/>
        <v>0</v>
      </c>
      <c r="IC57" s="44">
        <f t="shared" si="49"/>
        <v>0</v>
      </c>
      <c r="ID57" s="44">
        <f t="shared" si="49"/>
        <v>0</v>
      </c>
      <c r="IE57" s="44">
        <f t="shared" si="49"/>
        <v>0</v>
      </c>
      <c r="IF57" s="44">
        <f t="shared" si="49"/>
        <v>0</v>
      </c>
    </row>
    <row r="58" spans="1:240" s="34" customFormat="1" ht="12" customHeight="1" x14ac:dyDescent="0.15">
      <c r="A58" s="77"/>
      <c r="B58" s="78" t="s">
        <v>262</v>
      </c>
      <c r="C58" s="78" t="s">
        <v>263</v>
      </c>
      <c r="D58" s="79" t="s">
        <v>264</v>
      </c>
      <c r="E58" s="79" t="s">
        <v>265</v>
      </c>
      <c r="F58" s="80">
        <v>45139</v>
      </c>
      <c r="G58" s="80">
        <v>45900</v>
      </c>
      <c r="H58" s="65" t="s">
        <v>54</v>
      </c>
      <c r="I58" s="65" t="s">
        <v>70</v>
      </c>
      <c r="J58" s="65" t="s">
        <v>93</v>
      </c>
      <c r="K58" s="67"/>
      <c r="L58" s="81">
        <v>1782</v>
      </c>
      <c r="M58" s="81">
        <v>1782</v>
      </c>
      <c r="N58" s="81">
        <v>1782</v>
      </c>
      <c r="O58" s="81">
        <v>1782</v>
      </c>
      <c r="P58" s="81">
        <v>1782</v>
      </c>
      <c r="Q58" s="81">
        <v>1782</v>
      </c>
      <c r="R58" s="81">
        <v>1782</v>
      </c>
      <c r="S58" s="81">
        <v>1782</v>
      </c>
      <c r="T58" s="81">
        <v>1782</v>
      </c>
      <c r="U58" s="81">
        <v>1782</v>
      </c>
      <c r="V58" s="81">
        <v>1891.44</v>
      </c>
      <c r="W58" s="81">
        <v>1891.44</v>
      </c>
      <c r="X58" s="81">
        <v>1891.44</v>
      </c>
      <c r="Y58" s="81">
        <v>1891.44</v>
      </c>
      <c r="Z58" s="81">
        <v>1891.44</v>
      </c>
      <c r="AA58" s="81">
        <v>1891.44</v>
      </c>
      <c r="AB58" s="81">
        <v>1891.44</v>
      </c>
      <c r="AC58" s="81">
        <v>1891.44</v>
      </c>
      <c r="AD58" s="81">
        <v>1891.44</v>
      </c>
      <c r="AE58" s="81">
        <v>1891.44</v>
      </c>
      <c r="AF58" s="81">
        <v>1891.44</v>
      </c>
      <c r="AG58" s="81">
        <v>1891.44</v>
      </c>
      <c r="AH58" s="44"/>
      <c r="AI58" s="81">
        <v>1782</v>
      </c>
      <c r="AJ58" s="81">
        <v>1782</v>
      </c>
      <c r="AK58" s="81">
        <v>1782</v>
      </c>
      <c r="AL58" s="81">
        <v>1782</v>
      </c>
      <c r="AM58" s="81">
        <v>1782</v>
      </c>
      <c r="AN58" s="81">
        <v>1782</v>
      </c>
      <c r="AO58" s="81">
        <v>1782</v>
      </c>
      <c r="AP58" s="81">
        <v>1782</v>
      </c>
      <c r="AQ58" s="81">
        <v>1782</v>
      </c>
      <c r="AR58" s="81">
        <v>1782</v>
      </c>
      <c r="AS58" s="81">
        <v>1891.44</v>
      </c>
      <c r="AT58" s="81">
        <v>1891.44</v>
      </c>
      <c r="AU58" s="81">
        <v>1891.44</v>
      </c>
      <c r="AV58" s="81">
        <v>1891.44</v>
      </c>
      <c r="AW58" s="81">
        <v>1891.44</v>
      </c>
      <c r="AX58" s="81">
        <v>1891.44</v>
      </c>
      <c r="AY58" s="81">
        <v>1891.44</v>
      </c>
      <c r="AZ58" s="81">
        <v>1891.44</v>
      </c>
      <c r="BA58" s="81">
        <v>1891.44</v>
      </c>
      <c r="BB58" s="81">
        <v>1891.44</v>
      </c>
      <c r="BC58" s="81">
        <v>1891.44</v>
      </c>
      <c r="BD58" s="81">
        <v>1891.44</v>
      </c>
      <c r="BE58" s="5"/>
      <c r="BF58" s="34">
        <f t="shared" si="58"/>
        <v>1</v>
      </c>
      <c r="BG58" s="34">
        <f t="shared" si="58"/>
        <v>1</v>
      </c>
      <c r="BH58" s="34">
        <f t="shared" si="58"/>
        <v>1</v>
      </c>
      <c r="BI58" s="34">
        <f t="shared" si="58"/>
        <v>1</v>
      </c>
      <c r="BJ58" s="34">
        <f t="shared" si="58"/>
        <v>1</v>
      </c>
      <c r="BK58" s="34">
        <f t="shared" si="58"/>
        <v>1</v>
      </c>
      <c r="BL58" s="34">
        <f t="shared" si="58"/>
        <v>1</v>
      </c>
      <c r="BM58" s="34">
        <f t="shared" si="58"/>
        <v>1</v>
      </c>
      <c r="BN58" s="34">
        <f t="shared" si="58"/>
        <v>1</v>
      </c>
      <c r="BO58" s="34">
        <f t="shared" si="58"/>
        <v>1</v>
      </c>
      <c r="BP58" s="34">
        <f t="shared" si="58"/>
        <v>1</v>
      </c>
      <c r="BQ58" s="34">
        <f t="shared" si="58"/>
        <v>1</v>
      </c>
      <c r="BR58" s="34">
        <f t="shared" si="58"/>
        <v>1</v>
      </c>
      <c r="BS58" s="34">
        <f t="shared" si="58"/>
        <v>1</v>
      </c>
      <c r="BT58" s="34">
        <f t="shared" si="50"/>
        <v>1</v>
      </c>
      <c r="BU58" s="34">
        <f t="shared" si="50"/>
        <v>1</v>
      </c>
      <c r="BV58" s="34">
        <f t="shared" si="42"/>
        <v>1</v>
      </c>
      <c r="BW58" s="34">
        <f t="shared" si="42"/>
        <v>1</v>
      </c>
      <c r="BX58" s="34">
        <f t="shared" si="42"/>
        <v>1</v>
      </c>
      <c r="BY58" s="34">
        <f t="shared" si="42"/>
        <v>1</v>
      </c>
      <c r="BZ58" s="34">
        <f t="shared" si="42"/>
        <v>1</v>
      </c>
      <c r="CA58" s="34">
        <f t="shared" si="42"/>
        <v>1</v>
      </c>
      <c r="CC58" s="34">
        <f t="shared" si="2"/>
        <v>0</v>
      </c>
      <c r="CD58" s="34">
        <f t="shared" si="59"/>
        <v>1</v>
      </c>
      <c r="CE58" s="34">
        <f t="shared" si="59"/>
        <v>1</v>
      </c>
      <c r="CF58" s="34">
        <f t="shared" si="59"/>
        <v>1</v>
      </c>
      <c r="CG58" s="34">
        <f t="shared" si="59"/>
        <v>1</v>
      </c>
      <c r="CH58" s="34">
        <f t="shared" si="59"/>
        <v>1</v>
      </c>
      <c r="CI58" s="34">
        <f t="shared" si="59"/>
        <v>1</v>
      </c>
      <c r="CJ58" s="34">
        <f t="shared" si="59"/>
        <v>1</v>
      </c>
      <c r="CK58" s="34">
        <f t="shared" si="59"/>
        <v>1</v>
      </c>
      <c r="CL58" s="34">
        <f t="shared" si="59"/>
        <v>1</v>
      </c>
      <c r="CM58" s="34">
        <f t="shared" si="59"/>
        <v>1</v>
      </c>
      <c r="CN58" s="34">
        <f t="shared" si="59"/>
        <v>1</v>
      </c>
      <c r="CO58" s="34">
        <f t="shared" si="59"/>
        <v>1</v>
      </c>
      <c r="CP58" s="34">
        <f t="shared" si="59"/>
        <v>1</v>
      </c>
      <c r="CQ58" s="34">
        <f t="shared" si="59"/>
        <v>1</v>
      </c>
      <c r="CR58" s="34">
        <f t="shared" si="51"/>
        <v>1</v>
      </c>
      <c r="CS58" s="34">
        <f t="shared" si="51"/>
        <v>1</v>
      </c>
      <c r="CT58" s="34">
        <f t="shared" si="43"/>
        <v>1</v>
      </c>
      <c r="CU58" s="34">
        <f t="shared" si="43"/>
        <v>1</v>
      </c>
      <c r="CV58" s="34">
        <f t="shared" si="43"/>
        <v>1</v>
      </c>
      <c r="CW58" s="34">
        <f t="shared" si="43"/>
        <v>1</v>
      </c>
      <c r="CX58" s="34">
        <f t="shared" si="43"/>
        <v>1</v>
      </c>
      <c r="DA58" s="34">
        <f t="shared" si="60"/>
        <v>0</v>
      </c>
      <c r="DB58" s="34">
        <f t="shared" si="60"/>
        <v>0</v>
      </c>
      <c r="DC58" s="34">
        <f t="shared" si="60"/>
        <v>0</v>
      </c>
      <c r="DD58" s="34">
        <f t="shared" si="60"/>
        <v>0</v>
      </c>
      <c r="DE58" s="34">
        <f t="shared" si="60"/>
        <v>0</v>
      </c>
      <c r="DF58" s="34">
        <f t="shared" si="60"/>
        <v>0</v>
      </c>
      <c r="DG58" s="34">
        <f t="shared" si="60"/>
        <v>0</v>
      </c>
      <c r="DH58" s="34">
        <f t="shared" si="60"/>
        <v>0</v>
      </c>
      <c r="DI58" s="34">
        <f t="shared" si="60"/>
        <v>0</v>
      </c>
      <c r="DJ58" s="34">
        <f t="shared" si="60"/>
        <v>0</v>
      </c>
      <c r="DK58" s="34">
        <f t="shared" si="60"/>
        <v>0</v>
      </c>
      <c r="DL58" s="34">
        <f t="shared" si="60"/>
        <v>0</v>
      </c>
      <c r="DM58" s="34">
        <f t="shared" si="60"/>
        <v>0</v>
      </c>
      <c r="DN58" s="34">
        <f t="shared" si="60"/>
        <v>0</v>
      </c>
      <c r="DO58" s="34">
        <f t="shared" si="52"/>
        <v>0</v>
      </c>
      <c r="DP58" s="34">
        <f t="shared" si="52"/>
        <v>0</v>
      </c>
      <c r="DQ58" s="34">
        <f t="shared" si="44"/>
        <v>0</v>
      </c>
      <c r="DR58" s="34">
        <f t="shared" si="44"/>
        <v>0</v>
      </c>
      <c r="DS58" s="34">
        <f t="shared" si="44"/>
        <v>0</v>
      </c>
      <c r="DT58" s="34">
        <f t="shared" si="44"/>
        <v>0</v>
      </c>
      <c r="DU58" s="34">
        <f t="shared" si="44"/>
        <v>0</v>
      </c>
      <c r="DW58" s="34">
        <f t="shared" si="7"/>
        <v>0</v>
      </c>
      <c r="DX58" s="34">
        <f t="shared" si="61"/>
        <v>0</v>
      </c>
      <c r="DY58" s="34">
        <f t="shared" si="61"/>
        <v>0</v>
      </c>
      <c r="DZ58" s="34">
        <f t="shared" si="61"/>
        <v>0</v>
      </c>
      <c r="EA58" s="34">
        <f t="shared" si="61"/>
        <v>0</v>
      </c>
      <c r="EB58" s="34">
        <f t="shared" si="61"/>
        <v>0</v>
      </c>
      <c r="EC58" s="34">
        <f t="shared" si="61"/>
        <v>0</v>
      </c>
      <c r="ED58" s="34">
        <f t="shared" si="61"/>
        <v>0</v>
      </c>
      <c r="EE58" s="34">
        <f t="shared" si="61"/>
        <v>0</v>
      </c>
      <c r="EF58" s="34">
        <f t="shared" si="61"/>
        <v>0</v>
      </c>
      <c r="EG58" s="34">
        <f t="shared" si="61"/>
        <v>0</v>
      </c>
      <c r="EH58" s="34">
        <f t="shared" si="61"/>
        <v>0</v>
      </c>
      <c r="EI58" s="34">
        <f t="shared" si="61"/>
        <v>0</v>
      </c>
      <c r="EJ58" s="34">
        <f t="shared" si="61"/>
        <v>0</v>
      </c>
      <c r="EK58" s="34">
        <f t="shared" si="61"/>
        <v>0</v>
      </c>
      <c r="EL58" s="34">
        <f t="shared" si="53"/>
        <v>0</v>
      </c>
      <c r="EM58" s="34">
        <f t="shared" si="53"/>
        <v>0</v>
      </c>
      <c r="EN58" s="34">
        <f t="shared" si="45"/>
        <v>0</v>
      </c>
      <c r="EO58" s="34">
        <f t="shared" si="45"/>
        <v>0</v>
      </c>
      <c r="EP58" s="34">
        <f t="shared" si="45"/>
        <v>0</v>
      </c>
      <c r="EQ58" s="34">
        <f t="shared" si="45"/>
        <v>0</v>
      </c>
      <c r="ER58" s="34">
        <f t="shared" si="45"/>
        <v>0</v>
      </c>
      <c r="ES58" s="5"/>
      <c r="ET58" s="44">
        <f t="shared" si="62"/>
        <v>0</v>
      </c>
      <c r="EU58" s="44">
        <f t="shared" si="62"/>
        <v>0</v>
      </c>
      <c r="EV58" s="44">
        <f t="shared" si="62"/>
        <v>0</v>
      </c>
      <c r="EW58" s="44">
        <f t="shared" si="62"/>
        <v>0</v>
      </c>
      <c r="EX58" s="44">
        <f t="shared" si="62"/>
        <v>0</v>
      </c>
      <c r="EY58" s="44">
        <f t="shared" si="62"/>
        <v>0</v>
      </c>
      <c r="EZ58" s="44">
        <f t="shared" si="62"/>
        <v>0</v>
      </c>
      <c r="FA58" s="44">
        <f t="shared" si="62"/>
        <v>0</v>
      </c>
      <c r="FB58" s="44">
        <f t="shared" si="62"/>
        <v>0</v>
      </c>
      <c r="FC58" s="44">
        <f t="shared" si="62"/>
        <v>0</v>
      </c>
      <c r="FD58" s="44">
        <f t="shared" si="62"/>
        <v>0</v>
      </c>
      <c r="FE58" s="44">
        <f t="shared" si="62"/>
        <v>0</v>
      </c>
      <c r="FF58" s="44">
        <f t="shared" si="62"/>
        <v>0</v>
      </c>
      <c r="FG58" s="44">
        <f t="shared" si="62"/>
        <v>0</v>
      </c>
      <c r="FH58" s="44">
        <f t="shared" si="54"/>
        <v>0</v>
      </c>
      <c r="FI58" s="44">
        <f t="shared" si="54"/>
        <v>0</v>
      </c>
      <c r="FJ58" s="44">
        <f t="shared" si="46"/>
        <v>0</v>
      </c>
      <c r="FK58" s="44">
        <f t="shared" si="46"/>
        <v>0</v>
      </c>
      <c r="FL58" s="44">
        <f t="shared" si="46"/>
        <v>0</v>
      </c>
      <c r="FM58" s="44">
        <f t="shared" si="46"/>
        <v>0</v>
      </c>
      <c r="FN58" s="44">
        <f t="shared" si="46"/>
        <v>0</v>
      </c>
      <c r="FO58" s="44">
        <f t="shared" si="46"/>
        <v>0</v>
      </c>
      <c r="FP58" s="44"/>
      <c r="FQ58" s="44">
        <f t="shared" si="63"/>
        <v>0</v>
      </c>
      <c r="FR58" s="44">
        <f t="shared" si="63"/>
        <v>0</v>
      </c>
      <c r="FS58" s="44">
        <f t="shared" si="63"/>
        <v>0</v>
      </c>
      <c r="FT58" s="44">
        <f t="shared" si="63"/>
        <v>0</v>
      </c>
      <c r="FU58" s="44">
        <f t="shared" si="63"/>
        <v>0</v>
      </c>
      <c r="FV58" s="44">
        <f t="shared" si="63"/>
        <v>0</v>
      </c>
      <c r="FW58" s="44">
        <f t="shared" si="63"/>
        <v>0</v>
      </c>
      <c r="FX58" s="44">
        <f t="shared" si="63"/>
        <v>0</v>
      </c>
      <c r="FY58" s="44">
        <f t="shared" si="63"/>
        <v>0</v>
      </c>
      <c r="FZ58" s="44">
        <f t="shared" si="63"/>
        <v>0</v>
      </c>
      <c r="GA58" s="44">
        <f t="shared" si="63"/>
        <v>109.44000000000005</v>
      </c>
      <c r="GB58" s="44">
        <f t="shared" si="63"/>
        <v>0</v>
      </c>
      <c r="GC58" s="44">
        <f t="shared" si="63"/>
        <v>0</v>
      </c>
      <c r="GD58" s="44">
        <f t="shared" si="63"/>
        <v>0</v>
      </c>
      <c r="GE58" s="44">
        <f t="shared" si="55"/>
        <v>0</v>
      </c>
      <c r="GF58" s="44">
        <f t="shared" si="55"/>
        <v>0</v>
      </c>
      <c r="GG58" s="44">
        <f t="shared" si="47"/>
        <v>0</v>
      </c>
      <c r="GH58" s="44">
        <f t="shared" si="47"/>
        <v>0</v>
      </c>
      <c r="GI58" s="44">
        <f t="shared" si="47"/>
        <v>0</v>
      </c>
      <c r="GJ58" s="44">
        <f t="shared" si="47"/>
        <v>0</v>
      </c>
      <c r="GK58" s="44">
        <f t="shared" si="47"/>
        <v>0</v>
      </c>
      <c r="GL58" s="44">
        <f t="shared" si="47"/>
        <v>0</v>
      </c>
      <c r="GM58" s="44"/>
      <c r="GN58" s="44">
        <f t="shared" si="64"/>
        <v>0</v>
      </c>
      <c r="GO58" s="44">
        <f t="shared" si="64"/>
        <v>0</v>
      </c>
      <c r="GP58" s="44">
        <f t="shared" si="64"/>
        <v>0</v>
      </c>
      <c r="GQ58" s="44">
        <f t="shared" si="64"/>
        <v>0</v>
      </c>
      <c r="GR58" s="44">
        <f t="shared" si="64"/>
        <v>0</v>
      </c>
      <c r="GS58" s="44">
        <f t="shared" si="64"/>
        <v>0</v>
      </c>
      <c r="GT58" s="44">
        <f t="shared" si="64"/>
        <v>0</v>
      </c>
      <c r="GU58" s="44">
        <f t="shared" si="64"/>
        <v>0</v>
      </c>
      <c r="GV58" s="44">
        <f t="shared" si="64"/>
        <v>0</v>
      </c>
      <c r="GW58" s="44">
        <f t="shared" si="64"/>
        <v>0</v>
      </c>
      <c r="GX58" s="44">
        <f t="shared" si="64"/>
        <v>0</v>
      </c>
      <c r="GY58" s="44">
        <f t="shared" si="64"/>
        <v>0</v>
      </c>
      <c r="GZ58" s="44">
        <f t="shared" si="64"/>
        <v>0</v>
      </c>
      <c r="HA58" s="44">
        <f t="shared" si="64"/>
        <v>0</v>
      </c>
      <c r="HB58" s="44">
        <f t="shared" si="56"/>
        <v>0</v>
      </c>
      <c r="HC58" s="44">
        <f t="shared" si="56"/>
        <v>0</v>
      </c>
      <c r="HD58" s="44">
        <f t="shared" si="48"/>
        <v>0</v>
      </c>
      <c r="HE58" s="44">
        <f t="shared" si="48"/>
        <v>0</v>
      </c>
      <c r="HF58" s="44">
        <f t="shared" si="48"/>
        <v>0</v>
      </c>
      <c r="HG58" s="44">
        <f t="shared" si="48"/>
        <v>0</v>
      </c>
      <c r="HH58" s="44">
        <f t="shared" si="48"/>
        <v>0</v>
      </c>
      <c r="HI58" s="44">
        <f t="shared" si="48"/>
        <v>0</v>
      </c>
      <c r="HJ58" s="44"/>
      <c r="HK58" s="44">
        <f t="shared" si="65"/>
        <v>0</v>
      </c>
      <c r="HL58" s="44">
        <f t="shared" si="65"/>
        <v>0</v>
      </c>
      <c r="HM58" s="44">
        <f t="shared" si="65"/>
        <v>0</v>
      </c>
      <c r="HN58" s="44">
        <f t="shared" si="65"/>
        <v>0</v>
      </c>
      <c r="HO58" s="44">
        <f t="shared" si="65"/>
        <v>0</v>
      </c>
      <c r="HP58" s="44">
        <f t="shared" si="65"/>
        <v>0</v>
      </c>
      <c r="HQ58" s="44">
        <f t="shared" si="65"/>
        <v>0</v>
      </c>
      <c r="HR58" s="44">
        <f t="shared" si="65"/>
        <v>0</v>
      </c>
      <c r="HS58" s="44">
        <f t="shared" si="65"/>
        <v>0</v>
      </c>
      <c r="HT58" s="44">
        <f t="shared" si="65"/>
        <v>0</v>
      </c>
      <c r="HU58" s="44">
        <f t="shared" si="65"/>
        <v>0</v>
      </c>
      <c r="HV58" s="44">
        <f t="shared" si="65"/>
        <v>0</v>
      </c>
      <c r="HW58" s="44">
        <f t="shared" si="65"/>
        <v>0</v>
      </c>
      <c r="HX58" s="44">
        <f t="shared" si="65"/>
        <v>0</v>
      </c>
      <c r="HY58" s="44">
        <f t="shared" si="57"/>
        <v>0</v>
      </c>
      <c r="HZ58" s="44">
        <f t="shared" si="57"/>
        <v>0</v>
      </c>
      <c r="IA58" s="44">
        <f t="shared" si="49"/>
        <v>0</v>
      </c>
      <c r="IB58" s="44">
        <f t="shared" si="49"/>
        <v>0</v>
      </c>
      <c r="IC58" s="44">
        <f t="shared" si="49"/>
        <v>0</v>
      </c>
      <c r="ID58" s="44">
        <f t="shared" si="49"/>
        <v>0</v>
      </c>
      <c r="IE58" s="44">
        <f t="shared" si="49"/>
        <v>0</v>
      </c>
      <c r="IF58" s="44">
        <f t="shared" si="49"/>
        <v>0</v>
      </c>
    </row>
    <row r="59" spans="1:240" s="34" customFormat="1" ht="12" customHeight="1" x14ac:dyDescent="0.15">
      <c r="A59" s="77"/>
      <c r="B59" s="78"/>
      <c r="C59" s="78" t="s">
        <v>266</v>
      </c>
      <c r="D59" s="79" t="s">
        <v>267</v>
      </c>
      <c r="E59" s="79" t="s">
        <v>173</v>
      </c>
      <c r="F59" s="80"/>
      <c r="G59" s="80"/>
      <c r="H59" s="65" t="s">
        <v>51</v>
      </c>
      <c r="I59" s="65" t="s">
        <v>70</v>
      </c>
      <c r="J59" s="65" t="s">
        <v>93</v>
      </c>
      <c r="K59" s="67"/>
      <c r="L59" s="81">
        <v>0</v>
      </c>
      <c r="M59" s="81">
        <v>0</v>
      </c>
      <c r="N59" s="81">
        <v>0</v>
      </c>
      <c r="O59" s="81">
        <v>0</v>
      </c>
      <c r="P59" s="81"/>
      <c r="Q59" s="81">
        <v>0</v>
      </c>
      <c r="R59" s="81">
        <v>0</v>
      </c>
      <c r="S59" s="81">
        <v>0</v>
      </c>
      <c r="T59" s="81">
        <v>0</v>
      </c>
      <c r="U59" s="81">
        <v>0</v>
      </c>
      <c r="V59" s="81">
        <v>0</v>
      </c>
      <c r="W59" s="81">
        <v>0</v>
      </c>
      <c r="X59" s="81">
        <v>0</v>
      </c>
      <c r="Y59" s="81">
        <v>0</v>
      </c>
      <c r="Z59" s="81">
        <v>0</v>
      </c>
      <c r="AA59" s="81">
        <v>0</v>
      </c>
      <c r="AB59" s="81">
        <v>0</v>
      </c>
      <c r="AC59" s="81">
        <v>0</v>
      </c>
      <c r="AD59" s="81">
        <v>0</v>
      </c>
      <c r="AE59" s="81">
        <v>0</v>
      </c>
      <c r="AF59" s="81">
        <v>0</v>
      </c>
      <c r="AG59" s="81">
        <v>0</v>
      </c>
      <c r="AH59" s="44"/>
      <c r="AI59" s="81">
        <v>0</v>
      </c>
      <c r="AJ59" s="81">
        <v>0</v>
      </c>
      <c r="AK59" s="81">
        <v>0</v>
      </c>
      <c r="AL59" s="81">
        <v>0</v>
      </c>
      <c r="AM59" s="81"/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81">
        <v>0</v>
      </c>
      <c r="AT59" s="81">
        <v>0</v>
      </c>
      <c r="AU59" s="81">
        <v>0</v>
      </c>
      <c r="AV59" s="81">
        <v>0</v>
      </c>
      <c r="AW59" s="81">
        <v>0</v>
      </c>
      <c r="AX59" s="81">
        <v>0</v>
      </c>
      <c r="AY59" s="81">
        <v>0</v>
      </c>
      <c r="AZ59" s="81">
        <v>0</v>
      </c>
      <c r="BA59" s="81">
        <v>0</v>
      </c>
      <c r="BB59" s="81">
        <v>0</v>
      </c>
      <c r="BC59" s="81">
        <v>0</v>
      </c>
      <c r="BD59" s="81">
        <v>0</v>
      </c>
      <c r="BE59" s="5"/>
      <c r="BF59" s="34">
        <f t="shared" si="58"/>
        <v>0</v>
      </c>
      <c r="BG59" s="34">
        <f t="shared" si="58"/>
        <v>0</v>
      </c>
      <c r="BH59" s="34">
        <f t="shared" si="58"/>
        <v>0</v>
      </c>
      <c r="BI59" s="34">
        <f t="shared" si="58"/>
        <v>0</v>
      </c>
      <c r="BJ59" s="34">
        <f t="shared" si="58"/>
        <v>0</v>
      </c>
      <c r="BK59" s="34">
        <f t="shared" si="58"/>
        <v>0</v>
      </c>
      <c r="BL59" s="34">
        <f t="shared" si="58"/>
        <v>0</v>
      </c>
      <c r="BM59" s="34">
        <f t="shared" si="58"/>
        <v>0</v>
      </c>
      <c r="BN59" s="34">
        <f t="shared" si="58"/>
        <v>0</v>
      </c>
      <c r="BO59" s="34">
        <f t="shared" si="58"/>
        <v>0</v>
      </c>
      <c r="BP59" s="34">
        <f t="shared" si="58"/>
        <v>0</v>
      </c>
      <c r="BQ59" s="34">
        <f t="shared" si="58"/>
        <v>0</v>
      </c>
      <c r="BR59" s="34">
        <f t="shared" si="58"/>
        <v>0</v>
      </c>
      <c r="BS59" s="34">
        <f t="shared" si="58"/>
        <v>0</v>
      </c>
      <c r="BT59" s="34">
        <f t="shared" si="50"/>
        <v>0</v>
      </c>
      <c r="BU59" s="34">
        <f t="shared" si="50"/>
        <v>0</v>
      </c>
      <c r="BV59" s="34">
        <f t="shared" si="42"/>
        <v>0</v>
      </c>
      <c r="BW59" s="34">
        <f t="shared" si="42"/>
        <v>0</v>
      </c>
      <c r="BX59" s="34">
        <f t="shared" si="42"/>
        <v>0</v>
      </c>
      <c r="BY59" s="34">
        <f t="shared" si="42"/>
        <v>0</v>
      </c>
      <c r="BZ59" s="34">
        <f t="shared" si="42"/>
        <v>0</v>
      </c>
      <c r="CA59" s="34">
        <f t="shared" si="42"/>
        <v>0</v>
      </c>
      <c r="CC59" s="34">
        <f t="shared" si="2"/>
        <v>0</v>
      </c>
      <c r="CD59" s="34">
        <f t="shared" si="59"/>
        <v>0</v>
      </c>
      <c r="CE59" s="34">
        <f t="shared" si="59"/>
        <v>0</v>
      </c>
      <c r="CF59" s="34">
        <f t="shared" si="59"/>
        <v>0</v>
      </c>
      <c r="CG59" s="34">
        <f t="shared" si="59"/>
        <v>0</v>
      </c>
      <c r="CH59" s="34">
        <f t="shared" si="59"/>
        <v>0</v>
      </c>
      <c r="CI59" s="34">
        <f t="shared" si="59"/>
        <v>0</v>
      </c>
      <c r="CJ59" s="34">
        <f t="shared" si="59"/>
        <v>0</v>
      </c>
      <c r="CK59" s="34">
        <f t="shared" si="59"/>
        <v>0</v>
      </c>
      <c r="CL59" s="34">
        <f t="shared" si="59"/>
        <v>0</v>
      </c>
      <c r="CM59" s="34">
        <f t="shared" si="59"/>
        <v>0</v>
      </c>
      <c r="CN59" s="34">
        <f t="shared" si="59"/>
        <v>0</v>
      </c>
      <c r="CO59" s="34">
        <f t="shared" si="59"/>
        <v>0</v>
      </c>
      <c r="CP59" s="34">
        <f t="shared" si="59"/>
        <v>0</v>
      </c>
      <c r="CQ59" s="34">
        <f t="shared" si="59"/>
        <v>0</v>
      </c>
      <c r="CR59" s="34">
        <f t="shared" si="51"/>
        <v>0</v>
      </c>
      <c r="CS59" s="34">
        <f t="shared" si="51"/>
        <v>0</v>
      </c>
      <c r="CT59" s="34">
        <f t="shared" si="43"/>
        <v>0</v>
      </c>
      <c r="CU59" s="34">
        <f t="shared" si="43"/>
        <v>0</v>
      </c>
      <c r="CV59" s="34">
        <f t="shared" si="43"/>
        <v>0</v>
      </c>
      <c r="CW59" s="34">
        <f t="shared" si="43"/>
        <v>0</v>
      </c>
      <c r="CX59" s="34">
        <f t="shared" si="43"/>
        <v>0</v>
      </c>
      <c r="DA59" s="34">
        <f t="shared" si="60"/>
        <v>0</v>
      </c>
      <c r="DB59" s="34">
        <f t="shared" si="60"/>
        <v>0</v>
      </c>
      <c r="DC59" s="34">
        <f t="shared" si="60"/>
        <v>0</v>
      </c>
      <c r="DD59" s="34">
        <f t="shared" si="60"/>
        <v>0</v>
      </c>
      <c r="DE59" s="34">
        <f t="shared" si="60"/>
        <v>0</v>
      </c>
      <c r="DF59" s="34">
        <f t="shared" si="60"/>
        <v>0</v>
      </c>
      <c r="DG59" s="34">
        <f t="shared" si="60"/>
        <v>0</v>
      </c>
      <c r="DH59" s="34">
        <f t="shared" si="60"/>
        <v>0</v>
      </c>
      <c r="DI59" s="34">
        <f t="shared" si="60"/>
        <v>0</v>
      </c>
      <c r="DJ59" s="34">
        <f t="shared" si="60"/>
        <v>0</v>
      </c>
      <c r="DK59" s="34">
        <f t="shared" si="60"/>
        <v>0</v>
      </c>
      <c r="DL59" s="34">
        <f t="shared" si="60"/>
        <v>0</v>
      </c>
      <c r="DM59" s="34">
        <f t="shared" si="60"/>
        <v>0</v>
      </c>
      <c r="DN59" s="34">
        <f t="shared" si="60"/>
        <v>0</v>
      </c>
      <c r="DO59" s="34">
        <f t="shared" si="52"/>
        <v>0</v>
      </c>
      <c r="DP59" s="34">
        <f t="shared" si="52"/>
        <v>0</v>
      </c>
      <c r="DQ59" s="34">
        <f t="shared" si="44"/>
        <v>0</v>
      </c>
      <c r="DR59" s="34">
        <f t="shared" si="44"/>
        <v>0</v>
      </c>
      <c r="DS59" s="34">
        <f t="shared" si="44"/>
        <v>0</v>
      </c>
      <c r="DT59" s="34">
        <f t="shared" si="44"/>
        <v>0</v>
      </c>
      <c r="DU59" s="34">
        <f t="shared" si="44"/>
        <v>0</v>
      </c>
      <c r="DW59" s="34">
        <f t="shared" si="7"/>
        <v>0</v>
      </c>
      <c r="DX59" s="34">
        <f t="shared" si="61"/>
        <v>0</v>
      </c>
      <c r="DY59" s="34">
        <f t="shared" si="61"/>
        <v>0</v>
      </c>
      <c r="DZ59" s="34">
        <f t="shared" si="61"/>
        <v>0</v>
      </c>
      <c r="EA59" s="34">
        <f t="shared" si="61"/>
        <v>0</v>
      </c>
      <c r="EB59" s="34">
        <f t="shared" si="61"/>
        <v>0</v>
      </c>
      <c r="EC59" s="34">
        <f t="shared" si="61"/>
        <v>0</v>
      </c>
      <c r="ED59" s="34">
        <f t="shared" si="61"/>
        <v>0</v>
      </c>
      <c r="EE59" s="34">
        <f t="shared" si="61"/>
        <v>0</v>
      </c>
      <c r="EF59" s="34">
        <f t="shared" si="61"/>
        <v>0</v>
      </c>
      <c r="EG59" s="34">
        <f t="shared" si="61"/>
        <v>0</v>
      </c>
      <c r="EH59" s="34">
        <f t="shared" si="61"/>
        <v>0</v>
      </c>
      <c r="EI59" s="34">
        <f t="shared" si="61"/>
        <v>0</v>
      </c>
      <c r="EJ59" s="34">
        <f t="shared" si="61"/>
        <v>0</v>
      </c>
      <c r="EK59" s="34">
        <f t="shared" si="61"/>
        <v>0</v>
      </c>
      <c r="EL59" s="34">
        <f t="shared" si="53"/>
        <v>0</v>
      </c>
      <c r="EM59" s="34">
        <f t="shared" si="53"/>
        <v>0</v>
      </c>
      <c r="EN59" s="34">
        <f t="shared" si="45"/>
        <v>0</v>
      </c>
      <c r="EO59" s="34">
        <f t="shared" si="45"/>
        <v>0</v>
      </c>
      <c r="EP59" s="34">
        <f t="shared" si="45"/>
        <v>0</v>
      </c>
      <c r="EQ59" s="34">
        <f t="shared" si="45"/>
        <v>0</v>
      </c>
      <c r="ER59" s="34">
        <f t="shared" si="45"/>
        <v>0</v>
      </c>
      <c r="ES59" s="5"/>
      <c r="ET59" s="44">
        <f t="shared" si="62"/>
        <v>0</v>
      </c>
      <c r="EU59" s="44">
        <f t="shared" si="62"/>
        <v>0</v>
      </c>
      <c r="EV59" s="44">
        <f t="shared" si="62"/>
        <v>0</v>
      </c>
      <c r="EW59" s="44">
        <f t="shared" si="62"/>
        <v>0</v>
      </c>
      <c r="EX59" s="44">
        <f t="shared" si="62"/>
        <v>0</v>
      </c>
      <c r="EY59" s="44">
        <f t="shared" si="62"/>
        <v>0</v>
      </c>
      <c r="EZ59" s="44">
        <f t="shared" si="62"/>
        <v>0</v>
      </c>
      <c r="FA59" s="44">
        <f t="shared" si="62"/>
        <v>0</v>
      </c>
      <c r="FB59" s="44">
        <f t="shared" si="62"/>
        <v>0</v>
      </c>
      <c r="FC59" s="44">
        <f t="shared" si="62"/>
        <v>0</v>
      </c>
      <c r="FD59" s="44">
        <f t="shared" si="62"/>
        <v>0</v>
      </c>
      <c r="FE59" s="44">
        <f t="shared" si="62"/>
        <v>0</v>
      </c>
      <c r="FF59" s="44">
        <f t="shared" si="62"/>
        <v>0</v>
      </c>
      <c r="FG59" s="44">
        <f t="shared" si="62"/>
        <v>0</v>
      </c>
      <c r="FH59" s="44">
        <f t="shared" si="54"/>
        <v>0</v>
      </c>
      <c r="FI59" s="44">
        <f t="shared" si="54"/>
        <v>0</v>
      </c>
      <c r="FJ59" s="44">
        <f t="shared" si="46"/>
        <v>0</v>
      </c>
      <c r="FK59" s="44">
        <f t="shared" si="46"/>
        <v>0</v>
      </c>
      <c r="FL59" s="44">
        <f t="shared" si="46"/>
        <v>0</v>
      </c>
      <c r="FM59" s="44">
        <f t="shared" si="46"/>
        <v>0</v>
      </c>
      <c r="FN59" s="44">
        <f t="shared" si="46"/>
        <v>0</v>
      </c>
      <c r="FO59" s="44">
        <f t="shared" si="46"/>
        <v>0</v>
      </c>
      <c r="FP59" s="44"/>
      <c r="FQ59" s="44">
        <f t="shared" si="63"/>
        <v>0</v>
      </c>
      <c r="FR59" s="44">
        <f t="shared" si="63"/>
        <v>0</v>
      </c>
      <c r="FS59" s="44">
        <f t="shared" si="63"/>
        <v>0</v>
      </c>
      <c r="FT59" s="44">
        <f t="shared" si="63"/>
        <v>0</v>
      </c>
      <c r="FU59" s="44">
        <f t="shared" si="63"/>
        <v>0</v>
      </c>
      <c r="FV59" s="44">
        <f t="shared" si="63"/>
        <v>0</v>
      </c>
      <c r="FW59" s="44">
        <f t="shared" si="63"/>
        <v>0</v>
      </c>
      <c r="FX59" s="44">
        <f t="shared" si="63"/>
        <v>0</v>
      </c>
      <c r="FY59" s="44">
        <f t="shared" si="63"/>
        <v>0</v>
      </c>
      <c r="FZ59" s="44">
        <f t="shared" si="63"/>
        <v>0</v>
      </c>
      <c r="GA59" s="44">
        <f t="shared" si="63"/>
        <v>0</v>
      </c>
      <c r="GB59" s="44">
        <f t="shared" si="63"/>
        <v>0</v>
      </c>
      <c r="GC59" s="44">
        <f t="shared" si="63"/>
        <v>0</v>
      </c>
      <c r="GD59" s="44">
        <f t="shared" si="63"/>
        <v>0</v>
      </c>
      <c r="GE59" s="44">
        <f t="shared" si="55"/>
        <v>0</v>
      </c>
      <c r="GF59" s="44">
        <f t="shared" si="55"/>
        <v>0</v>
      </c>
      <c r="GG59" s="44">
        <f t="shared" si="47"/>
        <v>0</v>
      </c>
      <c r="GH59" s="44">
        <f t="shared" si="47"/>
        <v>0</v>
      </c>
      <c r="GI59" s="44">
        <f t="shared" si="47"/>
        <v>0</v>
      </c>
      <c r="GJ59" s="44">
        <f t="shared" si="47"/>
        <v>0</v>
      </c>
      <c r="GK59" s="44">
        <f t="shared" si="47"/>
        <v>0</v>
      </c>
      <c r="GL59" s="44">
        <f t="shared" si="47"/>
        <v>0</v>
      </c>
      <c r="GM59" s="44"/>
      <c r="GN59" s="44">
        <f t="shared" si="64"/>
        <v>0</v>
      </c>
      <c r="GO59" s="44">
        <f t="shared" si="64"/>
        <v>0</v>
      </c>
      <c r="GP59" s="44">
        <f t="shared" si="64"/>
        <v>0</v>
      </c>
      <c r="GQ59" s="44">
        <f t="shared" si="64"/>
        <v>0</v>
      </c>
      <c r="GR59" s="44">
        <f t="shared" si="64"/>
        <v>0</v>
      </c>
      <c r="GS59" s="44">
        <f t="shared" si="64"/>
        <v>0</v>
      </c>
      <c r="GT59" s="44">
        <f t="shared" si="64"/>
        <v>0</v>
      </c>
      <c r="GU59" s="44">
        <f t="shared" si="64"/>
        <v>0</v>
      </c>
      <c r="GV59" s="44">
        <f t="shared" si="64"/>
        <v>0</v>
      </c>
      <c r="GW59" s="44">
        <f t="shared" si="64"/>
        <v>0</v>
      </c>
      <c r="GX59" s="44">
        <f t="shared" si="64"/>
        <v>0</v>
      </c>
      <c r="GY59" s="44">
        <f t="shared" si="64"/>
        <v>0</v>
      </c>
      <c r="GZ59" s="44">
        <f t="shared" si="64"/>
        <v>0</v>
      </c>
      <c r="HA59" s="44">
        <f t="shared" si="64"/>
        <v>0</v>
      </c>
      <c r="HB59" s="44">
        <f t="shared" si="56"/>
        <v>0</v>
      </c>
      <c r="HC59" s="44">
        <f t="shared" si="56"/>
        <v>0</v>
      </c>
      <c r="HD59" s="44">
        <f t="shared" si="48"/>
        <v>0</v>
      </c>
      <c r="HE59" s="44">
        <f t="shared" si="48"/>
        <v>0</v>
      </c>
      <c r="HF59" s="44">
        <f t="shared" si="48"/>
        <v>0</v>
      </c>
      <c r="HG59" s="44">
        <f t="shared" si="48"/>
        <v>0</v>
      </c>
      <c r="HH59" s="44">
        <f t="shared" si="48"/>
        <v>0</v>
      </c>
      <c r="HI59" s="44">
        <f t="shared" si="48"/>
        <v>0</v>
      </c>
      <c r="HJ59" s="44"/>
      <c r="HK59" s="44">
        <f t="shared" si="65"/>
        <v>0</v>
      </c>
      <c r="HL59" s="44">
        <f t="shared" si="65"/>
        <v>0</v>
      </c>
      <c r="HM59" s="44">
        <f t="shared" si="65"/>
        <v>0</v>
      </c>
      <c r="HN59" s="44">
        <f t="shared" si="65"/>
        <v>0</v>
      </c>
      <c r="HO59" s="44">
        <f t="shared" si="65"/>
        <v>0</v>
      </c>
      <c r="HP59" s="44">
        <f t="shared" si="65"/>
        <v>0</v>
      </c>
      <c r="HQ59" s="44">
        <f t="shared" si="65"/>
        <v>0</v>
      </c>
      <c r="HR59" s="44">
        <f t="shared" si="65"/>
        <v>0</v>
      </c>
      <c r="HS59" s="44">
        <f t="shared" si="65"/>
        <v>0</v>
      </c>
      <c r="HT59" s="44">
        <f t="shared" si="65"/>
        <v>0</v>
      </c>
      <c r="HU59" s="44">
        <f t="shared" si="65"/>
        <v>0</v>
      </c>
      <c r="HV59" s="44">
        <f t="shared" si="65"/>
        <v>0</v>
      </c>
      <c r="HW59" s="44">
        <f t="shared" si="65"/>
        <v>0</v>
      </c>
      <c r="HX59" s="44">
        <f t="shared" si="65"/>
        <v>0</v>
      </c>
      <c r="HY59" s="44">
        <f t="shared" si="57"/>
        <v>0</v>
      </c>
      <c r="HZ59" s="44">
        <f t="shared" si="57"/>
        <v>0</v>
      </c>
      <c r="IA59" s="44">
        <f t="shared" si="49"/>
        <v>0</v>
      </c>
      <c r="IB59" s="44">
        <f t="shared" si="49"/>
        <v>0</v>
      </c>
      <c r="IC59" s="44">
        <f t="shared" si="49"/>
        <v>0</v>
      </c>
      <c r="ID59" s="44">
        <f t="shared" si="49"/>
        <v>0</v>
      </c>
      <c r="IE59" s="44">
        <f t="shared" si="49"/>
        <v>0</v>
      </c>
      <c r="IF59" s="44">
        <f t="shared" si="49"/>
        <v>0</v>
      </c>
    </row>
    <row r="60" spans="1:240" s="34" customFormat="1" ht="12" customHeight="1" x14ac:dyDescent="0.15">
      <c r="A60" s="77"/>
      <c r="B60" s="78" t="s">
        <v>268</v>
      </c>
      <c r="C60" s="78" t="s">
        <v>269</v>
      </c>
      <c r="D60" s="79" t="s">
        <v>270</v>
      </c>
      <c r="E60" s="79" t="s">
        <v>270</v>
      </c>
      <c r="F60" s="80">
        <v>44795</v>
      </c>
      <c r="G60" s="80">
        <v>45535</v>
      </c>
      <c r="H60" s="65" t="s">
        <v>46</v>
      </c>
      <c r="I60" s="65" t="s">
        <v>69</v>
      </c>
      <c r="J60" s="65" t="s">
        <v>89</v>
      </c>
      <c r="K60" s="67"/>
      <c r="L60" s="81">
        <v>375000</v>
      </c>
      <c r="M60" s="81">
        <v>375000</v>
      </c>
      <c r="N60" s="81">
        <v>375000</v>
      </c>
      <c r="O60" s="81">
        <v>375000</v>
      </c>
      <c r="P60" s="81">
        <v>375000</v>
      </c>
      <c r="Q60" s="81">
        <v>0</v>
      </c>
      <c r="R60" s="81">
        <v>0</v>
      </c>
      <c r="S60" s="81">
        <v>0</v>
      </c>
      <c r="T60" s="81">
        <v>0</v>
      </c>
      <c r="U60" s="81">
        <v>0</v>
      </c>
      <c r="V60" s="81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  <c r="AB60" s="81">
        <v>0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44"/>
      <c r="AI60" s="81">
        <v>375000</v>
      </c>
      <c r="AJ60" s="81">
        <v>375000</v>
      </c>
      <c r="AK60" s="81">
        <v>375000</v>
      </c>
      <c r="AL60" s="81">
        <v>375000</v>
      </c>
      <c r="AM60" s="81">
        <v>375000</v>
      </c>
      <c r="AN60" s="81">
        <v>0</v>
      </c>
      <c r="AO60" s="81">
        <v>0</v>
      </c>
      <c r="AP60" s="81">
        <v>0</v>
      </c>
      <c r="AQ60" s="81">
        <v>0</v>
      </c>
      <c r="AR60" s="81">
        <v>0</v>
      </c>
      <c r="AS60" s="81">
        <v>0</v>
      </c>
      <c r="AT60" s="81">
        <v>0</v>
      </c>
      <c r="AU60" s="81">
        <v>0</v>
      </c>
      <c r="AV60" s="81">
        <v>0</v>
      </c>
      <c r="AW60" s="81">
        <v>0</v>
      </c>
      <c r="AX60" s="81">
        <v>0</v>
      </c>
      <c r="AY60" s="81">
        <v>0</v>
      </c>
      <c r="AZ60" s="81">
        <v>0</v>
      </c>
      <c r="BA60" s="81">
        <v>0</v>
      </c>
      <c r="BB60" s="81">
        <v>0</v>
      </c>
      <c r="BC60" s="81">
        <v>0</v>
      </c>
      <c r="BD60" s="81">
        <v>0</v>
      </c>
      <c r="BE60" s="5"/>
      <c r="BF60" s="34">
        <f t="shared" si="58"/>
        <v>1</v>
      </c>
      <c r="BG60" s="34">
        <f t="shared" si="58"/>
        <v>1</v>
      </c>
      <c r="BH60" s="34">
        <f t="shared" si="58"/>
        <v>1</v>
      </c>
      <c r="BI60" s="34">
        <f t="shared" si="58"/>
        <v>1</v>
      </c>
      <c r="BJ60" s="34">
        <f t="shared" si="58"/>
        <v>1</v>
      </c>
      <c r="BK60" s="34">
        <f t="shared" si="58"/>
        <v>0</v>
      </c>
      <c r="BL60" s="34">
        <f t="shared" si="58"/>
        <v>0</v>
      </c>
      <c r="BM60" s="34">
        <f t="shared" si="58"/>
        <v>0</v>
      </c>
      <c r="BN60" s="34">
        <f t="shared" si="58"/>
        <v>0</v>
      </c>
      <c r="BO60" s="34">
        <f t="shared" si="58"/>
        <v>0</v>
      </c>
      <c r="BP60" s="34">
        <f t="shared" si="58"/>
        <v>0</v>
      </c>
      <c r="BQ60" s="34">
        <f t="shared" si="58"/>
        <v>0</v>
      </c>
      <c r="BR60" s="34">
        <f t="shared" si="58"/>
        <v>0</v>
      </c>
      <c r="BS60" s="34">
        <f t="shared" si="58"/>
        <v>0</v>
      </c>
      <c r="BT60" s="34">
        <f t="shared" si="50"/>
        <v>0</v>
      </c>
      <c r="BU60" s="34">
        <f t="shared" si="50"/>
        <v>0</v>
      </c>
      <c r="BV60" s="34">
        <f t="shared" si="42"/>
        <v>0</v>
      </c>
      <c r="BW60" s="34">
        <f t="shared" si="42"/>
        <v>0</v>
      </c>
      <c r="BX60" s="34">
        <f t="shared" si="42"/>
        <v>0</v>
      </c>
      <c r="BY60" s="34">
        <f t="shared" si="42"/>
        <v>0</v>
      </c>
      <c r="BZ60" s="34">
        <f t="shared" si="42"/>
        <v>0</v>
      </c>
      <c r="CA60" s="34">
        <f t="shared" si="42"/>
        <v>0</v>
      </c>
      <c r="CC60" s="34">
        <f t="shared" si="2"/>
        <v>0</v>
      </c>
      <c r="CD60" s="34">
        <f t="shared" si="59"/>
        <v>1</v>
      </c>
      <c r="CE60" s="34">
        <f t="shared" si="59"/>
        <v>1</v>
      </c>
      <c r="CF60" s="34">
        <f t="shared" si="59"/>
        <v>1</v>
      </c>
      <c r="CG60" s="34">
        <f t="shared" si="59"/>
        <v>1</v>
      </c>
      <c r="CH60" s="34">
        <f t="shared" si="59"/>
        <v>0</v>
      </c>
      <c r="CI60" s="34">
        <f t="shared" si="59"/>
        <v>0</v>
      </c>
      <c r="CJ60" s="34">
        <f t="shared" si="59"/>
        <v>0</v>
      </c>
      <c r="CK60" s="34">
        <f t="shared" si="59"/>
        <v>0</v>
      </c>
      <c r="CL60" s="34">
        <f t="shared" si="59"/>
        <v>0</v>
      </c>
      <c r="CM60" s="34">
        <f t="shared" si="59"/>
        <v>0</v>
      </c>
      <c r="CN60" s="34">
        <f t="shared" si="59"/>
        <v>0</v>
      </c>
      <c r="CO60" s="34">
        <f t="shared" si="59"/>
        <v>0</v>
      </c>
      <c r="CP60" s="34">
        <f t="shared" si="59"/>
        <v>0</v>
      </c>
      <c r="CQ60" s="34">
        <f t="shared" si="59"/>
        <v>0</v>
      </c>
      <c r="CR60" s="34">
        <f t="shared" si="51"/>
        <v>0</v>
      </c>
      <c r="CS60" s="34">
        <f t="shared" si="51"/>
        <v>0</v>
      </c>
      <c r="CT60" s="34">
        <f t="shared" si="43"/>
        <v>0</v>
      </c>
      <c r="CU60" s="34">
        <f t="shared" si="43"/>
        <v>0</v>
      </c>
      <c r="CV60" s="34">
        <f t="shared" si="43"/>
        <v>0</v>
      </c>
      <c r="CW60" s="34">
        <f t="shared" si="43"/>
        <v>0</v>
      </c>
      <c r="CX60" s="34">
        <f t="shared" si="43"/>
        <v>0</v>
      </c>
      <c r="DA60" s="34">
        <f t="shared" si="60"/>
        <v>0</v>
      </c>
      <c r="DB60" s="34">
        <f t="shared" si="60"/>
        <v>0</v>
      </c>
      <c r="DC60" s="34">
        <f t="shared" si="60"/>
        <v>0</v>
      </c>
      <c r="DD60" s="34">
        <f t="shared" si="60"/>
        <v>0</v>
      </c>
      <c r="DE60" s="34">
        <f t="shared" si="60"/>
        <v>0</v>
      </c>
      <c r="DF60" s="34">
        <f t="shared" si="60"/>
        <v>0</v>
      </c>
      <c r="DG60" s="34">
        <f t="shared" si="60"/>
        <v>0</v>
      </c>
      <c r="DH60" s="34">
        <f t="shared" si="60"/>
        <v>0</v>
      </c>
      <c r="DI60" s="34">
        <f t="shared" si="60"/>
        <v>0</v>
      </c>
      <c r="DJ60" s="34">
        <f t="shared" si="60"/>
        <v>0</v>
      </c>
      <c r="DK60" s="34">
        <f t="shared" si="60"/>
        <v>0</v>
      </c>
      <c r="DL60" s="34">
        <f t="shared" si="60"/>
        <v>0</v>
      </c>
      <c r="DM60" s="34">
        <f t="shared" si="60"/>
        <v>0</v>
      </c>
      <c r="DN60" s="34">
        <f t="shared" si="60"/>
        <v>0</v>
      </c>
      <c r="DO60" s="34">
        <f t="shared" si="52"/>
        <v>0</v>
      </c>
      <c r="DP60" s="34">
        <f t="shared" si="52"/>
        <v>0</v>
      </c>
      <c r="DQ60" s="34">
        <f t="shared" si="44"/>
        <v>0</v>
      </c>
      <c r="DR60" s="34">
        <f t="shared" si="44"/>
        <v>0</v>
      </c>
      <c r="DS60" s="34">
        <f t="shared" si="44"/>
        <v>0</v>
      </c>
      <c r="DT60" s="34">
        <f t="shared" si="44"/>
        <v>0</v>
      </c>
      <c r="DU60" s="34">
        <f t="shared" si="44"/>
        <v>0</v>
      </c>
      <c r="DW60" s="34">
        <f t="shared" si="7"/>
        <v>0</v>
      </c>
      <c r="DX60" s="34">
        <f t="shared" si="61"/>
        <v>0</v>
      </c>
      <c r="DY60" s="34">
        <f t="shared" si="61"/>
        <v>0</v>
      </c>
      <c r="DZ60" s="34">
        <f t="shared" si="61"/>
        <v>0</v>
      </c>
      <c r="EA60" s="34">
        <f t="shared" si="61"/>
        <v>0</v>
      </c>
      <c r="EB60" s="34">
        <f t="shared" si="61"/>
        <v>1</v>
      </c>
      <c r="EC60" s="34">
        <f t="shared" si="61"/>
        <v>0</v>
      </c>
      <c r="ED60" s="34">
        <f t="shared" si="61"/>
        <v>0</v>
      </c>
      <c r="EE60" s="34">
        <f t="shared" si="61"/>
        <v>0</v>
      </c>
      <c r="EF60" s="34">
        <f t="shared" si="61"/>
        <v>0</v>
      </c>
      <c r="EG60" s="34">
        <f t="shared" si="61"/>
        <v>0</v>
      </c>
      <c r="EH60" s="34">
        <f t="shared" si="61"/>
        <v>0</v>
      </c>
      <c r="EI60" s="34">
        <f t="shared" si="61"/>
        <v>0</v>
      </c>
      <c r="EJ60" s="34">
        <f t="shared" si="61"/>
        <v>0</v>
      </c>
      <c r="EK60" s="34">
        <f t="shared" si="61"/>
        <v>0</v>
      </c>
      <c r="EL60" s="34">
        <f t="shared" si="53"/>
        <v>0</v>
      </c>
      <c r="EM60" s="34">
        <f t="shared" si="53"/>
        <v>0</v>
      </c>
      <c r="EN60" s="34">
        <f t="shared" si="45"/>
        <v>0</v>
      </c>
      <c r="EO60" s="34">
        <f t="shared" si="45"/>
        <v>0</v>
      </c>
      <c r="EP60" s="34">
        <f t="shared" si="45"/>
        <v>0</v>
      </c>
      <c r="EQ60" s="34">
        <f t="shared" si="45"/>
        <v>0</v>
      </c>
      <c r="ER60" s="34">
        <f t="shared" si="45"/>
        <v>0</v>
      </c>
      <c r="ES60" s="5"/>
      <c r="ET60" s="44">
        <f t="shared" si="62"/>
        <v>0</v>
      </c>
      <c r="EU60" s="44">
        <f t="shared" si="62"/>
        <v>0</v>
      </c>
      <c r="EV60" s="44">
        <f t="shared" si="62"/>
        <v>0</v>
      </c>
      <c r="EW60" s="44">
        <f t="shared" si="62"/>
        <v>0</v>
      </c>
      <c r="EX60" s="44">
        <f t="shared" si="62"/>
        <v>0</v>
      </c>
      <c r="EY60" s="44">
        <f t="shared" si="62"/>
        <v>0</v>
      </c>
      <c r="EZ60" s="44">
        <f t="shared" si="62"/>
        <v>0</v>
      </c>
      <c r="FA60" s="44">
        <f t="shared" si="62"/>
        <v>0</v>
      </c>
      <c r="FB60" s="44">
        <f t="shared" si="62"/>
        <v>0</v>
      </c>
      <c r="FC60" s="44">
        <f t="shared" si="62"/>
        <v>0</v>
      </c>
      <c r="FD60" s="44">
        <f t="shared" si="62"/>
        <v>0</v>
      </c>
      <c r="FE60" s="44">
        <f t="shared" si="62"/>
        <v>0</v>
      </c>
      <c r="FF60" s="44">
        <f t="shared" si="62"/>
        <v>0</v>
      </c>
      <c r="FG60" s="44">
        <f t="shared" si="62"/>
        <v>0</v>
      </c>
      <c r="FH60" s="44">
        <f t="shared" si="54"/>
        <v>0</v>
      </c>
      <c r="FI60" s="44">
        <f t="shared" si="54"/>
        <v>0</v>
      </c>
      <c r="FJ60" s="44">
        <f t="shared" si="46"/>
        <v>0</v>
      </c>
      <c r="FK60" s="44">
        <f t="shared" si="46"/>
        <v>0</v>
      </c>
      <c r="FL60" s="44">
        <f t="shared" si="46"/>
        <v>0</v>
      </c>
      <c r="FM60" s="44">
        <f t="shared" si="46"/>
        <v>0</v>
      </c>
      <c r="FN60" s="44">
        <f t="shared" si="46"/>
        <v>0</v>
      </c>
      <c r="FO60" s="44">
        <f t="shared" si="46"/>
        <v>0</v>
      </c>
      <c r="FP60" s="44"/>
      <c r="FQ60" s="44">
        <f t="shared" si="63"/>
        <v>0</v>
      </c>
      <c r="FR60" s="44">
        <f t="shared" si="63"/>
        <v>0</v>
      </c>
      <c r="FS60" s="44">
        <f t="shared" si="63"/>
        <v>0</v>
      </c>
      <c r="FT60" s="44">
        <f t="shared" si="63"/>
        <v>0</v>
      </c>
      <c r="FU60" s="44">
        <f t="shared" si="63"/>
        <v>0</v>
      </c>
      <c r="FV60" s="44">
        <f t="shared" si="63"/>
        <v>0</v>
      </c>
      <c r="FW60" s="44">
        <f t="shared" si="63"/>
        <v>0</v>
      </c>
      <c r="FX60" s="44">
        <f t="shared" si="63"/>
        <v>0</v>
      </c>
      <c r="FY60" s="44">
        <f t="shared" si="63"/>
        <v>0</v>
      </c>
      <c r="FZ60" s="44">
        <f t="shared" si="63"/>
        <v>0</v>
      </c>
      <c r="GA60" s="44">
        <f t="shared" si="63"/>
        <v>0</v>
      </c>
      <c r="GB60" s="44">
        <f t="shared" si="63"/>
        <v>0</v>
      </c>
      <c r="GC60" s="44">
        <f t="shared" si="63"/>
        <v>0</v>
      </c>
      <c r="GD60" s="44">
        <f t="shared" si="63"/>
        <v>0</v>
      </c>
      <c r="GE60" s="44">
        <f t="shared" si="55"/>
        <v>0</v>
      </c>
      <c r="GF60" s="44">
        <f t="shared" si="55"/>
        <v>0</v>
      </c>
      <c r="GG60" s="44">
        <f t="shared" si="47"/>
        <v>0</v>
      </c>
      <c r="GH60" s="44">
        <f t="shared" si="47"/>
        <v>0</v>
      </c>
      <c r="GI60" s="44">
        <f t="shared" si="47"/>
        <v>0</v>
      </c>
      <c r="GJ60" s="44">
        <f t="shared" si="47"/>
        <v>0</v>
      </c>
      <c r="GK60" s="44">
        <f t="shared" si="47"/>
        <v>0</v>
      </c>
      <c r="GL60" s="44">
        <f t="shared" si="47"/>
        <v>0</v>
      </c>
      <c r="GM60" s="44"/>
      <c r="GN60" s="44">
        <f t="shared" si="64"/>
        <v>0</v>
      </c>
      <c r="GO60" s="44">
        <f t="shared" si="64"/>
        <v>0</v>
      </c>
      <c r="GP60" s="44">
        <f t="shared" si="64"/>
        <v>0</v>
      </c>
      <c r="GQ60" s="44">
        <f t="shared" si="64"/>
        <v>0</v>
      </c>
      <c r="GR60" s="44">
        <f t="shared" si="64"/>
        <v>0</v>
      </c>
      <c r="GS60" s="44">
        <f t="shared" si="64"/>
        <v>0</v>
      </c>
      <c r="GT60" s="44">
        <f t="shared" si="64"/>
        <v>0</v>
      </c>
      <c r="GU60" s="44">
        <f t="shared" si="64"/>
        <v>0</v>
      </c>
      <c r="GV60" s="44">
        <f t="shared" si="64"/>
        <v>0</v>
      </c>
      <c r="GW60" s="44">
        <f t="shared" si="64"/>
        <v>0</v>
      </c>
      <c r="GX60" s="44">
        <f t="shared" si="64"/>
        <v>0</v>
      </c>
      <c r="GY60" s="44">
        <f t="shared" si="64"/>
        <v>0</v>
      </c>
      <c r="GZ60" s="44">
        <f t="shared" si="64"/>
        <v>0</v>
      </c>
      <c r="HA60" s="44">
        <f t="shared" si="64"/>
        <v>0</v>
      </c>
      <c r="HB60" s="44">
        <f t="shared" si="56"/>
        <v>0</v>
      </c>
      <c r="HC60" s="44">
        <f t="shared" si="56"/>
        <v>0</v>
      </c>
      <c r="HD60" s="44">
        <f t="shared" si="48"/>
        <v>0</v>
      </c>
      <c r="HE60" s="44">
        <f t="shared" si="48"/>
        <v>0</v>
      </c>
      <c r="HF60" s="44">
        <f t="shared" si="48"/>
        <v>0</v>
      </c>
      <c r="HG60" s="44">
        <f t="shared" si="48"/>
        <v>0</v>
      </c>
      <c r="HH60" s="44">
        <f t="shared" si="48"/>
        <v>0</v>
      </c>
      <c r="HI60" s="44">
        <f t="shared" si="48"/>
        <v>0</v>
      </c>
      <c r="HJ60" s="44"/>
      <c r="HK60" s="44">
        <f t="shared" si="65"/>
        <v>0</v>
      </c>
      <c r="HL60" s="44">
        <f t="shared" si="65"/>
        <v>0</v>
      </c>
      <c r="HM60" s="44">
        <f t="shared" si="65"/>
        <v>0</v>
      </c>
      <c r="HN60" s="44">
        <f t="shared" si="65"/>
        <v>0</v>
      </c>
      <c r="HO60" s="44">
        <f t="shared" si="65"/>
        <v>0</v>
      </c>
      <c r="HP60" s="44">
        <f t="shared" si="65"/>
        <v>-375000</v>
      </c>
      <c r="HQ60" s="44">
        <f t="shared" si="65"/>
        <v>0</v>
      </c>
      <c r="HR60" s="44">
        <f t="shared" si="65"/>
        <v>0</v>
      </c>
      <c r="HS60" s="44">
        <f t="shared" si="65"/>
        <v>0</v>
      </c>
      <c r="HT60" s="44">
        <f t="shared" si="65"/>
        <v>0</v>
      </c>
      <c r="HU60" s="44">
        <f t="shared" si="65"/>
        <v>0</v>
      </c>
      <c r="HV60" s="44">
        <f t="shared" si="65"/>
        <v>0</v>
      </c>
      <c r="HW60" s="44">
        <f t="shared" si="65"/>
        <v>0</v>
      </c>
      <c r="HX60" s="44">
        <f t="shared" si="65"/>
        <v>0</v>
      </c>
      <c r="HY60" s="44">
        <f t="shared" si="57"/>
        <v>0</v>
      </c>
      <c r="HZ60" s="44">
        <f t="shared" si="57"/>
        <v>0</v>
      </c>
      <c r="IA60" s="44">
        <f t="shared" si="49"/>
        <v>0</v>
      </c>
      <c r="IB60" s="44">
        <f t="shared" si="49"/>
        <v>0</v>
      </c>
      <c r="IC60" s="44">
        <f t="shared" si="49"/>
        <v>0</v>
      </c>
      <c r="ID60" s="44">
        <f t="shared" si="49"/>
        <v>0</v>
      </c>
      <c r="IE60" s="44">
        <f t="shared" si="49"/>
        <v>0</v>
      </c>
      <c r="IF60" s="44">
        <f t="shared" si="49"/>
        <v>0</v>
      </c>
    </row>
    <row r="61" spans="1:240" s="34" customFormat="1" ht="12" customHeight="1" x14ac:dyDescent="0.15">
      <c r="A61" s="77"/>
      <c r="B61" s="78"/>
      <c r="C61" s="78" t="s">
        <v>271</v>
      </c>
      <c r="D61" s="79" t="s">
        <v>272</v>
      </c>
      <c r="E61" s="79" t="s">
        <v>272</v>
      </c>
      <c r="F61" s="80"/>
      <c r="G61" s="80"/>
      <c r="H61" s="65" t="s">
        <v>45</v>
      </c>
      <c r="I61" s="65" t="s">
        <v>69</v>
      </c>
      <c r="J61" s="65" t="s">
        <v>89</v>
      </c>
      <c r="K61" s="67"/>
      <c r="L61" s="81">
        <v>0</v>
      </c>
      <c r="M61" s="81">
        <v>0</v>
      </c>
      <c r="N61" s="81">
        <v>0</v>
      </c>
      <c r="O61" s="81">
        <v>0</v>
      </c>
      <c r="P61" s="81"/>
      <c r="Q61" s="81">
        <v>0</v>
      </c>
      <c r="R61" s="81">
        <v>0</v>
      </c>
      <c r="S61" s="81">
        <v>0</v>
      </c>
      <c r="T61" s="81">
        <v>0</v>
      </c>
      <c r="U61" s="81">
        <v>0</v>
      </c>
      <c r="V61" s="81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44"/>
      <c r="AI61" s="81">
        <v>0</v>
      </c>
      <c r="AJ61" s="81">
        <v>0</v>
      </c>
      <c r="AK61" s="81">
        <v>0</v>
      </c>
      <c r="AL61" s="81">
        <v>0</v>
      </c>
      <c r="AM61" s="81"/>
      <c r="AN61" s="81">
        <v>0</v>
      </c>
      <c r="AO61" s="81">
        <v>0</v>
      </c>
      <c r="AP61" s="81">
        <v>0</v>
      </c>
      <c r="AQ61" s="81">
        <v>0</v>
      </c>
      <c r="AR61" s="81">
        <v>0</v>
      </c>
      <c r="AS61" s="81">
        <v>0</v>
      </c>
      <c r="AT61" s="81">
        <v>0</v>
      </c>
      <c r="AU61" s="81">
        <v>0</v>
      </c>
      <c r="AV61" s="81">
        <v>0</v>
      </c>
      <c r="AW61" s="81">
        <v>0</v>
      </c>
      <c r="AX61" s="81">
        <v>0</v>
      </c>
      <c r="AY61" s="81">
        <v>0</v>
      </c>
      <c r="AZ61" s="81">
        <v>0</v>
      </c>
      <c r="BA61" s="81">
        <v>0</v>
      </c>
      <c r="BB61" s="81">
        <v>0</v>
      </c>
      <c r="BC61" s="81">
        <v>0</v>
      </c>
      <c r="BD61" s="81">
        <v>0</v>
      </c>
      <c r="BE61" s="5"/>
      <c r="BF61" s="34">
        <f t="shared" si="58"/>
        <v>0</v>
      </c>
      <c r="BG61" s="34">
        <f t="shared" si="58"/>
        <v>0</v>
      </c>
      <c r="BH61" s="34">
        <f t="shared" si="58"/>
        <v>0</v>
      </c>
      <c r="BI61" s="34">
        <f t="shared" si="58"/>
        <v>0</v>
      </c>
      <c r="BJ61" s="34">
        <f t="shared" si="58"/>
        <v>0</v>
      </c>
      <c r="BK61" s="34">
        <f t="shared" si="58"/>
        <v>0</v>
      </c>
      <c r="BL61" s="34">
        <f t="shared" si="58"/>
        <v>0</v>
      </c>
      <c r="BM61" s="34">
        <f t="shared" si="58"/>
        <v>0</v>
      </c>
      <c r="BN61" s="34">
        <f t="shared" si="58"/>
        <v>0</v>
      </c>
      <c r="BO61" s="34">
        <f t="shared" si="58"/>
        <v>0</v>
      </c>
      <c r="BP61" s="34">
        <f t="shared" si="58"/>
        <v>0</v>
      </c>
      <c r="BQ61" s="34">
        <f t="shared" si="58"/>
        <v>0</v>
      </c>
      <c r="BR61" s="34">
        <f t="shared" si="58"/>
        <v>0</v>
      </c>
      <c r="BS61" s="34">
        <f t="shared" si="58"/>
        <v>0</v>
      </c>
      <c r="BT61" s="34">
        <f t="shared" si="50"/>
        <v>0</v>
      </c>
      <c r="BU61" s="34">
        <f t="shared" si="50"/>
        <v>0</v>
      </c>
      <c r="BV61" s="34">
        <f t="shared" si="42"/>
        <v>0</v>
      </c>
      <c r="BW61" s="34">
        <f t="shared" si="42"/>
        <v>0</v>
      </c>
      <c r="BX61" s="34">
        <f t="shared" si="42"/>
        <v>0</v>
      </c>
      <c r="BY61" s="34">
        <f t="shared" si="42"/>
        <v>0</v>
      </c>
      <c r="BZ61" s="34">
        <f t="shared" si="42"/>
        <v>0</v>
      </c>
      <c r="CA61" s="34">
        <f t="shared" si="42"/>
        <v>0</v>
      </c>
      <c r="CC61" s="34">
        <f t="shared" si="2"/>
        <v>0</v>
      </c>
      <c r="CD61" s="34">
        <f t="shared" si="59"/>
        <v>0</v>
      </c>
      <c r="CE61" s="34">
        <f t="shared" si="59"/>
        <v>0</v>
      </c>
      <c r="CF61" s="34">
        <f t="shared" si="59"/>
        <v>0</v>
      </c>
      <c r="CG61" s="34">
        <f t="shared" si="59"/>
        <v>0</v>
      </c>
      <c r="CH61" s="34">
        <f t="shared" si="59"/>
        <v>0</v>
      </c>
      <c r="CI61" s="34">
        <f t="shared" si="59"/>
        <v>0</v>
      </c>
      <c r="CJ61" s="34">
        <f t="shared" si="59"/>
        <v>0</v>
      </c>
      <c r="CK61" s="34">
        <f t="shared" si="59"/>
        <v>0</v>
      </c>
      <c r="CL61" s="34">
        <f t="shared" si="59"/>
        <v>0</v>
      </c>
      <c r="CM61" s="34">
        <f t="shared" si="59"/>
        <v>0</v>
      </c>
      <c r="CN61" s="34">
        <f t="shared" si="59"/>
        <v>0</v>
      </c>
      <c r="CO61" s="34">
        <f t="shared" si="59"/>
        <v>0</v>
      </c>
      <c r="CP61" s="34">
        <f t="shared" si="59"/>
        <v>0</v>
      </c>
      <c r="CQ61" s="34">
        <f t="shared" si="59"/>
        <v>0</v>
      </c>
      <c r="CR61" s="34">
        <f t="shared" si="51"/>
        <v>0</v>
      </c>
      <c r="CS61" s="34">
        <f t="shared" si="51"/>
        <v>0</v>
      </c>
      <c r="CT61" s="34">
        <f t="shared" si="43"/>
        <v>0</v>
      </c>
      <c r="CU61" s="34">
        <f t="shared" si="43"/>
        <v>0</v>
      </c>
      <c r="CV61" s="34">
        <f t="shared" si="43"/>
        <v>0</v>
      </c>
      <c r="CW61" s="34">
        <f t="shared" si="43"/>
        <v>0</v>
      </c>
      <c r="CX61" s="34">
        <f t="shared" si="43"/>
        <v>0</v>
      </c>
      <c r="DA61" s="34">
        <f t="shared" si="60"/>
        <v>0</v>
      </c>
      <c r="DB61" s="34">
        <f t="shared" si="60"/>
        <v>0</v>
      </c>
      <c r="DC61" s="34">
        <f t="shared" si="60"/>
        <v>0</v>
      </c>
      <c r="DD61" s="34">
        <f t="shared" si="60"/>
        <v>0</v>
      </c>
      <c r="DE61" s="34">
        <f t="shared" si="60"/>
        <v>0</v>
      </c>
      <c r="DF61" s="34">
        <f t="shared" si="60"/>
        <v>0</v>
      </c>
      <c r="DG61" s="34">
        <f t="shared" si="60"/>
        <v>0</v>
      </c>
      <c r="DH61" s="34">
        <f t="shared" si="60"/>
        <v>0</v>
      </c>
      <c r="DI61" s="34">
        <f t="shared" si="60"/>
        <v>0</v>
      </c>
      <c r="DJ61" s="34">
        <f t="shared" si="60"/>
        <v>0</v>
      </c>
      <c r="DK61" s="34">
        <f t="shared" si="60"/>
        <v>0</v>
      </c>
      <c r="DL61" s="34">
        <f t="shared" si="60"/>
        <v>0</v>
      </c>
      <c r="DM61" s="34">
        <f t="shared" si="60"/>
        <v>0</v>
      </c>
      <c r="DN61" s="34">
        <f t="shared" si="60"/>
        <v>0</v>
      </c>
      <c r="DO61" s="34">
        <f t="shared" si="52"/>
        <v>0</v>
      </c>
      <c r="DP61" s="34">
        <f t="shared" si="52"/>
        <v>0</v>
      </c>
      <c r="DQ61" s="34">
        <f t="shared" si="44"/>
        <v>0</v>
      </c>
      <c r="DR61" s="34">
        <f t="shared" si="44"/>
        <v>0</v>
      </c>
      <c r="DS61" s="34">
        <f t="shared" si="44"/>
        <v>0</v>
      </c>
      <c r="DT61" s="34">
        <f t="shared" si="44"/>
        <v>0</v>
      </c>
      <c r="DU61" s="34">
        <f t="shared" si="44"/>
        <v>0</v>
      </c>
      <c r="DW61" s="34">
        <f t="shared" si="7"/>
        <v>0</v>
      </c>
      <c r="DX61" s="34">
        <f t="shared" si="61"/>
        <v>0</v>
      </c>
      <c r="DY61" s="34">
        <f t="shared" si="61"/>
        <v>0</v>
      </c>
      <c r="DZ61" s="34">
        <f t="shared" si="61"/>
        <v>0</v>
      </c>
      <c r="EA61" s="34">
        <f t="shared" si="61"/>
        <v>0</v>
      </c>
      <c r="EB61" s="34">
        <f t="shared" si="61"/>
        <v>0</v>
      </c>
      <c r="EC61" s="34">
        <f t="shared" si="61"/>
        <v>0</v>
      </c>
      <c r="ED61" s="34">
        <f t="shared" si="61"/>
        <v>0</v>
      </c>
      <c r="EE61" s="34">
        <f t="shared" si="61"/>
        <v>0</v>
      </c>
      <c r="EF61" s="34">
        <f t="shared" si="61"/>
        <v>0</v>
      </c>
      <c r="EG61" s="34">
        <f t="shared" si="61"/>
        <v>0</v>
      </c>
      <c r="EH61" s="34">
        <f t="shared" si="61"/>
        <v>0</v>
      </c>
      <c r="EI61" s="34">
        <f t="shared" si="61"/>
        <v>0</v>
      </c>
      <c r="EJ61" s="34">
        <f t="shared" si="61"/>
        <v>0</v>
      </c>
      <c r="EK61" s="34">
        <f t="shared" si="61"/>
        <v>0</v>
      </c>
      <c r="EL61" s="34">
        <f t="shared" si="53"/>
        <v>0</v>
      </c>
      <c r="EM61" s="34">
        <f t="shared" si="53"/>
        <v>0</v>
      </c>
      <c r="EN61" s="34">
        <f t="shared" si="45"/>
        <v>0</v>
      </c>
      <c r="EO61" s="34">
        <f t="shared" si="45"/>
        <v>0</v>
      </c>
      <c r="EP61" s="34">
        <f t="shared" si="45"/>
        <v>0</v>
      </c>
      <c r="EQ61" s="34">
        <f t="shared" si="45"/>
        <v>0</v>
      </c>
      <c r="ER61" s="34">
        <f t="shared" si="45"/>
        <v>0</v>
      </c>
      <c r="ES61" s="5"/>
      <c r="ET61" s="44">
        <f t="shared" si="62"/>
        <v>0</v>
      </c>
      <c r="EU61" s="44">
        <f t="shared" si="62"/>
        <v>0</v>
      </c>
      <c r="EV61" s="44">
        <f t="shared" si="62"/>
        <v>0</v>
      </c>
      <c r="EW61" s="44">
        <f t="shared" si="62"/>
        <v>0</v>
      </c>
      <c r="EX61" s="44">
        <f t="shared" si="62"/>
        <v>0</v>
      </c>
      <c r="EY61" s="44">
        <f t="shared" si="62"/>
        <v>0</v>
      </c>
      <c r="EZ61" s="44">
        <f t="shared" si="62"/>
        <v>0</v>
      </c>
      <c r="FA61" s="44">
        <f t="shared" si="62"/>
        <v>0</v>
      </c>
      <c r="FB61" s="44">
        <f t="shared" si="62"/>
        <v>0</v>
      </c>
      <c r="FC61" s="44">
        <f t="shared" si="62"/>
        <v>0</v>
      </c>
      <c r="FD61" s="44">
        <f t="shared" si="62"/>
        <v>0</v>
      </c>
      <c r="FE61" s="44">
        <f t="shared" si="62"/>
        <v>0</v>
      </c>
      <c r="FF61" s="44">
        <f t="shared" si="62"/>
        <v>0</v>
      </c>
      <c r="FG61" s="44">
        <f t="shared" si="62"/>
        <v>0</v>
      </c>
      <c r="FH61" s="44">
        <f t="shared" si="54"/>
        <v>0</v>
      </c>
      <c r="FI61" s="44">
        <f t="shared" si="54"/>
        <v>0</v>
      </c>
      <c r="FJ61" s="44">
        <f t="shared" si="46"/>
        <v>0</v>
      </c>
      <c r="FK61" s="44">
        <f t="shared" si="46"/>
        <v>0</v>
      </c>
      <c r="FL61" s="44">
        <f t="shared" si="46"/>
        <v>0</v>
      </c>
      <c r="FM61" s="44">
        <f t="shared" si="46"/>
        <v>0</v>
      </c>
      <c r="FN61" s="44">
        <f t="shared" si="46"/>
        <v>0</v>
      </c>
      <c r="FO61" s="44">
        <f t="shared" si="46"/>
        <v>0</v>
      </c>
      <c r="FP61" s="44"/>
      <c r="FQ61" s="44">
        <f t="shared" si="63"/>
        <v>0</v>
      </c>
      <c r="FR61" s="44">
        <f t="shared" si="63"/>
        <v>0</v>
      </c>
      <c r="FS61" s="44">
        <f t="shared" si="63"/>
        <v>0</v>
      </c>
      <c r="FT61" s="44">
        <f t="shared" si="63"/>
        <v>0</v>
      </c>
      <c r="FU61" s="44">
        <f t="shared" si="63"/>
        <v>0</v>
      </c>
      <c r="FV61" s="44">
        <f t="shared" si="63"/>
        <v>0</v>
      </c>
      <c r="FW61" s="44">
        <f t="shared" si="63"/>
        <v>0</v>
      </c>
      <c r="FX61" s="44">
        <f t="shared" si="63"/>
        <v>0</v>
      </c>
      <c r="FY61" s="44">
        <f t="shared" si="63"/>
        <v>0</v>
      </c>
      <c r="FZ61" s="44">
        <f t="shared" si="63"/>
        <v>0</v>
      </c>
      <c r="GA61" s="44">
        <f t="shared" si="63"/>
        <v>0</v>
      </c>
      <c r="GB61" s="44">
        <f t="shared" si="63"/>
        <v>0</v>
      </c>
      <c r="GC61" s="44">
        <f t="shared" si="63"/>
        <v>0</v>
      </c>
      <c r="GD61" s="44">
        <f t="shared" si="63"/>
        <v>0</v>
      </c>
      <c r="GE61" s="44">
        <f t="shared" si="55"/>
        <v>0</v>
      </c>
      <c r="GF61" s="44">
        <f t="shared" si="55"/>
        <v>0</v>
      </c>
      <c r="GG61" s="44">
        <f t="shared" si="47"/>
        <v>0</v>
      </c>
      <c r="GH61" s="44">
        <f t="shared" si="47"/>
        <v>0</v>
      </c>
      <c r="GI61" s="44">
        <f t="shared" si="47"/>
        <v>0</v>
      </c>
      <c r="GJ61" s="44">
        <f t="shared" si="47"/>
        <v>0</v>
      </c>
      <c r="GK61" s="44">
        <f t="shared" si="47"/>
        <v>0</v>
      </c>
      <c r="GL61" s="44">
        <f t="shared" si="47"/>
        <v>0</v>
      </c>
      <c r="GM61" s="44"/>
      <c r="GN61" s="44">
        <f t="shared" si="64"/>
        <v>0</v>
      </c>
      <c r="GO61" s="44">
        <f t="shared" si="64"/>
        <v>0</v>
      </c>
      <c r="GP61" s="44">
        <f t="shared" si="64"/>
        <v>0</v>
      </c>
      <c r="GQ61" s="44">
        <f t="shared" si="64"/>
        <v>0</v>
      </c>
      <c r="GR61" s="44">
        <f t="shared" si="64"/>
        <v>0</v>
      </c>
      <c r="GS61" s="44">
        <f t="shared" si="64"/>
        <v>0</v>
      </c>
      <c r="GT61" s="44">
        <f t="shared" si="64"/>
        <v>0</v>
      </c>
      <c r="GU61" s="44">
        <f t="shared" si="64"/>
        <v>0</v>
      </c>
      <c r="GV61" s="44">
        <f t="shared" si="64"/>
        <v>0</v>
      </c>
      <c r="GW61" s="44">
        <f t="shared" si="64"/>
        <v>0</v>
      </c>
      <c r="GX61" s="44">
        <f t="shared" si="64"/>
        <v>0</v>
      </c>
      <c r="GY61" s="44">
        <f t="shared" si="64"/>
        <v>0</v>
      </c>
      <c r="GZ61" s="44">
        <f t="shared" si="64"/>
        <v>0</v>
      </c>
      <c r="HA61" s="44">
        <f t="shared" si="64"/>
        <v>0</v>
      </c>
      <c r="HB61" s="44">
        <f t="shared" si="56"/>
        <v>0</v>
      </c>
      <c r="HC61" s="44">
        <f t="shared" si="56"/>
        <v>0</v>
      </c>
      <c r="HD61" s="44">
        <f t="shared" si="48"/>
        <v>0</v>
      </c>
      <c r="HE61" s="44">
        <f t="shared" si="48"/>
        <v>0</v>
      </c>
      <c r="HF61" s="44">
        <f t="shared" si="48"/>
        <v>0</v>
      </c>
      <c r="HG61" s="44">
        <f t="shared" si="48"/>
        <v>0</v>
      </c>
      <c r="HH61" s="44">
        <f t="shared" si="48"/>
        <v>0</v>
      </c>
      <c r="HI61" s="44">
        <f t="shared" si="48"/>
        <v>0</v>
      </c>
      <c r="HJ61" s="44"/>
      <c r="HK61" s="44">
        <f t="shared" si="65"/>
        <v>0</v>
      </c>
      <c r="HL61" s="44">
        <f t="shared" si="65"/>
        <v>0</v>
      </c>
      <c r="HM61" s="44">
        <f t="shared" si="65"/>
        <v>0</v>
      </c>
      <c r="HN61" s="44">
        <f t="shared" si="65"/>
        <v>0</v>
      </c>
      <c r="HO61" s="44">
        <f t="shared" si="65"/>
        <v>0</v>
      </c>
      <c r="HP61" s="44">
        <f t="shared" si="65"/>
        <v>0</v>
      </c>
      <c r="HQ61" s="44">
        <f t="shared" si="65"/>
        <v>0</v>
      </c>
      <c r="HR61" s="44">
        <f t="shared" si="65"/>
        <v>0</v>
      </c>
      <c r="HS61" s="44">
        <f t="shared" si="65"/>
        <v>0</v>
      </c>
      <c r="HT61" s="44">
        <f t="shared" si="65"/>
        <v>0</v>
      </c>
      <c r="HU61" s="44">
        <f t="shared" si="65"/>
        <v>0</v>
      </c>
      <c r="HV61" s="44">
        <f t="shared" si="65"/>
        <v>0</v>
      </c>
      <c r="HW61" s="44">
        <f t="shared" si="65"/>
        <v>0</v>
      </c>
      <c r="HX61" s="44">
        <f t="shared" si="65"/>
        <v>0</v>
      </c>
      <c r="HY61" s="44">
        <f t="shared" si="57"/>
        <v>0</v>
      </c>
      <c r="HZ61" s="44">
        <f t="shared" si="57"/>
        <v>0</v>
      </c>
      <c r="IA61" s="44">
        <f t="shared" si="49"/>
        <v>0</v>
      </c>
      <c r="IB61" s="44">
        <f t="shared" si="49"/>
        <v>0</v>
      </c>
      <c r="IC61" s="44">
        <f t="shared" si="49"/>
        <v>0</v>
      </c>
      <c r="ID61" s="44">
        <f t="shared" si="49"/>
        <v>0</v>
      </c>
      <c r="IE61" s="44">
        <f t="shared" si="49"/>
        <v>0</v>
      </c>
      <c r="IF61" s="44">
        <f t="shared" si="49"/>
        <v>0</v>
      </c>
    </row>
    <row r="62" spans="1:240" s="34" customFormat="1" ht="12" customHeight="1" x14ac:dyDescent="0.15">
      <c r="A62" s="77"/>
      <c r="B62" s="78"/>
      <c r="C62" s="78" t="s">
        <v>273</v>
      </c>
      <c r="D62" s="79" t="s">
        <v>274</v>
      </c>
      <c r="E62" s="79" t="s">
        <v>274</v>
      </c>
      <c r="F62" s="80"/>
      <c r="G62" s="80"/>
      <c r="H62" s="65" t="s">
        <v>46</v>
      </c>
      <c r="I62" s="65" t="s">
        <v>70</v>
      </c>
      <c r="J62" s="65" t="s">
        <v>89</v>
      </c>
      <c r="K62" s="67"/>
      <c r="L62" s="81">
        <v>0</v>
      </c>
      <c r="M62" s="81">
        <v>0</v>
      </c>
      <c r="N62" s="81">
        <v>0</v>
      </c>
      <c r="O62" s="81">
        <v>0</v>
      </c>
      <c r="P62" s="81">
        <v>0</v>
      </c>
      <c r="Q62" s="81">
        <v>0</v>
      </c>
      <c r="R62" s="81">
        <v>0</v>
      </c>
      <c r="S62" s="81">
        <v>0</v>
      </c>
      <c r="T62" s="81">
        <v>0</v>
      </c>
      <c r="U62" s="81">
        <v>0</v>
      </c>
      <c r="V62" s="81">
        <v>0</v>
      </c>
      <c r="W62" s="81">
        <v>0</v>
      </c>
      <c r="X62" s="81">
        <v>0</v>
      </c>
      <c r="Y62" s="81">
        <v>0</v>
      </c>
      <c r="Z62" s="81">
        <v>0</v>
      </c>
      <c r="AA62" s="81">
        <v>0</v>
      </c>
      <c r="AB62" s="81">
        <v>0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44"/>
      <c r="AI62" s="81">
        <v>0</v>
      </c>
      <c r="AJ62" s="81">
        <v>0</v>
      </c>
      <c r="AK62" s="81">
        <v>0</v>
      </c>
      <c r="AL62" s="81">
        <v>0</v>
      </c>
      <c r="AM62" s="81">
        <v>0</v>
      </c>
      <c r="AN62" s="81">
        <v>0</v>
      </c>
      <c r="AO62" s="81">
        <v>0</v>
      </c>
      <c r="AP62" s="81">
        <v>0</v>
      </c>
      <c r="AQ62" s="81">
        <v>0</v>
      </c>
      <c r="AR62" s="81">
        <v>0</v>
      </c>
      <c r="AS62" s="81">
        <v>0</v>
      </c>
      <c r="AT62" s="81">
        <v>0</v>
      </c>
      <c r="AU62" s="81">
        <v>0</v>
      </c>
      <c r="AV62" s="81">
        <v>0</v>
      </c>
      <c r="AW62" s="81">
        <v>0</v>
      </c>
      <c r="AX62" s="81">
        <v>0</v>
      </c>
      <c r="AY62" s="81">
        <v>0</v>
      </c>
      <c r="AZ62" s="81">
        <v>0</v>
      </c>
      <c r="BA62" s="81">
        <v>0</v>
      </c>
      <c r="BB62" s="81">
        <v>0</v>
      </c>
      <c r="BC62" s="81">
        <v>0</v>
      </c>
      <c r="BD62" s="81">
        <v>0</v>
      </c>
      <c r="BE62" s="5"/>
      <c r="BF62" s="34">
        <f t="shared" si="58"/>
        <v>0</v>
      </c>
      <c r="BG62" s="34">
        <f t="shared" si="58"/>
        <v>0</v>
      </c>
      <c r="BH62" s="34">
        <f t="shared" si="58"/>
        <v>0</v>
      </c>
      <c r="BI62" s="34">
        <f t="shared" si="58"/>
        <v>0</v>
      </c>
      <c r="BJ62" s="34">
        <f t="shared" si="58"/>
        <v>0</v>
      </c>
      <c r="BK62" s="34">
        <f t="shared" si="58"/>
        <v>0</v>
      </c>
      <c r="BL62" s="34">
        <f t="shared" si="58"/>
        <v>0</v>
      </c>
      <c r="BM62" s="34">
        <f t="shared" si="58"/>
        <v>0</v>
      </c>
      <c r="BN62" s="34">
        <f t="shared" si="58"/>
        <v>0</v>
      </c>
      <c r="BO62" s="34">
        <f t="shared" si="58"/>
        <v>0</v>
      </c>
      <c r="BP62" s="34">
        <f t="shared" si="58"/>
        <v>0</v>
      </c>
      <c r="BQ62" s="34">
        <f t="shared" si="58"/>
        <v>0</v>
      </c>
      <c r="BR62" s="34">
        <f t="shared" si="58"/>
        <v>0</v>
      </c>
      <c r="BS62" s="34">
        <f t="shared" si="58"/>
        <v>0</v>
      </c>
      <c r="BT62" s="34">
        <f t="shared" si="50"/>
        <v>0</v>
      </c>
      <c r="BU62" s="34">
        <f t="shared" si="50"/>
        <v>0</v>
      </c>
      <c r="BV62" s="34">
        <f t="shared" si="42"/>
        <v>0</v>
      </c>
      <c r="BW62" s="34">
        <f t="shared" si="42"/>
        <v>0</v>
      </c>
      <c r="BX62" s="34">
        <f t="shared" si="42"/>
        <v>0</v>
      </c>
      <c r="BY62" s="34">
        <f t="shared" si="42"/>
        <v>0</v>
      </c>
      <c r="BZ62" s="34">
        <f t="shared" si="42"/>
        <v>0</v>
      </c>
      <c r="CA62" s="34">
        <f t="shared" si="42"/>
        <v>0</v>
      </c>
      <c r="CC62" s="34">
        <f t="shared" si="2"/>
        <v>0</v>
      </c>
      <c r="CD62" s="34">
        <f t="shared" si="59"/>
        <v>0</v>
      </c>
      <c r="CE62" s="34">
        <f t="shared" si="59"/>
        <v>0</v>
      </c>
      <c r="CF62" s="34">
        <f t="shared" si="59"/>
        <v>0</v>
      </c>
      <c r="CG62" s="34">
        <f t="shared" si="59"/>
        <v>0</v>
      </c>
      <c r="CH62" s="34">
        <f t="shared" si="59"/>
        <v>0</v>
      </c>
      <c r="CI62" s="34">
        <f t="shared" si="59"/>
        <v>0</v>
      </c>
      <c r="CJ62" s="34">
        <f t="shared" si="59"/>
        <v>0</v>
      </c>
      <c r="CK62" s="34">
        <f t="shared" si="59"/>
        <v>0</v>
      </c>
      <c r="CL62" s="34">
        <f t="shared" si="59"/>
        <v>0</v>
      </c>
      <c r="CM62" s="34">
        <f t="shared" si="59"/>
        <v>0</v>
      </c>
      <c r="CN62" s="34">
        <f t="shared" si="59"/>
        <v>0</v>
      </c>
      <c r="CO62" s="34">
        <f t="shared" si="59"/>
        <v>0</v>
      </c>
      <c r="CP62" s="34">
        <f t="shared" si="59"/>
        <v>0</v>
      </c>
      <c r="CQ62" s="34">
        <f t="shared" si="59"/>
        <v>0</v>
      </c>
      <c r="CR62" s="34">
        <f t="shared" si="51"/>
        <v>0</v>
      </c>
      <c r="CS62" s="34">
        <f t="shared" si="51"/>
        <v>0</v>
      </c>
      <c r="CT62" s="34">
        <f t="shared" si="43"/>
        <v>0</v>
      </c>
      <c r="CU62" s="34">
        <f t="shared" si="43"/>
        <v>0</v>
      </c>
      <c r="CV62" s="34">
        <f t="shared" si="43"/>
        <v>0</v>
      </c>
      <c r="CW62" s="34">
        <f t="shared" si="43"/>
        <v>0</v>
      </c>
      <c r="CX62" s="34">
        <f t="shared" si="43"/>
        <v>0</v>
      </c>
      <c r="DA62" s="34">
        <f t="shared" si="60"/>
        <v>0</v>
      </c>
      <c r="DB62" s="34">
        <f t="shared" si="60"/>
        <v>0</v>
      </c>
      <c r="DC62" s="34">
        <f t="shared" si="60"/>
        <v>0</v>
      </c>
      <c r="DD62" s="34">
        <f t="shared" si="60"/>
        <v>0</v>
      </c>
      <c r="DE62" s="34">
        <f t="shared" si="60"/>
        <v>0</v>
      </c>
      <c r="DF62" s="34">
        <f t="shared" si="60"/>
        <v>0</v>
      </c>
      <c r="DG62" s="34">
        <f t="shared" si="60"/>
        <v>0</v>
      </c>
      <c r="DH62" s="34">
        <f t="shared" si="60"/>
        <v>0</v>
      </c>
      <c r="DI62" s="34">
        <f t="shared" si="60"/>
        <v>0</v>
      </c>
      <c r="DJ62" s="34">
        <f t="shared" si="60"/>
        <v>0</v>
      </c>
      <c r="DK62" s="34">
        <f t="shared" si="60"/>
        <v>0</v>
      </c>
      <c r="DL62" s="34">
        <f t="shared" si="60"/>
        <v>0</v>
      </c>
      <c r="DM62" s="34">
        <f t="shared" si="60"/>
        <v>0</v>
      </c>
      <c r="DN62" s="34">
        <f t="shared" si="60"/>
        <v>0</v>
      </c>
      <c r="DO62" s="34">
        <f t="shared" si="52"/>
        <v>0</v>
      </c>
      <c r="DP62" s="34">
        <f t="shared" si="52"/>
        <v>0</v>
      </c>
      <c r="DQ62" s="34">
        <f t="shared" si="44"/>
        <v>0</v>
      </c>
      <c r="DR62" s="34">
        <f t="shared" si="44"/>
        <v>0</v>
      </c>
      <c r="DS62" s="34">
        <f t="shared" si="44"/>
        <v>0</v>
      </c>
      <c r="DT62" s="34">
        <f t="shared" si="44"/>
        <v>0</v>
      </c>
      <c r="DU62" s="34">
        <f t="shared" si="44"/>
        <v>0</v>
      </c>
      <c r="DW62" s="34">
        <f t="shared" si="7"/>
        <v>0</v>
      </c>
      <c r="DX62" s="34">
        <f t="shared" si="61"/>
        <v>0</v>
      </c>
      <c r="DY62" s="34">
        <f t="shared" si="61"/>
        <v>0</v>
      </c>
      <c r="DZ62" s="34">
        <f t="shared" si="61"/>
        <v>0</v>
      </c>
      <c r="EA62" s="34">
        <f t="shared" si="61"/>
        <v>0</v>
      </c>
      <c r="EB62" s="34">
        <f t="shared" si="61"/>
        <v>0</v>
      </c>
      <c r="EC62" s="34">
        <f t="shared" si="61"/>
        <v>0</v>
      </c>
      <c r="ED62" s="34">
        <f t="shared" si="61"/>
        <v>0</v>
      </c>
      <c r="EE62" s="34">
        <f t="shared" si="61"/>
        <v>0</v>
      </c>
      <c r="EF62" s="34">
        <f t="shared" si="61"/>
        <v>0</v>
      </c>
      <c r="EG62" s="34">
        <f t="shared" si="61"/>
        <v>0</v>
      </c>
      <c r="EH62" s="34">
        <f t="shared" si="61"/>
        <v>0</v>
      </c>
      <c r="EI62" s="34">
        <f t="shared" si="61"/>
        <v>0</v>
      </c>
      <c r="EJ62" s="34">
        <f t="shared" si="61"/>
        <v>0</v>
      </c>
      <c r="EK62" s="34">
        <f t="shared" si="61"/>
        <v>0</v>
      </c>
      <c r="EL62" s="34">
        <f t="shared" si="53"/>
        <v>0</v>
      </c>
      <c r="EM62" s="34">
        <f t="shared" si="53"/>
        <v>0</v>
      </c>
      <c r="EN62" s="34">
        <f t="shared" si="45"/>
        <v>0</v>
      </c>
      <c r="EO62" s="34">
        <f t="shared" si="45"/>
        <v>0</v>
      </c>
      <c r="EP62" s="34">
        <f t="shared" si="45"/>
        <v>0</v>
      </c>
      <c r="EQ62" s="34">
        <f t="shared" si="45"/>
        <v>0</v>
      </c>
      <c r="ER62" s="34">
        <f t="shared" si="45"/>
        <v>0</v>
      </c>
      <c r="ES62" s="5"/>
      <c r="ET62" s="44">
        <f t="shared" si="62"/>
        <v>0</v>
      </c>
      <c r="EU62" s="44">
        <f t="shared" si="62"/>
        <v>0</v>
      </c>
      <c r="EV62" s="44">
        <f t="shared" si="62"/>
        <v>0</v>
      </c>
      <c r="EW62" s="44">
        <f t="shared" si="62"/>
        <v>0</v>
      </c>
      <c r="EX62" s="44">
        <f t="shared" si="62"/>
        <v>0</v>
      </c>
      <c r="EY62" s="44">
        <f t="shared" si="62"/>
        <v>0</v>
      </c>
      <c r="EZ62" s="44">
        <f t="shared" si="62"/>
        <v>0</v>
      </c>
      <c r="FA62" s="44">
        <f t="shared" si="62"/>
        <v>0</v>
      </c>
      <c r="FB62" s="44">
        <f t="shared" si="62"/>
        <v>0</v>
      </c>
      <c r="FC62" s="44">
        <f t="shared" si="62"/>
        <v>0</v>
      </c>
      <c r="FD62" s="44">
        <f t="shared" si="62"/>
        <v>0</v>
      </c>
      <c r="FE62" s="44">
        <f t="shared" si="62"/>
        <v>0</v>
      </c>
      <c r="FF62" s="44">
        <f t="shared" si="62"/>
        <v>0</v>
      </c>
      <c r="FG62" s="44">
        <f t="shared" si="62"/>
        <v>0</v>
      </c>
      <c r="FH62" s="44">
        <f t="shared" si="54"/>
        <v>0</v>
      </c>
      <c r="FI62" s="44">
        <f t="shared" si="54"/>
        <v>0</v>
      </c>
      <c r="FJ62" s="44">
        <f t="shared" si="46"/>
        <v>0</v>
      </c>
      <c r="FK62" s="44">
        <f t="shared" si="46"/>
        <v>0</v>
      </c>
      <c r="FL62" s="44">
        <f t="shared" si="46"/>
        <v>0</v>
      </c>
      <c r="FM62" s="44">
        <f t="shared" si="46"/>
        <v>0</v>
      </c>
      <c r="FN62" s="44">
        <f t="shared" si="46"/>
        <v>0</v>
      </c>
      <c r="FO62" s="44">
        <f t="shared" si="46"/>
        <v>0</v>
      </c>
      <c r="FP62" s="44"/>
      <c r="FQ62" s="44">
        <f t="shared" si="63"/>
        <v>0</v>
      </c>
      <c r="FR62" s="44">
        <f t="shared" si="63"/>
        <v>0</v>
      </c>
      <c r="FS62" s="44">
        <f t="shared" si="63"/>
        <v>0</v>
      </c>
      <c r="FT62" s="44">
        <f t="shared" si="63"/>
        <v>0</v>
      </c>
      <c r="FU62" s="44">
        <f t="shared" si="63"/>
        <v>0</v>
      </c>
      <c r="FV62" s="44">
        <f t="shared" si="63"/>
        <v>0</v>
      </c>
      <c r="FW62" s="44">
        <f t="shared" si="63"/>
        <v>0</v>
      </c>
      <c r="FX62" s="44">
        <f t="shared" si="63"/>
        <v>0</v>
      </c>
      <c r="FY62" s="44">
        <f t="shared" si="63"/>
        <v>0</v>
      </c>
      <c r="FZ62" s="44">
        <f t="shared" si="63"/>
        <v>0</v>
      </c>
      <c r="GA62" s="44">
        <f t="shared" si="63"/>
        <v>0</v>
      </c>
      <c r="GB62" s="44">
        <f t="shared" si="63"/>
        <v>0</v>
      </c>
      <c r="GC62" s="44">
        <f t="shared" si="63"/>
        <v>0</v>
      </c>
      <c r="GD62" s="44">
        <f t="shared" si="63"/>
        <v>0</v>
      </c>
      <c r="GE62" s="44">
        <f t="shared" si="55"/>
        <v>0</v>
      </c>
      <c r="GF62" s="44">
        <f t="shared" si="55"/>
        <v>0</v>
      </c>
      <c r="GG62" s="44">
        <f t="shared" si="47"/>
        <v>0</v>
      </c>
      <c r="GH62" s="44">
        <f t="shared" si="47"/>
        <v>0</v>
      </c>
      <c r="GI62" s="44">
        <f t="shared" si="47"/>
        <v>0</v>
      </c>
      <c r="GJ62" s="44">
        <f t="shared" si="47"/>
        <v>0</v>
      </c>
      <c r="GK62" s="44">
        <f t="shared" si="47"/>
        <v>0</v>
      </c>
      <c r="GL62" s="44">
        <f t="shared" si="47"/>
        <v>0</v>
      </c>
      <c r="GM62" s="44"/>
      <c r="GN62" s="44">
        <f t="shared" si="64"/>
        <v>0</v>
      </c>
      <c r="GO62" s="44">
        <f t="shared" si="64"/>
        <v>0</v>
      </c>
      <c r="GP62" s="44">
        <f t="shared" si="64"/>
        <v>0</v>
      </c>
      <c r="GQ62" s="44">
        <f t="shared" si="64"/>
        <v>0</v>
      </c>
      <c r="GR62" s="44">
        <f t="shared" si="64"/>
        <v>0</v>
      </c>
      <c r="GS62" s="44">
        <f t="shared" si="64"/>
        <v>0</v>
      </c>
      <c r="GT62" s="44">
        <f t="shared" si="64"/>
        <v>0</v>
      </c>
      <c r="GU62" s="44">
        <f t="shared" si="64"/>
        <v>0</v>
      </c>
      <c r="GV62" s="44">
        <f t="shared" si="64"/>
        <v>0</v>
      </c>
      <c r="GW62" s="44">
        <f t="shared" si="64"/>
        <v>0</v>
      </c>
      <c r="GX62" s="44">
        <f t="shared" si="64"/>
        <v>0</v>
      </c>
      <c r="GY62" s="44">
        <f t="shared" si="64"/>
        <v>0</v>
      </c>
      <c r="GZ62" s="44">
        <f t="shared" si="64"/>
        <v>0</v>
      </c>
      <c r="HA62" s="44">
        <f t="shared" si="64"/>
        <v>0</v>
      </c>
      <c r="HB62" s="44">
        <f t="shared" si="56"/>
        <v>0</v>
      </c>
      <c r="HC62" s="44">
        <f t="shared" si="56"/>
        <v>0</v>
      </c>
      <c r="HD62" s="44">
        <f t="shared" si="48"/>
        <v>0</v>
      </c>
      <c r="HE62" s="44">
        <f t="shared" si="48"/>
        <v>0</v>
      </c>
      <c r="HF62" s="44">
        <f t="shared" si="48"/>
        <v>0</v>
      </c>
      <c r="HG62" s="44">
        <f t="shared" si="48"/>
        <v>0</v>
      </c>
      <c r="HH62" s="44">
        <f t="shared" si="48"/>
        <v>0</v>
      </c>
      <c r="HI62" s="44">
        <f t="shared" si="48"/>
        <v>0</v>
      </c>
      <c r="HJ62" s="44"/>
      <c r="HK62" s="44">
        <f t="shared" si="65"/>
        <v>0</v>
      </c>
      <c r="HL62" s="44">
        <f t="shared" si="65"/>
        <v>0</v>
      </c>
      <c r="HM62" s="44">
        <f t="shared" si="65"/>
        <v>0</v>
      </c>
      <c r="HN62" s="44">
        <f t="shared" si="65"/>
        <v>0</v>
      </c>
      <c r="HO62" s="44">
        <f t="shared" si="65"/>
        <v>0</v>
      </c>
      <c r="HP62" s="44">
        <f t="shared" si="65"/>
        <v>0</v>
      </c>
      <c r="HQ62" s="44">
        <f t="shared" si="65"/>
        <v>0</v>
      </c>
      <c r="HR62" s="44">
        <f t="shared" si="65"/>
        <v>0</v>
      </c>
      <c r="HS62" s="44">
        <f t="shared" si="65"/>
        <v>0</v>
      </c>
      <c r="HT62" s="44">
        <f t="shared" si="65"/>
        <v>0</v>
      </c>
      <c r="HU62" s="44">
        <f t="shared" si="65"/>
        <v>0</v>
      </c>
      <c r="HV62" s="44">
        <f t="shared" si="65"/>
        <v>0</v>
      </c>
      <c r="HW62" s="44">
        <f t="shared" si="65"/>
        <v>0</v>
      </c>
      <c r="HX62" s="44">
        <f t="shared" si="65"/>
        <v>0</v>
      </c>
      <c r="HY62" s="44">
        <f t="shared" si="57"/>
        <v>0</v>
      </c>
      <c r="HZ62" s="44">
        <f t="shared" si="57"/>
        <v>0</v>
      </c>
      <c r="IA62" s="44">
        <f t="shared" si="49"/>
        <v>0</v>
      </c>
      <c r="IB62" s="44">
        <f t="shared" si="49"/>
        <v>0</v>
      </c>
      <c r="IC62" s="44">
        <f t="shared" si="49"/>
        <v>0</v>
      </c>
      <c r="ID62" s="44">
        <f t="shared" si="49"/>
        <v>0</v>
      </c>
      <c r="IE62" s="44">
        <f t="shared" si="49"/>
        <v>0</v>
      </c>
      <c r="IF62" s="44">
        <f t="shared" si="49"/>
        <v>0</v>
      </c>
    </row>
    <row r="63" spans="1:240" s="34" customFormat="1" ht="12" customHeight="1" x14ac:dyDescent="0.15">
      <c r="A63" s="77"/>
      <c r="B63" s="78" t="s">
        <v>275</v>
      </c>
      <c r="C63" s="78" t="s">
        <v>276</v>
      </c>
      <c r="D63" s="79" t="s">
        <v>277</v>
      </c>
      <c r="E63" s="79" t="s">
        <v>277</v>
      </c>
      <c r="F63" s="80">
        <v>45187</v>
      </c>
      <c r="G63" s="80">
        <v>45552</v>
      </c>
      <c r="H63" s="65" t="s">
        <v>53</v>
      </c>
      <c r="I63" s="65" t="s">
        <v>70</v>
      </c>
      <c r="J63" s="65" t="s">
        <v>93</v>
      </c>
      <c r="K63" s="67"/>
      <c r="L63" s="81">
        <v>32400</v>
      </c>
      <c r="M63" s="81">
        <v>32400</v>
      </c>
      <c r="N63" s="81">
        <v>32400</v>
      </c>
      <c r="O63" s="81">
        <v>32400</v>
      </c>
      <c r="P63" s="81">
        <v>32400</v>
      </c>
      <c r="Q63" s="81">
        <v>32400</v>
      </c>
      <c r="R63" s="81">
        <v>0</v>
      </c>
      <c r="S63" s="81">
        <v>0</v>
      </c>
      <c r="T63" s="81">
        <v>0</v>
      </c>
      <c r="U63" s="81">
        <v>0</v>
      </c>
      <c r="V63" s="81">
        <v>0</v>
      </c>
      <c r="W63" s="81">
        <v>0</v>
      </c>
      <c r="X63" s="81">
        <v>0</v>
      </c>
      <c r="Y63" s="81">
        <v>0</v>
      </c>
      <c r="Z63" s="81">
        <v>0</v>
      </c>
      <c r="AA63" s="81">
        <v>0</v>
      </c>
      <c r="AB63" s="81">
        <v>0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44"/>
      <c r="AI63" s="81">
        <v>32400</v>
      </c>
      <c r="AJ63" s="81">
        <v>32400</v>
      </c>
      <c r="AK63" s="81">
        <v>32400</v>
      </c>
      <c r="AL63" s="81">
        <v>32400</v>
      </c>
      <c r="AM63" s="81">
        <v>32400</v>
      </c>
      <c r="AN63" s="81">
        <v>32400</v>
      </c>
      <c r="AO63" s="81">
        <v>0</v>
      </c>
      <c r="AP63" s="81">
        <v>0</v>
      </c>
      <c r="AQ63" s="81">
        <v>0</v>
      </c>
      <c r="AR63" s="81">
        <v>0</v>
      </c>
      <c r="AS63" s="81">
        <v>0</v>
      </c>
      <c r="AT63" s="81">
        <v>0</v>
      </c>
      <c r="AU63" s="81">
        <v>0</v>
      </c>
      <c r="AV63" s="81">
        <v>0</v>
      </c>
      <c r="AW63" s="81">
        <v>0</v>
      </c>
      <c r="AX63" s="81">
        <v>0</v>
      </c>
      <c r="AY63" s="81">
        <v>0</v>
      </c>
      <c r="AZ63" s="81">
        <v>0</v>
      </c>
      <c r="BA63" s="81">
        <v>0</v>
      </c>
      <c r="BB63" s="81">
        <v>0</v>
      </c>
      <c r="BC63" s="81">
        <v>0</v>
      </c>
      <c r="BD63" s="81">
        <v>0</v>
      </c>
      <c r="BE63" s="5"/>
      <c r="BF63" s="34">
        <f t="shared" si="58"/>
        <v>1</v>
      </c>
      <c r="BG63" s="34">
        <f t="shared" si="58"/>
        <v>1</v>
      </c>
      <c r="BH63" s="34">
        <f t="shared" si="58"/>
        <v>1</v>
      </c>
      <c r="BI63" s="34">
        <f t="shared" si="58"/>
        <v>1</v>
      </c>
      <c r="BJ63" s="34">
        <f t="shared" si="58"/>
        <v>1</v>
      </c>
      <c r="BK63" s="34">
        <f t="shared" si="58"/>
        <v>1</v>
      </c>
      <c r="BL63" s="34">
        <f t="shared" si="58"/>
        <v>0</v>
      </c>
      <c r="BM63" s="34">
        <f t="shared" si="58"/>
        <v>0</v>
      </c>
      <c r="BN63" s="34">
        <f t="shared" si="58"/>
        <v>0</v>
      </c>
      <c r="BO63" s="34">
        <f t="shared" si="58"/>
        <v>0</v>
      </c>
      <c r="BP63" s="34">
        <f t="shared" si="58"/>
        <v>0</v>
      </c>
      <c r="BQ63" s="34">
        <f t="shared" si="58"/>
        <v>0</v>
      </c>
      <c r="BR63" s="34">
        <f t="shared" si="58"/>
        <v>0</v>
      </c>
      <c r="BS63" s="34">
        <f t="shared" si="58"/>
        <v>0</v>
      </c>
      <c r="BT63" s="34">
        <f t="shared" si="50"/>
        <v>0</v>
      </c>
      <c r="BU63" s="34">
        <f t="shared" si="50"/>
        <v>0</v>
      </c>
      <c r="BV63" s="34">
        <f t="shared" si="42"/>
        <v>0</v>
      </c>
      <c r="BW63" s="34">
        <f t="shared" si="42"/>
        <v>0</v>
      </c>
      <c r="BX63" s="34">
        <f t="shared" si="42"/>
        <v>0</v>
      </c>
      <c r="BY63" s="34">
        <f t="shared" si="42"/>
        <v>0</v>
      </c>
      <c r="BZ63" s="34">
        <f t="shared" si="42"/>
        <v>0</v>
      </c>
      <c r="CA63" s="34">
        <f t="shared" si="42"/>
        <v>0</v>
      </c>
      <c r="CC63" s="34">
        <f t="shared" si="2"/>
        <v>0</v>
      </c>
      <c r="CD63" s="34">
        <f t="shared" si="59"/>
        <v>1</v>
      </c>
      <c r="CE63" s="34">
        <f t="shared" si="59"/>
        <v>1</v>
      </c>
      <c r="CF63" s="34">
        <f t="shared" si="59"/>
        <v>1</v>
      </c>
      <c r="CG63" s="34">
        <f t="shared" si="59"/>
        <v>1</v>
      </c>
      <c r="CH63" s="34">
        <f t="shared" si="59"/>
        <v>1</v>
      </c>
      <c r="CI63" s="34">
        <f t="shared" si="59"/>
        <v>0</v>
      </c>
      <c r="CJ63" s="34">
        <f t="shared" si="59"/>
        <v>0</v>
      </c>
      <c r="CK63" s="34">
        <f t="shared" si="59"/>
        <v>0</v>
      </c>
      <c r="CL63" s="34">
        <f t="shared" si="59"/>
        <v>0</v>
      </c>
      <c r="CM63" s="34">
        <f t="shared" si="59"/>
        <v>0</v>
      </c>
      <c r="CN63" s="34">
        <f t="shared" si="59"/>
        <v>0</v>
      </c>
      <c r="CO63" s="34">
        <f t="shared" si="59"/>
        <v>0</v>
      </c>
      <c r="CP63" s="34">
        <f t="shared" si="59"/>
        <v>0</v>
      </c>
      <c r="CQ63" s="34">
        <f t="shared" si="59"/>
        <v>0</v>
      </c>
      <c r="CR63" s="34">
        <f t="shared" si="51"/>
        <v>0</v>
      </c>
      <c r="CS63" s="34">
        <f t="shared" si="51"/>
        <v>0</v>
      </c>
      <c r="CT63" s="34">
        <f t="shared" si="43"/>
        <v>0</v>
      </c>
      <c r="CU63" s="34">
        <f t="shared" si="43"/>
        <v>0</v>
      </c>
      <c r="CV63" s="34">
        <f t="shared" si="43"/>
        <v>0</v>
      </c>
      <c r="CW63" s="34">
        <f t="shared" si="43"/>
        <v>0</v>
      </c>
      <c r="CX63" s="34">
        <f t="shared" si="43"/>
        <v>0</v>
      </c>
      <c r="DA63" s="34">
        <f t="shared" si="60"/>
        <v>0</v>
      </c>
      <c r="DB63" s="34">
        <f t="shared" si="60"/>
        <v>0</v>
      </c>
      <c r="DC63" s="34">
        <f t="shared" si="60"/>
        <v>0</v>
      </c>
      <c r="DD63" s="34">
        <f t="shared" si="60"/>
        <v>0</v>
      </c>
      <c r="DE63" s="34">
        <f t="shared" si="60"/>
        <v>0</v>
      </c>
      <c r="DF63" s="34">
        <f t="shared" si="60"/>
        <v>0</v>
      </c>
      <c r="DG63" s="34">
        <f t="shared" si="60"/>
        <v>0</v>
      </c>
      <c r="DH63" s="34">
        <f t="shared" si="60"/>
        <v>0</v>
      </c>
      <c r="DI63" s="34">
        <f t="shared" si="60"/>
        <v>0</v>
      </c>
      <c r="DJ63" s="34">
        <f t="shared" si="60"/>
        <v>0</v>
      </c>
      <c r="DK63" s="34">
        <f t="shared" si="60"/>
        <v>0</v>
      </c>
      <c r="DL63" s="34">
        <f t="shared" si="60"/>
        <v>0</v>
      </c>
      <c r="DM63" s="34">
        <f t="shared" si="60"/>
        <v>0</v>
      </c>
      <c r="DN63" s="34">
        <f t="shared" si="60"/>
        <v>0</v>
      </c>
      <c r="DO63" s="34">
        <f t="shared" si="52"/>
        <v>0</v>
      </c>
      <c r="DP63" s="34">
        <f t="shared" si="52"/>
        <v>0</v>
      </c>
      <c r="DQ63" s="34">
        <f t="shared" si="44"/>
        <v>0</v>
      </c>
      <c r="DR63" s="34">
        <f t="shared" si="44"/>
        <v>0</v>
      </c>
      <c r="DS63" s="34">
        <f t="shared" si="44"/>
        <v>0</v>
      </c>
      <c r="DT63" s="34">
        <f t="shared" si="44"/>
        <v>0</v>
      </c>
      <c r="DU63" s="34">
        <f t="shared" si="44"/>
        <v>0</v>
      </c>
      <c r="DW63" s="34">
        <f t="shared" si="7"/>
        <v>0</v>
      </c>
      <c r="DX63" s="34">
        <f t="shared" si="61"/>
        <v>0</v>
      </c>
      <c r="DY63" s="34">
        <f t="shared" si="61"/>
        <v>0</v>
      </c>
      <c r="DZ63" s="34">
        <f t="shared" si="61"/>
        <v>0</v>
      </c>
      <c r="EA63" s="34">
        <f t="shared" si="61"/>
        <v>0</v>
      </c>
      <c r="EB63" s="34">
        <f t="shared" si="61"/>
        <v>0</v>
      </c>
      <c r="EC63" s="34">
        <f t="shared" si="61"/>
        <v>1</v>
      </c>
      <c r="ED63" s="34">
        <f t="shared" si="61"/>
        <v>0</v>
      </c>
      <c r="EE63" s="34">
        <f t="shared" si="61"/>
        <v>0</v>
      </c>
      <c r="EF63" s="34">
        <f t="shared" si="61"/>
        <v>0</v>
      </c>
      <c r="EG63" s="34">
        <f t="shared" si="61"/>
        <v>0</v>
      </c>
      <c r="EH63" s="34">
        <f t="shared" si="61"/>
        <v>0</v>
      </c>
      <c r="EI63" s="34">
        <f t="shared" si="61"/>
        <v>0</v>
      </c>
      <c r="EJ63" s="34">
        <f t="shared" si="61"/>
        <v>0</v>
      </c>
      <c r="EK63" s="34">
        <f t="shared" si="61"/>
        <v>0</v>
      </c>
      <c r="EL63" s="34">
        <f t="shared" si="53"/>
        <v>0</v>
      </c>
      <c r="EM63" s="34">
        <f t="shared" si="53"/>
        <v>0</v>
      </c>
      <c r="EN63" s="34">
        <f t="shared" si="45"/>
        <v>0</v>
      </c>
      <c r="EO63" s="34">
        <f t="shared" si="45"/>
        <v>0</v>
      </c>
      <c r="EP63" s="34">
        <f t="shared" si="45"/>
        <v>0</v>
      </c>
      <c r="EQ63" s="34">
        <f t="shared" si="45"/>
        <v>0</v>
      </c>
      <c r="ER63" s="34">
        <f t="shared" si="45"/>
        <v>0</v>
      </c>
      <c r="ES63" s="5"/>
      <c r="ET63" s="44">
        <f t="shared" si="62"/>
        <v>0</v>
      </c>
      <c r="EU63" s="44">
        <f t="shared" si="62"/>
        <v>0</v>
      </c>
      <c r="EV63" s="44">
        <f t="shared" si="62"/>
        <v>0</v>
      </c>
      <c r="EW63" s="44">
        <f t="shared" si="62"/>
        <v>0</v>
      </c>
      <c r="EX63" s="44">
        <f t="shared" si="62"/>
        <v>0</v>
      </c>
      <c r="EY63" s="44">
        <f t="shared" si="62"/>
        <v>0</v>
      </c>
      <c r="EZ63" s="44">
        <f t="shared" si="62"/>
        <v>0</v>
      </c>
      <c r="FA63" s="44">
        <f t="shared" si="62"/>
        <v>0</v>
      </c>
      <c r="FB63" s="44">
        <f t="shared" si="62"/>
        <v>0</v>
      </c>
      <c r="FC63" s="44">
        <f t="shared" si="62"/>
        <v>0</v>
      </c>
      <c r="FD63" s="44">
        <f t="shared" si="62"/>
        <v>0</v>
      </c>
      <c r="FE63" s="44">
        <f t="shared" si="62"/>
        <v>0</v>
      </c>
      <c r="FF63" s="44">
        <f t="shared" si="62"/>
        <v>0</v>
      </c>
      <c r="FG63" s="44">
        <f t="shared" si="62"/>
        <v>0</v>
      </c>
      <c r="FH63" s="44">
        <f t="shared" si="54"/>
        <v>0</v>
      </c>
      <c r="FI63" s="44">
        <f t="shared" si="54"/>
        <v>0</v>
      </c>
      <c r="FJ63" s="44">
        <f t="shared" si="46"/>
        <v>0</v>
      </c>
      <c r="FK63" s="44">
        <f t="shared" si="46"/>
        <v>0</v>
      </c>
      <c r="FL63" s="44">
        <f t="shared" si="46"/>
        <v>0</v>
      </c>
      <c r="FM63" s="44">
        <f t="shared" si="46"/>
        <v>0</v>
      </c>
      <c r="FN63" s="44">
        <f t="shared" si="46"/>
        <v>0</v>
      </c>
      <c r="FO63" s="44">
        <f t="shared" si="46"/>
        <v>0</v>
      </c>
      <c r="FP63" s="44"/>
      <c r="FQ63" s="44">
        <f t="shared" si="63"/>
        <v>0</v>
      </c>
      <c r="FR63" s="44">
        <f t="shared" si="63"/>
        <v>0</v>
      </c>
      <c r="FS63" s="44">
        <f t="shared" si="63"/>
        <v>0</v>
      </c>
      <c r="FT63" s="44">
        <f t="shared" si="63"/>
        <v>0</v>
      </c>
      <c r="FU63" s="44">
        <f t="shared" si="63"/>
        <v>0</v>
      </c>
      <c r="FV63" s="44">
        <f t="shared" si="63"/>
        <v>0</v>
      </c>
      <c r="FW63" s="44">
        <f t="shared" si="63"/>
        <v>0</v>
      </c>
      <c r="FX63" s="44">
        <f t="shared" si="63"/>
        <v>0</v>
      </c>
      <c r="FY63" s="44">
        <f t="shared" si="63"/>
        <v>0</v>
      </c>
      <c r="FZ63" s="44">
        <f t="shared" si="63"/>
        <v>0</v>
      </c>
      <c r="GA63" s="44">
        <f t="shared" si="63"/>
        <v>0</v>
      </c>
      <c r="GB63" s="44">
        <f t="shared" si="63"/>
        <v>0</v>
      </c>
      <c r="GC63" s="44">
        <f t="shared" si="63"/>
        <v>0</v>
      </c>
      <c r="GD63" s="44">
        <f t="shared" si="63"/>
        <v>0</v>
      </c>
      <c r="GE63" s="44">
        <f t="shared" si="55"/>
        <v>0</v>
      </c>
      <c r="GF63" s="44">
        <f t="shared" si="55"/>
        <v>0</v>
      </c>
      <c r="GG63" s="44">
        <f t="shared" si="47"/>
        <v>0</v>
      </c>
      <c r="GH63" s="44">
        <f t="shared" si="47"/>
        <v>0</v>
      </c>
      <c r="GI63" s="44">
        <f t="shared" si="47"/>
        <v>0</v>
      </c>
      <c r="GJ63" s="44">
        <f t="shared" si="47"/>
        <v>0</v>
      </c>
      <c r="GK63" s="44">
        <f t="shared" si="47"/>
        <v>0</v>
      </c>
      <c r="GL63" s="44">
        <f t="shared" si="47"/>
        <v>0</v>
      </c>
      <c r="GM63" s="44"/>
      <c r="GN63" s="44">
        <f t="shared" si="64"/>
        <v>0</v>
      </c>
      <c r="GO63" s="44">
        <f t="shared" si="64"/>
        <v>0</v>
      </c>
      <c r="GP63" s="44">
        <f t="shared" si="64"/>
        <v>0</v>
      </c>
      <c r="GQ63" s="44">
        <f t="shared" si="64"/>
        <v>0</v>
      </c>
      <c r="GR63" s="44">
        <f t="shared" si="64"/>
        <v>0</v>
      </c>
      <c r="GS63" s="44">
        <f t="shared" si="64"/>
        <v>0</v>
      </c>
      <c r="GT63" s="44">
        <f t="shared" si="64"/>
        <v>0</v>
      </c>
      <c r="GU63" s="44">
        <f t="shared" si="64"/>
        <v>0</v>
      </c>
      <c r="GV63" s="44">
        <f t="shared" si="64"/>
        <v>0</v>
      </c>
      <c r="GW63" s="44">
        <f t="shared" si="64"/>
        <v>0</v>
      </c>
      <c r="GX63" s="44">
        <f t="shared" si="64"/>
        <v>0</v>
      </c>
      <c r="GY63" s="44">
        <f t="shared" si="64"/>
        <v>0</v>
      </c>
      <c r="GZ63" s="44">
        <f t="shared" si="64"/>
        <v>0</v>
      </c>
      <c r="HA63" s="44">
        <f t="shared" si="64"/>
        <v>0</v>
      </c>
      <c r="HB63" s="44">
        <f t="shared" si="56"/>
        <v>0</v>
      </c>
      <c r="HC63" s="44">
        <f t="shared" si="56"/>
        <v>0</v>
      </c>
      <c r="HD63" s="44">
        <f t="shared" si="48"/>
        <v>0</v>
      </c>
      <c r="HE63" s="44">
        <f t="shared" si="48"/>
        <v>0</v>
      </c>
      <c r="HF63" s="44">
        <f t="shared" si="48"/>
        <v>0</v>
      </c>
      <c r="HG63" s="44">
        <f t="shared" si="48"/>
        <v>0</v>
      </c>
      <c r="HH63" s="44">
        <f t="shared" si="48"/>
        <v>0</v>
      </c>
      <c r="HI63" s="44">
        <f t="shared" si="48"/>
        <v>0</v>
      </c>
      <c r="HJ63" s="44"/>
      <c r="HK63" s="44">
        <f t="shared" si="65"/>
        <v>0</v>
      </c>
      <c r="HL63" s="44">
        <f t="shared" si="65"/>
        <v>0</v>
      </c>
      <c r="HM63" s="44">
        <f t="shared" si="65"/>
        <v>0</v>
      </c>
      <c r="HN63" s="44">
        <f t="shared" si="65"/>
        <v>0</v>
      </c>
      <c r="HO63" s="44">
        <f t="shared" si="65"/>
        <v>0</v>
      </c>
      <c r="HP63" s="44">
        <f t="shared" si="65"/>
        <v>0</v>
      </c>
      <c r="HQ63" s="44">
        <f t="shared" si="65"/>
        <v>-32400</v>
      </c>
      <c r="HR63" s="44">
        <f t="shared" si="65"/>
        <v>0</v>
      </c>
      <c r="HS63" s="44">
        <f t="shared" si="65"/>
        <v>0</v>
      </c>
      <c r="HT63" s="44">
        <f t="shared" si="65"/>
        <v>0</v>
      </c>
      <c r="HU63" s="44">
        <f t="shared" si="65"/>
        <v>0</v>
      </c>
      <c r="HV63" s="44">
        <f t="shared" si="65"/>
        <v>0</v>
      </c>
      <c r="HW63" s="44">
        <f t="shared" si="65"/>
        <v>0</v>
      </c>
      <c r="HX63" s="44">
        <f t="shared" si="65"/>
        <v>0</v>
      </c>
      <c r="HY63" s="44">
        <f t="shared" si="57"/>
        <v>0</v>
      </c>
      <c r="HZ63" s="44">
        <f t="shared" si="57"/>
        <v>0</v>
      </c>
      <c r="IA63" s="44">
        <f t="shared" si="49"/>
        <v>0</v>
      </c>
      <c r="IB63" s="44">
        <f t="shared" si="49"/>
        <v>0</v>
      </c>
      <c r="IC63" s="44">
        <f t="shared" si="49"/>
        <v>0</v>
      </c>
      <c r="ID63" s="44">
        <f t="shared" si="49"/>
        <v>0</v>
      </c>
      <c r="IE63" s="44">
        <f t="shared" si="49"/>
        <v>0</v>
      </c>
      <c r="IF63" s="44">
        <f t="shared" si="49"/>
        <v>0</v>
      </c>
    </row>
    <row r="64" spans="1:240" s="34" customFormat="1" ht="12" customHeight="1" x14ac:dyDescent="0.15">
      <c r="A64" s="77"/>
      <c r="B64" s="78"/>
      <c r="C64" s="78" t="s">
        <v>278</v>
      </c>
      <c r="D64" s="79" t="s">
        <v>176</v>
      </c>
      <c r="E64" s="79" t="s">
        <v>176</v>
      </c>
      <c r="F64" s="80"/>
      <c r="G64" s="80"/>
      <c r="H64" s="65" t="s">
        <v>49</v>
      </c>
      <c r="I64" s="65" t="s">
        <v>70</v>
      </c>
      <c r="J64" s="65" t="s">
        <v>93</v>
      </c>
      <c r="K64" s="67"/>
      <c r="L64" s="81">
        <v>0</v>
      </c>
      <c r="M64" s="81">
        <v>0</v>
      </c>
      <c r="N64" s="81">
        <v>0</v>
      </c>
      <c r="O64" s="81">
        <v>0</v>
      </c>
      <c r="P64" s="81"/>
      <c r="Q64" s="81">
        <v>0</v>
      </c>
      <c r="R64" s="81">
        <v>0</v>
      </c>
      <c r="S64" s="81">
        <v>0</v>
      </c>
      <c r="T64" s="81">
        <v>0</v>
      </c>
      <c r="U64" s="81">
        <v>0</v>
      </c>
      <c r="V64" s="81">
        <v>0</v>
      </c>
      <c r="W64" s="81">
        <v>0</v>
      </c>
      <c r="X64" s="81">
        <v>0</v>
      </c>
      <c r="Y64" s="81">
        <v>0</v>
      </c>
      <c r="Z64" s="81">
        <v>0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44"/>
      <c r="AI64" s="81">
        <v>0</v>
      </c>
      <c r="AJ64" s="81">
        <v>0</v>
      </c>
      <c r="AK64" s="81">
        <v>0</v>
      </c>
      <c r="AL64" s="81">
        <v>0</v>
      </c>
      <c r="AM64" s="81"/>
      <c r="AN64" s="81">
        <v>0</v>
      </c>
      <c r="AO64" s="81">
        <v>0</v>
      </c>
      <c r="AP64" s="81">
        <v>0</v>
      </c>
      <c r="AQ64" s="81">
        <v>0</v>
      </c>
      <c r="AR64" s="81">
        <v>0</v>
      </c>
      <c r="AS64" s="81">
        <v>0</v>
      </c>
      <c r="AT64" s="81">
        <v>0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1">
        <v>0</v>
      </c>
      <c r="BA64" s="81">
        <v>0</v>
      </c>
      <c r="BB64" s="81">
        <v>0</v>
      </c>
      <c r="BC64" s="81">
        <v>0</v>
      </c>
      <c r="BD64" s="81">
        <v>0</v>
      </c>
      <c r="BE64" s="5"/>
      <c r="BF64" s="34">
        <f t="shared" si="58"/>
        <v>0</v>
      </c>
      <c r="BG64" s="34">
        <f t="shared" si="58"/>
        <v>0</v>
      </c>
      <c r="BH64" s="34">
        <f t="shared" si="58"/>
        <v>0</v>
      </c>
      <c r="BI64" s="34">
        <f t="shared" si="58"/>
        <v>0</v>
      </c>
      <c r="BJ64" s="34">
        <f t="shared" si="58"/>
        <v>0</v>
      </c>
      <c r="BK64" s="34">
        <f t="shared" si="58"/>
        <v>0</v>
      </c>
      <c r="BL64" s="34">
        <f t="shared" si="58"/>
        <v>0</v>
      </c>
      <c r="BM64" s="34">
        <f t="shared" si="58"/>
        <v>0</v>
      </c>
      <c r="BN64" s="34">
        <f t="shared" si="58"/>
        <v>0</v>
      </c>
      <c r="BO64" s="34">
        <f t="shared" si="58"/>
        <v>0</v>
      </c>
      <c r="BP64" s="34">
        <f t="shared" si="58"/>
        <v>0</v>
      </c>
      <c r="BQ64" s="34">
        <f t="shared" si="58"/>
        <v>0</v>
      </c>
      <c r="BR64" s="34">
        <f t="shared" si="58"/>
        <v>0</v>
      </c>
      <c r="BS64" s="34">
        <f t="shared" si="58"/>
        <v>0</v>
      </c>
      <c r="BT64" s="34">
        <f t="shared" si="50"/>
        <v>0</v>
      </c>
      <c r="BU64" s="34">
        <f t="shared" si="50"/>
        <v>0</v>
      </c>
      <c r="BV64" s="34">
        <f t="shared" si="42"/>
        <v>0</v>
      </c>
      <c r="BW64" s="34">
        <f t="shared" si="42"/>
        <v>0</v>
      </c>
      <c r="BX64" s="34">
        <f t="shared" si="42"/>
        <v>0</v>
      </c>
      <c r="BY64" s="34">
        <f t="shared" si="42"/>
        <v>0</v>
      </c>
      <c r="BZ64" s="34">
        <f t="shared" si="42"/>
        <v>0</v>
      </c>
      <c r="CA64" s="34">
        <f t="shared" si="42"/>
        <v>0</v>
      </c>
      <c r="CC64" s="34">
        <f t="shared" si="2"/>
        <v>0</v>
      </c>
      <c r="CD64" s="34">
        <f t="shared" si="59"/>
        <v>0</v>
      </c>
      <c r="CE64" s="34">
        <f t="shared" si="59"/>
        <v>0</v>
      </c>
      <c r="CF64" s="34">
        <f t="shared" si="59"/>
        <v>0</v>
      </c>
      <c r="CG64" s="34">
        <f t="shared" si="59"/>
        <v>0</v>
      </c>
      <c r="CH64" s="34">
        <f t="shared" si="59"/>
        <v>0</v>
      </c>
      <c r="CI64" s="34">
        <f t="shared" si="59"/>
        <v>0</v>
      </c>
      <c r="CJ64" s="34">
        <f t="shared" si="59"/>
        <v>0</v>
      </c>
      <c r="CK64" s="34">
        <f t="shared" si="59"/>
        <v>0</v>
      </c>
      <c r="CL64" s="34">
        <f t="shared" si="59"/>
        <v>0</v>
      </c>
      <c r="CM64" s="34">
        <f t="shared" si="59"/>
        <v>0</v>
      </c>
      <c r="CN64" s="34">
        <f t="shared" si="59"/>
        <v>0</v>
      </c>
      <c r="CO64" s="34">
        <f t="shared" si="59"/>
        <v>0</v>
      </c>
      <c r="CP64" s="34">
        <f t="shared" si="59"/>
        <v>0</v>
      </c>
      <c r="CQ64" s="34">
        <f t="shared" si="59"/>
        <v>0</v>
      </c>
      <c r="CR64" s="34">
        <f t="shared" si="51"/>
        <v>0</v>
      </c>
      <c r="CS64" s="34">
        <f t="shared" si="51"/>
        <v>0</v>
      </c>
      <c r="CT64" s="34">
        <f t="shared" si="43"/>
        <v>0</v>
      </c>
      <c r="CU64" s="34">
        <f t="shared" si="43"/>
        <v>0</v>
      </c>
      <c r="CV64" s="34">
        <f t="shared" si="43"/>
        <v>0</v>
      </c>
      <c r="CW64" s="34">
        <f t="shared" si="43"/>
        <v>0</v>
      </c>
      <c r="CX64" s="34">
        <f t="shared" si="43"/>
        <v>0</v>
      </c>
      <c r="DA64" s="34">
        <f t="shared" si="60"/>
        <v>0</v>
      </c>
      <c r="DB64" s="34">
        <f t="shared" si="60"/>
        <v>0</v>
      </c>
      <c r="DC64" s="34">
        <f t="shared" si="60"/>
        <v>0</v>
      </c>
      <c r="DD64" s="34">
        <f t="shared" si="60"/>
        <v>0</v>
      </c>
      <c r="DE64" s="34">
        <f t="shared" si="60"/>
        <v>0</v>
      </c>
      <c r="DF64" s="34">
        <f t="shared" si="60"/>
        <v>0</v>
      </c>
      <c r="DG64" s="34">
        <f t="shared" si="60"/>
        <v>0</v>
      </c>
      <c r="DH64" s="34">
        <f t="shared" si="60"/>
        <v>0</v>
      </c>
      <c r="DI64" s="34">
        <f t="shared" si="60"/>
        <v>0</v>
      </c>
      <c r="DJ64" s="34">
        <f t="shared" si="60"/>
        <v>0</v>
      </c>
      <c r="DK64" s="34">
        <f t="shared" si="60"/>
        <v>0</v>
      </c>
      <c r="DL64" s="34">
        <f t="shared" si="60"/>
        <v>0</v>
      </c>
      <c r="DM64" s="34">
        <f t="shared" si="60"/>
        <v>0</v>
      </c>
      <c r="DN64" s="34">
        <f t="shared" si="60"/>
        <v>0</v>
      </c>
      <c r="DO64" s="34">
        <f t="shared" si="52"/>
        <v>0</v>
      </c>
      <c r="DP64" s="34">
        <f t="shared" si="52"/>
        <v>0</v>
      </c>
      <c r="DQ64" s="34">
        <f t="shared" si="44"/>
        <v>0</v>
      </c>
      <c r="DR64" s="34">
        <f t="shared" si="44"/>
        <v>0</v>
      </c>
      <c r="DS64" s="34">
        <f t="shared" si="44"/>
        <v>0</v>
      </c>
      <c r="DT64" s="34">
        <f t="shared" si="44"/>
        <v>0</v>
      </c>
      <c r="DU64" s="34">
        <f t="shared" si="44"/>
        <v>0</v>
      </c>
      <c r="DW64" s="34">
        <f t="shared" si="7"/>
        <v>0</v>
      </c>
      <c r="DX64" s="34">
        <f t="shared" si="61"/>
        <v>0</v>
      </c>
      <c r="DY64" s="34">
        <f t="shared" si="61"/>
        <v>0</v>
      </c>
      <c r="DZ64" s="34">
        <f t="shared" si="61"/>
        <v>0</v>
      </c>
      <c r="EA64" s="34">
        <f t="shared" si="61"/>
        <v>0</v>
      </c>
      <c r="EB64" s="34">
        <f t="shared" si="61"/>
        <v>0</v>
      </c>
      <c r="EC64" s="34">
        <f t="shared" si="61"/>
        <v>0</v>
      </c>
      <c r="ED64" s="34">
        <f t="shared" si="61"/>
        <v>0</v>
      </c>
      <c r="EE64" s="34">
        <f t="shared" si="61"/>
        <v>0</v>
      </c>
      <c r="EF64" s="34">
        <f t="shared" si="61"/>
        <v>0</v>
      </c>
      <c r="EG64" s="34">
        <f t="shared" si="61"/>
        <v>0</v>
      </c>
      <c r="EH64" s="34">
        <f t="shared" si="61"/>
        <v>0</v>
      </c>
      <c r="EI64" s="34">
        <f t="shared" si="61"/>
        <v>0</v>
      </c>
      <c r="EJ64" s="34">
        <f t="shared" si="61"/>
        <v>0</v>
      </c>
      <c r="EK64" s="34">
        <f t="shared" si="61"/>
        <v>0</v>
      </c>
      <c r="EL64" s="34">
        <f t="shared" si="53"/>
        <v>0</v>
      </c>
      <c r="EM64" s="34">
        <f t="shared" si="53"/>
        <v>0</v>
      </c>
      <c r="EN64" s="34">
        <f t="shared" si="45"/>
        <v>0</v>
      </c>
      <c r="EO64" s="34">
        <f t="shared" si="45"/>
        <v>0</v>
      </c>
      <c r="EP64" s="34">
        <f t="shared" si="45"/>
        <v>0</v>
      </c>
      <c r="EQ64" s="34">
        <f t="shared" si="45"/>
        <v>0</v>
      </c>
      <c r="ER64" s="34">
        <f t="shared" si="45"/>
        <v>0</v>
      </c>
      <c r="ES64" s="5"/>
      <c r="ET64" s="44">
        <f t="shared" si="62"/>
        <v>0</v>
      </c>
      <c r="EU64" s="44">
        <f t="shared" si="62"/>
        <v>0</v>
      </c>
      <c r="EV64" s="44">
        <f t="shared" si="62"/>
        <v>0</v>
      </c>
      <c r="EW64" s="44">
        <f t="shared" si="62"/>
        <v>0</v>
      </c>
      <c r="EX64" s="44">
        <f t="shared" si="62"/>
        <v>0</v>
      </c>
      <c r="EY64" s="44">
        <f t="shared" si="62"/>
        <v>0</v>
      </c>
      <c r="EZ64" s="44">
        <f t="shared" si="62"/>
        <v>0</v>
      </c>
      <c r="FA64" s="44">
        <f t="shared" si="62"/>
        <v>0</v>
      </c>
      <c r="FB64" s="44">
        <f t="shared" si="62"/>
        <v>0</v>
      </c>
      <c r="FC64" s="44">
        <f t="shared" si="62"/>
        <v>0</v>
      </c>
      <c r="FD64" s="44">
        <f t="shared" si="62"/>
        <v>0</v>
      </c>
      <c r="FE64" s="44">
        <f t="shared" si="62"/>
        <v>0</v>
      </c>
      <c r="FF64" s="44">
        <f t="shared" si="62"/>
        <v>0</v>
      </c>
      <c r="FG64" s="44">
        <f t="shared" si="62"/>
        <v>0</v>
      </c>
      <c r="FH64" s="44">
        <f t="shared" si="54"/>
        <v>0</v>
      </c>
      <c r="FI64" s="44">
        <f t="shared" si="54"/>
        <v>0</v>
      </c>
      <c r="FJ64" s="44">
        <f t="shared" si="46"/>
        <v>0</v>
      </c>
      <c r="FK64" s="44">
        <f t="shared" si="46"/>
        <v>0</v>
      </c>
      <c r="FL64" s="44">
        <f t="shared" si="46"/>
        <v>0</v>
      </c>
      <c r="FM64" s="44">
        <f t="shared" si="46"/>
        <v>0</v>
      </c>
      <c r="FN64" s="44">
        <f t="shared" si="46"/>
        <v>0</v>
      </c>
      <c r="FO64" s="44">
        <f t="shared" si="46"/>
        <v>0</v>
      </c>
      <c r="FP64" s="44"/>
      <c r="FQ64" s="44">
        <f t="shared" si="63"/>
        <v>0</v>
      </c>
      <c r="FR64" s="44">
        <f t="shared" si="63"/>
        <v>0</v>
      </c>
      <c r="FS64" s="44">
        <f t="shared" si="63"/>
        <v>0</v>
      </c>
      <c r="FT64" s="44">
        <f t="shared" si="63"/>
        <v>0</v>
      </c>
      <c r="FU64" s="44">
        <f t="shared" si="63"/>
        <v>0</v>
      </c>
      <c r="FV64" s="44">
        <f t="shared" si="63"/>
        <v>0</v>
      </c>
      <c r="FW64" s="44">
        <f t="shared" si="63"/>
        <v>0</v>
      </c>
      <c r="FX64" s="44">
        <f t="shared" si="63"/>
        <v>0</v>
      </c>
      <c r="FY64" s="44">
        <f t="shared" si="63"/>
        <v>0</v>
      </c>
      <c r="FZ64" s="44">
        <f t="shared" si="63"/>
        <v>0</v>
      </c>
      <c r="GA64" s="44">
        <f t="shared" si="63"/>
        <v>0</v>
      </c>
      <c r="GB64" s="44">
        <f t="shared" si="63"/>
        <v>0</v>
      </c>
      <c r="GC64" s="44">
        <f t="shared" si="63"/>
        <v>0</v>
      </c>
      <c r="GD64" s="44">
        <f t="shared" si="63"/>
        <v>0</v>
      </c>
      <c r="GE64" s="44">
        <f t="shared" si="55"/>
        <v>0</v>
      </c>
      <c r="GF64" s="44">
        <f t="shared" si="55"/>
        <v>0</v>
      </c>
      <c r="GG64" s="44">
        <f t="shared" si="47"/>
        <v>0</v>
      </c>
      <c r="GH64" s="44">
        <f t="shared" si="47"/>
        <v>0</v>
      </c>
      <c r="GI64" s="44">
        <f t="shared" si="47"/>
        <v>0</v>
      </c>
      <c r="GJ64" s="44">
        <f t="shared" si="47"/>
        <v>0</v>
      </c>
      <c r="GK64" s="44">
        <f t="shared" si="47"/>
        <v>0</v>
      </c>
      <c r="GL64" s="44">
        <f t="shared" si="47"/>
        <v>0</v>
      </c>
      <c r="GM64" s="44"/>
      <c r="GN64" s="44">
        <f t="shared" si="64"/>
        <v>0</v>
      </c>
      <c r="GO64" s="44">
        <f t="shared" si="64"/>
        <v>0</v>
      </c>
      <c r="GP64" s="44">
        <f t="shared" si="64"/>
        <v>0</v>
      </c>
      <c r="GQ64" s="44">
        <f t="shared" si="64"/>
        <v>0</v>
      </c>
      <c r="GR64" s="44">
        <f t="shared" si="64"/>
        <v>0</v>
      </c>
      <c r="GS64" s="44">
        <f t="shared" si="64"/>
        <v>0</v>
      </c>
      <c r="GT64" s="44">
        <f t="shared" si="64"/>
        <v>0</v>
      </c>
      <c r="GU64" s="44">
        <f t="shared" si="64"/>
        <v>0</v>
      </c>
      <c r="GV64" s="44">
        <f t="shared" si="64"/>
        <v>0</v>
      </c>
      <c r="GW64" s="44">
        <f t="shared" si="64"/>
        <v>0</v>
      </c>
      <c r="GX64" s="44">
        <f t="shared" si="64"/>
        <v>0</v>
      </c>
      <c r="GY64" s="44">
        <f t="shared" si="64"/>
        <v>0</v>
      </c>
      <c r="GZ64" s="44">
        <f t="shared" si="64"/>
        <v>0</v>
      </c>
      <c r="HA64" s="44">
        <f t="shared" si="64"/>
        <v>0</v>
      </c>
      <c r="HB64" s="44">
        <f t="shared" si="56"/>
        <v>0</v>
      </c>
      <c r="HC64" s="44">
        <f t="shared" si="56"/>
        <v>0</v>
      </c>
      <c r="HD64" s="44">
        <f t="shared" si="48"/>
        <v>0</v>
      </c>
      <c r="HE64" s="44">
        <f t="shared" si="48"/>
        <v>0</v>
      </c>
      <c r="HF64" s="44">
        <f t="shared" si="48"/>
        <v>0</v>
      </c>
      <c r="HG64" s="44">
        <f t="shared" si="48"/>
        <v>0</v>
      </c>
      <c r="HH64" s="44">
        <f t="shared" si="48"/>
        <v>0</v>
      </c>
      <c r="HI64" s="44">
        <f t="shared" si="48"/>
        <v>0</v>
      </c>
      <c r="HJ64" s="44"/>
      <c r="HK64" s="44">
        <f t="shared" si="65"/>
        <v>0</v>
      </c>
      <c r="HL64" s="44">
        <f t="shared" si="65"/>
        <v>0</v>
      </c>
      <c r="HM64" s="44">
        <f t="shared" si="65"/>
        <v>0</v>
      </c>
      <c r="HN64" s="44">
        <f t="shared" si="65"/>
        <v>0</v>
      </c>
      <c r="HO64" s="44">
        <f t="shared" si="65"/>
        <v>0</v>
      </c>
      <c r="HP64" s="44">
        <f t="shared" si="65"/>
        <v>0</v>
      </c>
      <c r="HQ64" s="44">
        <f t="shared" si="65"/>
        <v>0</v>
      </c>
      <c r="HR64" s="44">
        <f t="shared" si="65"/>
        <v>0</v>
      </c>
      <c r="HS64" s="44">
        <f t="shared" si="65"/>
        <v>0</v>
      </c>
      <c r="HT64" s="44">
        <f t="shared" si="65"/>
        <v>0</v>
      </c>
      <c r="HU64" s="44">
        <f t="shared" si="65"/>
        <v>0</v>
      </c>
      <c r="HV64" s="44">
        <f t="shared" si="65"/>
        <v>0</v>
      </c>
      <c r="HW64" s="44">
        <f t="shared" si="65"/>
        <v>0</v>
      </c>
      <c r="HX64" s="44">
        <f t="shared" si="65"/>
        <v>0</v>
      </c>
      <c r="HY64" s="44">
        <f t="shared" si="57"/>
        <v>0</v>
      </c>
      <c r="HZ64" s="44">
        <f t="shared" si="57"/>
        <v>0</v>
      </c>
      <c r="IA64" s="44">
        <f t="shared" si="49"/>
        <v>0</v>
      </c>
      <c r="IB64" s="44">
        <f t="shared" si="49"/>
        <v>0</v>
      </c>
      <c r="IC64" s="44">
        <f t="shared" si="49"/>
        <v>0</v>
      </c>
      <c r="ID64" s="44">
        <f t="shared" si="49"/>
        <v>0</v>
      </c>
      <c r="IE64" s="44">
        <f t="shared" si="49"/>
        <v>0</v>
      </c>
      <c r="IF64" s="44">
        <f t="shared" si="49"/>
        <v>0</v>
      </c>
    </row>
    <row r="65" spans="1:240" s="34" customFormat="1" ht="12" customHeight="1" x14ac:dyDescent="0.15">
      <c r="A65" s="77"/>
      <c r="B65" s="78" t="s">
        <v>241</v>
      </c>
      <c r="C65" s="78" t="s">
        <v>279</v>
      </c>
      <c r="D65" s="79" t="s">
        <v>243</v>
      </c>
      <c r="E65" s="79" t="s">
        <v>243</v>
      </c>
      <c r="F65" s="80">
        <v>44562</v>
      </c>
      <c r="G65" s="80">
        <v>45473</v>
      </c>
      <c r="H65" s="65" t="s">
        <v>57</v>
      </c>
      <c r="I65" s="65" t="s">
        <v>70</v>
      </c>
      <c r="J65" s="65" t="s">
        <v>93</v>
      </c>
      <c r="K65" s="67"/>
      <c r="L65" s="81">
        <v>18725</v>
      </c>
      <c r="M65" s="81">
        <v>18725</v>
      </c>
      <c r="N65" s="81">
        <v>18725</v>
      </c>
      <c r="O65" s="81">
        <v>0</v>
      </c>
      <c r="P65" s="81"/>
      <c r="Q65" s="81">
        <v>0</v>
      </c>
      <c r="R65" s="81">
        <v>0</v>
      </c>
      <c r="S65" s="81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44"/>
      <c r="AI65" s="81">
        <v>18725</v>
      </c>
      <c r="AJ65" s="81">
        <v>18725</v>
      </c>
      <c r="AK65" s="81">
        <v>18725</v>
      </c>
      <c r="AL65" s="81">
        <v>0</v>
      </c>
      <c r="AM65" s="81"/>
      <c r="AN65" s="81">
        <v>0</v>
      </c>
      <c r="AO65" s="81">
        <v>0</v>
      </c>
      <c r="AP65" s="81">
        <v>0</v>
      </c>
      <c r="AQ65" s="81">
        <v>0</v>
      </c>
      <c r="AR65" s="81">
        <v>0</v>
      </c>
      <c r="AS65" s="81">
        <v>0</v>
      </c>
      <c r="AT65" s="81">
        <v>0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1">
        <v>0</v>
      </c>
      <c r="BA65" s="81">
        <v>0</v>
      </c>
      <c r="BB65" s="81">
        <v>0</v>
      </c>
      <c r="BC65" s="81">
        <v>0</v>
      </c>
      <c r="BD65" s="81">
        <v>0</v>
      </c>
      <c r="BE65" s="5"/>
      <c r="BF65" s="34">
        <f t="shared" si="58"/>
        <v>1</v>
      </c>
      <c r="BG65" s="34">
        <f t="shared" si="58"/>
        <v>1</v>
      </c>
      <c r="BH65" s="34">
        <f t="shared" si="58"/>
        <v>1</v>
      </c>
      <c r="BI65" s="34">
        <f t="shared" si="58"/>
        <v>0</v>
      </c>
      <c r="BJ65" s="34">
        <f t="shared" si="58"/>
        <v>0</v>
      </c>
      <c r="BK65" s="34">
        <f t="shared" si="58"/>
        <v>0</v>
      </c>
      <c r="BL65" s="34">
        <f t="shared" si="58"/>
        <v>0</v>
      </c>
      <c r="BM65" s="34">
        <f t="shared" si="58"/>
        <v>0</v>
      </c>
      <c r="BN65" s="34">
        <f t="shared" si="58"/>
        <v>0</v>
      </c>
      <c r="BO65" s="34">
        <f t="shared" si="58"/>
        <v>0</v>
      </c>
      <c r="BP65" s="34">
        <f t="shared" si="58"/>
        <v>0</v>
      </c>
      <c r="BQ65" s="34">
        <f t="shared" si="58"/>
        <v>0</v>
      </c>
      <c r="BR65" s="34">
        <f t="shared" si="58"/>
        <v>0</v>
      </c>
      <c r="BS65" s="34">
        <f t="shared" si="58"/>
        <v>0</v>
      </c>
      <c r="BT65" s="34">
        <f t="shared" si="50"/>
        <v>0</v>
      </c>
      <c r="BU65" s="34">
        <f t="shared" si="50"/>
        <v>0</v>
      </c>
      <c r="BV65" s="34">
        <f t="shared" si="42"/>
        <v>0</v>
      </c>
      <c r="BW65" s="34">
        <f t="shared" si="42"/>
        <v>0</v>
      </c>
      <c r="BX65" s="34">
        <f t="shared" si="42"/>
        <v>0</v>
      </c>
      <c r="BY65" s="34">
        <f t="shared" si="42"/>
        <v>0</v>
      </c>
      <c r="BZ65" s="34">
        <f t="shared" si="42"/>
        <v>0</v>
      </c>
      <c r="CA65" s="34">
        <f t="shared" si="42"/>
        <v>0</v>
      </c>
      <c r="CC65" s="34">
        <f t="shared" si="2"/>
        <v>0</v>
      </c>
      <c r="CD65" s="34">
        <f t="shared" si="59"/>
        <v>1</v>
      </c>
      <c r="CE65" s="34">
        <f t="shared" si="59"/>
        <v>1</v>
      </c>
      <c r="CF65" s="34">
        <f t="shared" si="59"/>
        <v>0</v>
      </c>
      <c r="CG65" s="34">
        <f t="shared" si="59"/>
        <v>0</v>
      </c>
      <c r="CH65" s="34">
        <f t="shared" si="59"/>
        <v>0</v>
      </c>
      <c r="CI65" s="34">
        <f t="shared" si="59"/>
        <v>0</v>
      </c>
      <c r="CJ65" s="34">
        <f t="shared" si="59"/>
        <v>0</v>
      </c>
      <c r="CK65" s="34">
        <f t="shared" si="59"/>
        <v>0</v>
      </c>
      <c r="CL65" s="34">
        <f t="shared" si="59"/>
        <v>0</v>
      </c>
      <c r="CM65" s="34">
        <f t="shared" si="59"/>
        <v>0</v>
      </c>
      <c r="CN65" s="34">
        <f t="shared" si="59"/>
        <v>0</v>
      </c>
      <c r="CO65" s="34">
        <f t="shared" si="59"/>
        <v>0</v>
      </c>
      <c r="CP65" s="34">
        <f t="shared" si="59"/>
        <v>0</v>
      </c>
      <c r="CQ65" s="34">
        <f t="shared" si="59"/>
        <v>0</v>
      </c>
      <c r="CR65" s="34">
        <f t="shared" si="51"/>
        <v>0</v>
      </c>
      <c r="CS65" s="34">
        <f t="shared" si="51"/>
        <v>0</v>
      </c>
      <c r="CT65" s="34">
        <f t="shared" si="43"/>
        <v>0</v>
      </c>
      <c r="CU65" s="34">
        <f t="shared" si="43"/>
        <v>0</v>
      </c>
      <c r="CV65" s="34">
        <f t="shared" si="43"/>
        <v>0</v>
      </c>
      <c r="CW65" s="34">
        <f t="shared" si="43"/>
        <v>0</v>
      </c>
      <c r="CX65" s="34">
        <f t="shared" si="43"/>
        <v>0</v>
      </c>
      <c r="DA65" s="34">
        <f t="shared" si="60"/>
        <v>0</v>
      </c>
      <c r="DB65" s="34">
        <f t="shared" si="60"/>
        <v>0</v>
      </c>
      <c r="DC65" s="34">
        <f t="shared" si="60"/>
        <v>0</v>
      </c>
      <c r="DD65" s="34">
        <f t="shared" si="60"/>
        <v>0</v>
      </c>
      <c r="DE65" s="34">
        <f t="shared" si="60"/>
        <v>0</v>
      </c>
      <c r="DF65" s="34">
        <f t="shared" si="60"/>
        <v>0</v>
      </c>
      <c r="DG65" s="34">
        <f t="shared" si="60"/>
        <v>0</v>
      </c>
      <c r="DH65" s="34">
        <f t="shared" si="60"/>
        <v>0</v>
      </c>
      <c r="DI65" s="34">
        <f t="shared" si="60"/>
        <v>0</v>
      </c>
      <c r="DJ65" s="34">
        <f t="shared" si="60"/>
        <v>0</v>
      </c>
      <c r="DK65" s="34">
        <f t="shared" si="60"/>
        <v>0</v>
      </c>
      <c r="DL65" s="34">
        <f t="shared" si="60"/>
        <v>0</v>
      </c>
      <c r="DM65" s="34">
        <f t="shared" si="60"/>
        <v>0</v>
      </c>
      <c r="DN65" s="34">
        <f t="shared" si="60"/>
        <v>0</v>
      </c>
      <c r="DO65" s="34">
        <f t="shared" si="52"/>
        <v>0</v>
      </c>
      <c r="DP65" s="34">
        <f t="shared" si="52"/>
        <v>0</v>
      </c>
      <c r="DQ65" s="34">
        <f t="shared" si="44"/>
        <v>0</v>
      </c>
      <c r="DR65" s="34">
        <f t="shared" si="44"/>
        <v>0</v>
      </c>
      <c r="DS65" s="34">
        <f t="shared" si="44"/>
        <v>0</v>
      </c>
      <c r="DT65" s="34">
        <f t="shared" si="44"/>
        <v>0</v>
      </c>
      <c r="DU65" s="34">
        <f t="shared" si="44"/>
        <v>0</v>
      </c>
      <c r="DW65" s="34">
        <f t="shared" si="7"/>
        <v>0</v>
      </c>
      <c r="DX65" s="34">
        <f t="shared" si="61"/>
        <v>0</v>
      </c>
      <c r="DY65" s="34">
        <f t="shared" si="61"/>
        <v>0</v>
      </c>
      <c r="DZ65" s="34">
        <f t="shared" si="61"/>
        <v>1</v>
      </c>
      <c r="EA65" s="34">
        <f t="shared" si="61"/>
        <v>0</v>
      </c>
      <c r="EB65" s="34">
        <f t="shared" si="61"/>
        <v>0</v>
      </c>
      <c r="EC65" s="34">
        <f t="shared" si="61"/>
        <v>0</v>
      </c>
      <c r="ED65" s="34">
        <f t="shared" si="61"/>
        <v>0</v>
      </c>
      <c r="EE65" s="34">
        <f t="shared" si="61"/>
        <v>0</v>
      </c>
      <c r="EF65" s="34">
        <f t="shared" si="61"/>
        <v>0</v>
      </c>
      <c r="EG65" s="34">
        <f t="shared" si="61"/>
        <v>0</v>
      </c>
      <c r="EH65" s="34">
        <f t="shared" si="61"/>
        <v>0</v>
      </c>
      <c r="EI65" s="34">
        <f t="shared" si="61"/>
        <v>0</v>
      </c>
      <c r="EJ65" s="34">
        <f t="shared" si="61"/>
        <v>0</v>
      </c>
      <c r="EK65" s="34">
        <f t="shared" si="61"/>
        <v>0</v>
      </c>
      <c r="EL65" s="34">
        <f t="shared" si="53"/>
        <v>0</v>
      </c>
      <c r="EM65" s="34">
        <f t="shared" si="53"/>
        <v>0</v>
      </c>
      <c r="EN65" s="34">
        <f t="shared" si="45"/>
        <v>0</v>
      </c>
      <c r="EO65" s="34">
        <f t="shared" si="45"/>
        <v>0</v>
      </c>
      <c r="EP65" s="34">
        <f t="shared" si="45"/>
        <v>0</v>
      </c>
      <c r="EQ65" s="34">
        <f t="shared" si="45"/>
        <v>0</v>
      </c>
      <c r="ER65" s="34">
        <f t="shared" si="45"/>
        <v>0</v>
      </c>
      <c r="ES65" s="5"/>
      <c r="ET65" s="44">
        <f t="shared" si="62"/>
        <v>0</v>
      </c>
      <c r="EU65" s="44">
        <f t="shared" si="62"/>
        <v>0</v>
      </c>
      <c r="EV65" s="44">
        <f t="shared" si="62"/>
        <v>0</v>
      </c>
      <c r="EW65" s="44">
        <f t="shared" si="62"/>
        <v>0</v>
      </c>
      <c r="EX65" s="44">
        <f t="shared" si="62"/>
        <v>0</v>
      </c>
      <c r="EY65" s="44">
        <f t="shared" si="62"/>
        <v>0</v>
      </c>
      <c r="EZ65" s="44">
        <f t="shared" si="62"/>
        <v>0</v>
      </c>
      <c r="FA65" s="44">
        <f t="shared" si="62"/>
        <v>0</v>
      </c>
      <c r="FB65" s="44">
        <f t="shared" si="62"/>
        <v>0</v>
      </c>
      <c r="FC65" s="44">
        <f t="shared" si="62"/>
        <v>0</v>
      </c>
      <c r="FD65" s="44">
        <f t="shared" si="62"/>
        <v>0</v>
      </c>
      <c r="FE65" s="44">
        <f t="shared" si="62"/>
        <v>0</v>
      </c>
      <c r="FF65" s="44">
        <f t="shared" si="62"/>
        <v>0</v>
      </c>
      <c r="FG65" s="44">
        <f t="shared" si="62"/>
        <v>0</v>
      </c>
      <c r="FH65" s="44">
        <f t="shared" si="54"/>
        <v>0</v>
      </c>
      <c r="FI65" s="44">
        <f t="shared" si="54"/>
        <v>0</v>
      </c>
      <c r="FJ65" s="44">
        <f t="shared" si="46"/>
        <v>0</v>
      </c>
      <c r="FK65" s="44">
        <f t="shared" si="46"/>
        <v>0</v>
      </c>
      <c r="FL65" s="44">
        <f t="shared" si="46"/>
        <v>0</v>
      </c>
      <c r="FM65" s="44">
        <f t="shared" si="46"/>
        <v>0</v>
      </c>
      <c r="FN65" s="44">
        <f t="shared" si="46"/>
        <v>0</v>
      </c>
      <c r="FO65" s="44">
        <f t="shared" si="46"/>
        <v>0</v>
      </c>
      <c r="FP65" s="44"/>
      <c r="FQ65" s="44">
        <f t="shared" si="63"/>
        <v>0</v>
      </c>
      <c r="FR65" s="44">
        <f t="shared" si="63"/>
        <v>0</v>
      </c>
      <c r="FS65" s="44">
        <f t="shared" si="63"/>
        <v>0</v>
      </c>
      <c r="FT65" s="44">
        <f t="shared" si="63"/>
        <v>0</v>
      </c>
      <c r="FU65" s="44">
        <f t="shared" si="63"/>
        <v>0</v>
      </c>
      <c r="FV65" s="44">
        <f t="shared" si="63"/>
        <v>0</v>
      </c>
      <c r="FW65" s="44">
        <f t="shared" si="63"/>
        <v>0</v>
      </c>
      <c r="FX65" s="44">
        <f t="shared" si="63"/>
        <v>0</v>
      </c>
      <c r="FY65" s="44">
        <f t="shared" si="63"/>
        <v>0</v>
      </c>
      <c r="FZ65" s="44">
        <f t="shared" si="63"/>
        <v>0</v>
      </c>
      <c r="GA65" s="44">
        <f t="shared" si="63"/>
        <v>0</v>
      </c>
      <c r="GB65" s="44">
        <f t="shared" si="63"/>
        <v>0</v>
      </c>
      <c r="GC65" s="44">
        <f t="shared" si="63"/>
        <v>0</v>
      </c>
      <c r="GD65" s="44">
        <f t="shared" si="63"/>
        <v>0</v>
      </c>
      <c r="GE65" s="44">
        <f t="shared" si="55"/>
        <v>0</v>
      </c>
      <c r="GF65" s="44">
        <f t="shared" si="55"/>
        <v>0</v>
      </c>
      <c r="GG65" s="44">
        <f t="shared" si="47"/>
        <v>0</v>
      </c>
      <c r="GH65" s="44">
        <f t="shared" si="47"/>
        <v>0</v>
      </c>
      <c r="GI65" s="44">
        <f t="shared" si="47"/>
        <v>0</v>
      </c>
      <c r="GJ65" s="44">
        <f t="shared" si="47"/>
        <v>0</v>
      </c>
      <c r="GK65" s="44">
        <f t="shared" si="47"/>
        <v>0</v>
      </c>
      <c r="GL65" s="44">
        <f t="shared" si="47"/>
        <v>0</v>
      </c>
      <c r="GM65" s="44"/>
      <c r="GN65" s="44">
        <f t="shared" si="64"/>
        <v>0</v>
      </c>
      <c r="GO65" s="44">
        <f t="shared" si="64"/>
        <v>0</v>
      </c>
      <c r="GP65" s="44">
        <f t="shared" si="64"/>
        <v>0</v>
      </c>
      <c r="GQ65" s="44">
        <f t="shared" si="64"/>
        <v>0</v>
      </c>
      <c r="GR65" s="44">
        <f t="shared" si="64"/>
        <v>0</v>
      </c>
      <c r="GS65" s="44">
        <f t="shared" si="64"/>
        <v>0</v>
      </c>
      <c r="GT65" s="44">
        <f t="shared" si="64"/>
        <v>0</v>
      </c>
      <c r="GU65" s="44">
        <f t="shared" si="64"/>
        <v>0</v>
      </c>
      <c r="GV65" s="44">
        <f t="shared" si="64"/>
        <v>0</v>
      </c>
      <c r="GW65" s="44">
        <f t="shared" si="64"/>
        <v>0</v>
      </c>
      <c r="GX65" s="44">
        <f t="shared" si="64"/>
        <v>0</v>
      </c>
      <c r="GY65" s="44">
        <f t="shared" si="64"/>
        <v>0</v>
      </c>
      <c r="GZ65" s="44">
        <f t="shared" si="64"/>
        <v>0</v>
      </c>
      <c r="HA65" s="44">
        <f t="shared" si="64"/>
        <v>0</v>
      </c>
      <c r="HB65" s="44">
        <f t="shared" si="56"/>
        <v>0</v>
      </c>
      <c r="HC65" s="44">
        <f t="shared" si="56"/>
        <v>0</v>
      </c>
      <c r="HD65" s="44">
        <f t="shared" si="48"/>
        <v>0</v>
      </c>
      <c r="HE65" s="44">
        <f t="shared" si="48"/>
        <v>0</v>
      </c>
      <c r="HF65" s="44">
        <f t="shared" si="48"/>
        <v>0</v>
      </c>
      <c r="HG65" s="44">
        <f t="shared" si="48"/>
        <v>0</v>
      </c>
      <c r="HH65" s="44">
        <f t="shared" si="48"/>
        <v>0</v>
      </c>
      <c r="HI65" s="44">
        <f t="shared" si="48"/>
        <v>0</v>
      </c>
      <c r="HJ65" s="44"/>
      <c r="HK65" s="44">
        <f t="shared" si="65"/>
        <v>0</v>
      </c>
      <c r="HL65" s="44">
        <f t="shared" si="65"/>
        <v>0</v>
      </c>
      <c r="HM65" s="44">
        <f t="shared" si="65"/>
        <v>0</v>
      </c>
      <c r="HN65" s="44">
        <f t="shared" si="65"/>
        <v>-18725</v>
      </c>
      <c r="HO65" s="44">
        <f t="shared" si="65"/>
        <v>0</v>
      </c>
      <c r="HP65" s="44">
        <f t="shared" si="65"/>
        <v>0</v>
      </c>
      <c r="HQ65" s="44">
        <f t="shared" si="65"/>
        <v>0</v>
      </c>
      <c r="HR65" s="44">
        <f t="shared" si="65"/>
        <v>0</v>
      </c>
      <c r="HS65" s="44">
        <f t="shared" si="65"/>
        <v>0</v>
      </c>
      <c r="HT65" s="44">
        <f t="shared" si="65"/>
        <v>0</v>
      </c>
      <c r="HU65" s="44">
        <f t="shared" si="65"/>
        <v>0</v>
      </c>
      <c r="HV65" s="44">
        <f t="shared" si="65"/>
        <v>0</v>
      </c>
      <c r="HW65" s="44">
        <f t="shared" si="65"/>
        <v>0</v>
      </c>
      <c r="HX65" s="44">
        <f t="shared" si="65"/>
        <v>0</v>
      </c>
      <c r="HY65" s="44">
        <f t="shared" si="57"/>
        <v>0</v>
      </c>
      <c r="HZ65" s="44">
        <f t="shared" si="57"/>
        <v>0</v>
      </c>
      <c r="IA65" s="44">
        <f t="shared" si="49"/>
        <v>0</v>
      </c>
      <c r="IB65" s="44">
        <f t="shared" si="49"/>
        <v>0</v>
      </c>
      <c r="IC65" s="44">
        <f t="shared" si="49"/>
        <v>0</v>
      </c>
      <c r="ID65" s="44">
        <f t="shared" si="49"/>
        <v>0</v>
      </c>
      <c r="IE65" s="44">
        <f t="shared" si="49"/>
        <v>0</v>
      </c>
      <c r="IF65" s="44">
        <f t="shared" si="49"/>
        <v>0</v>
      </c>
    </row>
    <row r="66" spans="1:240" s="34" customFormat="1" ht="12" customHeight="1" x14ac:dyDescent="0.15">
      <c r="A66" s="77"/>
      <c r="B66" s="78" t="s">
        <v>262</v>
      </c>
      <c r="C66" s="78" t="s">
        <v>280</v>
      </c>
      <c r="D66" s="79" t="s">
        <v>264</v>
      </c>
      <c r="E66" s="79" t="s">
        <v>265</v>
      </c>
      <c r="F66" s="80">
        <v>45139</v>
      </c>
      <c r="G66" s="80">
        <v>45900</v>
      </c>
      <c r="H66" s="65" t="s">
        <v>54</v>
      </c>
      <c r="I66" s="65" t="s">
        <v>70</v>
      </c>
      <c r="J66" s="65" t="s">
        <v>93</v>
      </c>
      <c r="K66" s="67"/>
      <c r="L66" s="81">
        <v>17316</v>
      </c>
      <c r="M66" s="81">
        <v>17316</v>
      </c>
      <c r="N66" s="81">
        <v>17316</v>
      </c>
      <c r="O66" s="81">
        <v>17316</v>
      </c>
      <c r="P66" s="81">
        <v>17316</v>
      </c>
      <c r="Q66" s="81">
        <v>17316</v>
      </c>
      <c r="R66" s="81">
        <v>0</v>
      </c>
      <c r="S66" s="81">
        <v>0</v>
      </c>
      <c r="T66" s="81">
        <v>0</v>
      </c>
      <c r="U66" s="81">
        <v>0</v>
      </c>
      <c r="V66" s="81">
        <v>11348.660820099551</v>
      </c>
      <c r="W66" s="81">
        <v>11348.660820099551</v>
      </c>
      <c r="X66" s="81">
        <v>11348.660820099551</v>
      </c>
      <c r="Y66" s="81">
        <v>11348.660820099551</v>
      </c>
      <c r="Z66" s="81">
        <v>11348.660820099551</v>
      </c>
      <c r="AA66" s="81">
        <v>11348.660820099551</v>
      </c>
      <c r="AB66" s="81">
        <v>11348.660820099551</v>
      </c>
      <c r="AC66" s="81">
        <v>11348.660820099551</v>
      </c>
      <c r="AD66" s="81">
        <v>11348.660820099551</v>
      </c>
      <c r="AE66" s="81">
        <v>11348.660820099551</v>
      </c>
      <c r="AF66" s="81">
        <v>11348.660820099551</v>
      </c>
      <c r="AG66" s="81">
        <v>11348.660820099551</v>
      </c>
      <c r="AH66" s="44"/>
      <c r="AI66" s="81">
        <v>17316</v>
      </c>
      <c r="AJ66" s="81">
        <v>17316</v>
      </c>
      <c r="AK66" s="81">
        <v>17316</v>
      </c>
      <c r="AL66" s="81">
        <v>17316</v>
      </c>
      <c r="AM66" s="81">
        <v>17316</v>
      </c>
      <c r="AN66" s="81">
        <v>17316</v>
      </c>
      <c r="AO66" s="81">
        <v>0</v>
      </c>
      <c r="AP66" s="81">
        <v>0</v>
      </c>
      <c r="AQ66" s="81">
        <v>0</v>
      </c>
      <c r="AR66" s="81">
        <v>0</v>
      </c>
      <c r="AS66" s="81">
        <v>11348.660820099551</v>
      </c>
      <c r="AT66" s="81">
        <v>11348.660820099551</v>
      </c>
      <c r="AU66" s="81">
        <v>11348.660820099551</v>
      </c>
      <c r="AV66" s="81">
        <v>11348.660820099551</v>
      </c>
      <c r="AW66" s="81">
        <v>11348.660820099551</v>
      </c>
      <c r="AX66" s="81">
        <v>11348.660820099551</v>
      </c>
      <c r="AY66" s="81">
        <v>11348.660820099551</v>
      </c>
      <c r="AZ66" s="81">
        <v>11348.660820099551</v>
      </c>
      <c r="BA66" s="81">
        <v>11348.660820099551</v>
      </c>
      <c r="BB66" s="81">
        <v>11348.660820099551</v>
      </c>
      <c r="BC66" s="81">
        <v>11348.660820099551</v>
      </c>
      <c r="BD66" s="81">
        <v>11348.660820099551</v>
      </c>
      <c r="BE66" s="5"/>
      <c r="BF66" s="34">
        <f t="shared" si="58"/>
        <v>1</v>
      </c>
      <c r="BG66" s="34">
        <f t="shared" si="58"/>
        <v>1</v>
      </c>
      <c r="BH66" s="34">
        <f t="shared" si="58"/>
        <v>1</v>
      </c>
      <c r="BI66" s="34">
        <f t="shared" si="58"/>
        <v>1</v>
      </c>
      <c r="BJ66" s="34">
        <f t="shared" si="58"/>
        <v>1</v>
      </c>
      <c r="BK66" s="34">
        <f t="shared" si="58"/>
        <v>1</v>
      </c>
      <c r="BL66" s="34">
        <f t="shared" si="58"/>
        <v>0</v>
      </c>
      <c r="BM66" s="34">
        <f t="shared" si="58"/>
        <v>0</v>
      </c>
      <c r="BN66" s="34">
        <f t="shared" si="58"/>
        <v>0</v>
      </c>
      <c r="BO66" s="34">
        <f t="shared" si="58"/>
        <v>0</v>
      </c>
      <c r="BP66" s="34">
        <f t="shared" si="58"/>
        <v>1</v>
      </c>
      <c r="BQ66" s="34">
        <f t="shared" si="58"/>
        <v>1</v>
      </c>
      <c r="BR66" s="34">
        <f t="shared" si="58"/>
        <v>1</v>
      </c>
      <c r="BS66" s="34">
        <f t="shared" si="58"/>
        <v>1</v>
      </c>
      <c r="BT66" s="34">
        <f t="shared" si="50"/>
        <v>1</v>
      </c>
      <c r="BU66" s="34">
        <f t="shared" si="50"/>
        <v>1</v>
      </c>
      <c r="BV66" s="34">
        <f t="shared" si="42"/>
        <v>1</v>
      </c>
      <c r="BW66" s="34">
        <f t="shared" si="42"/>
        <v>1</v>
      </c>
      <c r="BX66" s="34">
        <f t="shared" si="42"/>
        <v>1</v>
      </c>
      <c r="BY66" s="34">
        <f t="shared" si="42"/>
        <v>1</v>
      </c>
      <c r="BZ66" s="34">
        <f t="shared" si="42"/>
        <v>1</v>
      </c>
      <c r="CA66" s="34">
        <f t="shared" si="42"/>
        <v>1</v>
      </c>
      <c r="CC66" s="34">
        <f t="shared" si="2"/>
        <v>0</v>
      </c>
      <c r="CD66" s="34">
        <f t="shared" si="59"/>
        <v>1</v>
      </c>
      <c r="CE66" s="34">
        <f t="shared" si="59"/>
        <v>1</v>
      </c>
      <c r="CF66" s="34">
        <f t="shared" si="59"/>
        <v>1</v>
      </c>
      <c r="CG66" s="34">
        <f t="shared" si="59"/>
        <v>1</v>
      </c>
      <c r="CH66" s="34">
        <f t="shared" si="59"/>
        <v>1</v>
      </c>
      <c r="CI66" s="34">
        <f t="shared" si="59"/>
        <v>0</v>
      </c>
      <c r="CJ66" s="34">
        <f t="shared" si="59"/>
        <v>0</v>
      </c>
      <c r="CK66" s="34">
        <f t="shared" si="59"/>
        <v>0</v>
      </c>
      <c r="CL66" s="34">
        <f t="shared" si="59"/>
        <v>0</v>
      </c>
      <c r="CM66" s="34">
        <f t="shared" si="59"/>
        <v>0</v>
      </c>
      <c r="CN66" s="34">
        <f t="shared" si="59"/>
        <v>1</v>
      </c>
      <c r="CO66" s="34">
        <f t="shared" si="59"/>
        <v>1</v>
      </c>
      <c r="CP66" s="34">
        <f t="shared" si="59"/>
        <v>1</v>
      </c>
      <c r="CQ66" s="34">
        <f t="shared" si="59"/>
        <v>1</v>
      </c>
      <c r="CR66" s="34">
        <f t="shared" si="51"/>
        <v>1</v>
      </c>
      <c r="CS66" s="34">
        <f t="shared" si="51"/>
        <v>1</v>
      </c>
      <c r="CT66" s="34">
        <f t="shared" si="43"/>
        <v>1</v>
      </c>
      <c r="CU66" s="34">
        <f t="shared" si="43"/>
        <v>1</v>
      </c>
      <c r="CV66" s="34">
        <f t="shared" si="43"/>
        <v>1</v>
      </c>
      <c r="CW66" s="34">
        <f t="shared" si="43"/>
        <v>1</v>
      </c>
      <c r="CX66" s="34">
        <f t="shared" si="43"/>
        <v>1</v>
      </c>
      <c r="DA66" s="34">
        <f t="shared" si="60"/>
        <v>0</v>
      </c>
      <c r="DB66" s="34">
        <f t="shared" si="60"/>
        <v>0</v>
      </c>
      <c r="DC66" s="34">
        <f t="shared" si="60"/>
        <v>0</v>
      </c>
      <c r="DD66" s="34">
        <f t="shared" si="60"/>
        <v>0</v>
      </c>
      <c r="DE66" s="34">
        <f t="shared" si="60"/>
        <v>0</v>
      </c>
      <c r="DF66" s="34">
        <f t="shared" si="60"/>
        <v>0</v>
      </c>
      <c r="DG66" s="34">
        <f t="shared" si="60"/>
        <v>0</v>
      </c>
      <c r="DH66" s="34">
        <f t="shared" si="60"/>
        <v>0</v>
      </c>
      <c r="DI66" s="34">
        <f t="shared" si="60"/>
        <v>0</v>
      </c>
      <c r="DJ66" s="34">
        <f t="shared" si="60"/>
        <v>1</v>
      </c>
      <c r="DK66" s="34">
        <f t="shared" si="60"/>
        <v>0</v>
      </c>
      <c r="DL66" s="34">
        <f t="shared" si="60"/>
        <v>0</v>
      </c>
      <c r="DM66" s="34">
        <f t="shared" si="60"/>
        <v>0</v>
      </c>
      <c r="DN66" s="34">
        <f t="shared" si="60"/>
        <v>0</v>
      </c>
      <c r="DO66" s="34">
        <f t="shared" si="52"/>
        <v>0</v>
      </c>
      <c r="DP66" s="34">
        <f t="shared" si="52"/>
        <v>0</v>
      </c>
      <c r="DQ66" s="34">
        <f t="shared" si="44"/>
        <v>0</v>
      </c>
      <c r="DR66" s="34">
        <f t="shared" si="44"/>
        <v>0</v>
      </c>
      <c r="DS66" s="34">
        <f t="shared" si="44"/>
        <v>0</v>
      </c>
      <c r="DT66" s="34">
        <f t="shared" si="44"/>
        <v>0</v>
      </c>
      <c r="DU66" s="34">
        <f t="shared" si="44"/>
        <v>0</v>
      </c>
      <c r="DW66" s="34">
        <f t="shared" si="7"/>
        <v>0</v>
      </c>
      <c r="DX66" s="34">
        <f t="shared" si="61"/>
        <v>0</v>
      </c>
      <c r="DY66" s="34">
        <f t="shared" si="61"/>
        <v>0</v>
      </c>
      <c r="DZ66" s="34">
        <f t="shared" si="61"/>
        <v>0</v>
      </c>
      <c r="EA66" s="34">
        <f t="shared" si="61"/>
        <v>0</v>
      </c>
      <c r="EB66" s="34">
        <f t="shared" si="61"/>
        <v>0</v>
      </c>
      <c r="EC66" s="34">
        <f t="shared" si="61"/>
        <v>1</v>
      </c>
      <c r="ED66" s="34">
        <f t="shared" si="61"/>
        <v>0</v>
      </c>
      <c r="EE66" s="34">
        <f t="shared" si="61"/>
        <v>0</v>
      </c>
      <c r="EF66" s="34">
        <f t="shared" si="61"/>
        <v>0</v>
      </c>
      <c r="EG66" s="34">
        <f t="shared" si="61"/>
        <v>0</v>
      </c>
      <c r="EH66" s="34">
        <f t="shared" si="61"/>
        <v>0</v>
      </c>
      <c r="EI66" s="34">
        <f t="shared" si="61"/>
        <v>0</v>
      </c>
      <c r="EJ66" s="34">
        <f t="shared" si="61"/>
        <v>0</v>
      </c>
      <c r="EK66" s="34">
        <f t="shared" si="61"/>
        <v>0</v>
      </c>
      <c r="EL66" s="34">
        <f t="shared" si="53"/>
        <v>0</v>
      </c>
      <c r="EM66" s="34">
        <f t="shared" si="53"/>
        <v>0</v>
      </c>
      <c r="EN66" s="34">
        <f t="shared" si="45"/>
        <v>0</v>
      </c>
      <c r="EO66" s="34">
        <f t="shared" si="45"/>
        <v>0</v>
      </c>
      <c r="EP66" s="34">
        <f t="shared" si="45"/>
        <v>0</v>
      </c>
      <c r="EQ66" s="34">
        <f t="shared" si="45"/>
        <v>0</v>
      </c>
      <c r="ER66" s="34">
        <f t="shared" si="45"/>
        <v>0</v>
      </c>
      <c r="ES66" s="5"/>
      <c r="ET66" s="44">
        <f t="shared" si="62"/>
        <v>0</v>
      </c>
      <c r="EU66" s="44">
        <f t="shared" si="62"/>
        <v>0</v>
      </c>
      <c r="EV66" s="44">
        <f t="shared" si="62"/>
        <v>0</v>
      </c>
      <c r="EW66" s="44">
        <f t="shared" si="62"/>
        <v>0</v>
      </c>
      <c r="EX66" s="44">
        <f t="shared" si="62"/>
        <v>0</v>
      </c>
      <c r="EY66" s="44">
        <f t="shared" si="62"/>
        <v>0</v>
      </c>
      <c r="EZ66" s="44">
        <f t="shared" si="62"/>
        <v>0</v>
      </c>
      <c r="FA66" s="44">
        <f t="shared" si="62"/>
        <v>0</v>
      </c>
      <c r="FB66" s="44">
        <f t="shared" si="62"/>
        <v>0</v>
      </c>
      <c r="FC66" s="44">
        <f t="shared" si="62"/>
        <v>0</v>
      </c>
      <c r="FD66" s="44">
        <f t="shared" si="62"/>
        <v>11348.660820099551</v>
      </c>
      <c r="FE66" s="44">
        <f t="shared" si="62"/>
        <v>0</v>
      </c>
      <c r="FF66" s="44">
        <f t="shared" si="62"/>
        <v>0</v>
      </c>
      <c r="FG66" s="44">
        <f t="shared" si="62"/>
        <v>0</v>
      </c>
      <c r="FH66" s="44">
        <f t="shared" si="54"/>
        <v>0</v>
      </c>
      <c r="FI66" s="44">
        <f t="shared" si="54"/>
        <v>0</v>
      </c>
      <c r="FJ66" s="44">
        <f t="shared" si="46"/>
        <v>0</v>
      </c>
      <c r="FK66" s="44">
        <f t="shared" si="46"/>
        <v>0</v>
      </c>
      <c r="FL66" s="44">
        <f t="shared" si="46"/>
        <v>0</v>
      </c>
      <c r="FM66" s="44">
        <f t="shared" si="46"/>
        <v>0</v>
      </c>
      <c r="FN66" s="44">
        <f t="shared" si="46"/>
        <v>0</v>
      </c>
      <c r="FO66" s="44">
        <f t="shared" si="46"/>
        <v>0</v>
      </c>
      <c r="FP66" s="44"/>
      <c r="FQ66" s="44">
        <f t="shared" si="63"/>
        <v>0</v>
      </c>
      <c r="FR66" s="44">
        <f t="shared" si="63"/>
        <v>0</v>
      </c>
      <c r="FS66" s="44">
        <f t="shared" si="63"/>
        <v>0</v>
      </c>
      <c r="FT66" s="44">
        <f t="shared" si="63"/>
        <v>0</v>
      </c>
      <c r="FU66" s="44">
        <f t="shared" si="63"/>
        <v>0</v>
      </c>
      <c r="FV66" s="44">
        <f t="shared" si="63"/>
        <v>0</v>
      </c>
      <c r="FW66" s="44">
        <f t="shared" si="63"/>
        <v>0</v>
      </c>
      <c r="FX66" s="44">
        <f t="shared" si="63"/>
        <v>0</v>
      </c>
      <c r="FY66" s="44">
        <f t="shared" si="63"/>
        <v>0</v>
      </c>
      <c r="FZ66" s="44">
        <f t="shared" si="63"/>
        <v>0</v>
      </c>
      <c r="GA66" s="44">
        <f t="shared" si="63"/>
        <v>0</v>
      </c>
      <c r="GB66" s="44">
        <f t="shared" si="63"/>
        <v>0</v>
      </c>
      <c r="GC66" s="44">
        <f t="shared" si="63"/>
        <v>0</v>
      </c>
      <c r="GD66" s="44">
        <f t="shared" si="63"/>
        <v>0</v>
      </c>
      <c r="GE66" s="44">
        <f t="shared" si="55"/>
        <v>0</v>
      </c>
      <c r="GF66" s="44">
        <f t="shared" si="55"/>
        <v>0</v>
      </c>
      <c r="GG66" s="44">
        <f t="shared" si="47"/>
        <v>0</v>
      </c>
      <c r="GH66" s="44">
        <f t="shared" si="47"/>
        <v>0</v>
      </c>
      <c r="GI66" s="44">
        <f t="shared" si="47"/>
        <v>0</v>
      </c>
      <c r="GJ66" s="44">
        <f t="shared" si="47"/>
        <v>0</v>
      </c>
      <c r="GK66" s="44">
        <f t="shared" si="47"/>
        <v>0</v>
      </c>
      <c r="GL66" s="44">
        <f t="shared" si="47"/>
        <v>0</v>
      </c>
      <c r="GM66" s="44"/>
      <c r="GN66" s="44">
        <f t="shared" si="64"/>
        <v>0</v>
      </c>
      <c r="GO66" s="44">
        <f t="shared" si="64"/>
        <v>0</v>
      </c>
      <c r="GP66" s="44">
        <f t="shared" si="64"/>
        <v>0</v>
      </c>
      <c r="GQ66" s="44">
        <f t="shared" si="64"/>
        <v>0</v>
      </c>
      <c r="GR66" s="44">
        <f t="shared" si="64"/>
        <v>0</v>
      </c>
      <c r="GS66" s="44">
        <f t="shared" si="64"/>
        <v>0</v>
      </c>
      <c r="GT66" s="44">
        <f t="shared" si="64"/>
        <v>0</v>
      </c>
      <c r="GU66" s="44">
        <f t="shared" si="64"/>
        <v>0</v>
      </c>
      <c r="GV66" s="44">
        <f t="shared" si="64"/>
        <v>0</v>
      </c>
      <c r="GW66" s="44">
        <f t="shared" si="64"/>
        <v>0</v>
      </c>
      <c r="GX66" s="44">
        <f t="shared" si="64"/>
        <v>0</v>
      </c>
      <c r="GY66" s="44">
        <f t="shared" si="64"/>
        <v>0</v>
      </c>
      <c r="GZ66" s="44">
        <f t="shared" si="64"/>
        <v>0</v>
      </c>
      <c r="HA66" s="44">
        <f t="shared" si="64"/>
        <v>0</v>
      </c>
      <c r="HB66" s="44">
        <f t="shared" si="56"/>
        <v>0</v>
      </c>
      <c r="HC66" s="44">
        <f t="shared" si="56"/>
        <v>0</v>
      </c>
      <c r="HD66" s="44">
        <f t="shared" si="48"/>
        <v>0</v>
      </c>
      <c r="HE66" s="44">
        <f t="shared" si="48"/>
        <v>0</v>
      </c>
      <c r="HF66" s="44">
        <f t="shared" si="48"/>
        <v>0</v>
      </c>
      <c r="HG66" s="44">
        <f t="shared" si="48"/>
        <v>0</v>
      </c>
      <c r="HH66" s="44">
        <f t="shared" si="48"/>
        <v>0</v>
      </c>
      <c r="HI66" s="44">
        <f t="shared" si="48"/>
        <v>0</v>
      </c>
      <c r="HJ66" s="44"/>
      <c r="HK66" s="44">
        <f t="shared" si="65"/>
        <v>0</v>
      </c>
      <c r="HL66" s="44">
        <f t="shared" si="65"/>
        <v>0</v>
      </c>
      <c r="HM66" s="44">
        <f t="shared" si="65"/>
        <v>0</v>
      </c>
      <c r="HN66" s="44">
        <f t="shared" si="65"/>
        <v>0</v>
      </c>
      <c r="HO66" s="44">
        <f t="shared" si="65"/>
        <v>0</v>
      </c>
      <c r="HP66" s="44">
        <f t="shared" si="65"/>
        <v>0</v>
      </c>
      <c r="HQ66" s="44">
        <f t="shared" si="65"/>
        <v>-17316</v>
      </c>
      <c r="HR66" s="44">
        <f t="shared" si="65"/>
        <v>0</v>
      </c>
      <c r="HS66" s="44">
        <f t="shared" si="65"/>
        <v>0</v>
      </c>
      <c r="HT66" s="44">
        <f t="shared" si="65"/>
        <v>0</v>
      </c>
      <c r="HU66" s="44">
        <f t="shared" si="65"/>
        <v>0</v>
      </c>
      <c r="HV66" s="44">
        <f t="shared" si="65"/>
        <v>0</v>
      </c>
      <c r="HW66" s="44">
        <f t="shared" si="65"/>
        <v>0</v>
      </c>
      <c r="HX66" s="44">
        <f t="shared" si="65"/>
        <v>0</v>
      </c>
      <c r="HY66" s="44">
        <f t="shared" si="57"/>
        <v>0</v>
      </c>
      <c r="HZ66" s="44">
        <f t="shared" si="57"/>
        <v>0</v>
      </c>
      <c r="IA66" s="44">
        <f t="shared" si="49"/>
        <v>0</v>
      </c>
      <c r="IB66" s="44">
        <f t="shared" si="49"/>
        <v>0</v>
      </c>
      <c r="IC66" s="44">
        <f t="shared" si="49"/>
        <v>0</v>
      </c>
      <c r="ID66" s="44">
        <f t="shared" si="49"/>
        <v>0</v>
      </c>
      <c r="IE66" s="44">
        <f t="shared" si="49"/>
        <v>0</v>
      </c>
      <c r="IF66" s="44">
        <f t="shared" si="49"/>
        <v>0</v>
      </c>
    </row>
    <row r="67" spans="1:240" s="34" customFormat="1" ht="12" customHeight="1" x14ac:dyDescent="0.15">
      <c r="A67" s="77"/>
      <c r="B67" s="78" t="s">
        <v>275</v>
      </c>
      <c r="C67" s="78" t="s">
        <v>281</v>
      </c>
      <c r="D67" s="79" t="s">
        <v>277</v>
      </c>
      <c r="E67" s="79" t="s">
        <v>277</v>
      </c>
      <c r="F67" s="80">
        <v>45112</v>
      </c>
      <c r="G67" s="80">
        <v>45477</v>
      </c>
      <c r="H67" s="65" t="s">
        <v>53</v>
      </c>
      <c r="I67" s="65" t="s">
        <v>70</v>
      </c>
      <c r="J67" s="65" t="s">
        <v>93</v>
      </c>
      <c r="K67" s="67"/>
      <c r="L67" s="81">
        <v>14400</v>
      </c>
      <c r="M67" s="81">
        <v>14400</v>
      </c>
      <c r="N67" s="81">
        <v>14400</v>
      </c>
      <c r="O67" s="81">
        <v>14400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44"/>
      <c r="AI67" s="81">
        <v>14400</v>
      </c>
      <c r="AJ67" s="81">
        <v>14400</v>
      </c>
      <c r="AK67" s="81">
        <v>14400</v>
      </c>
      <c r="AL67" s="81">
        <v>14400</v>
      </c>
      <c r="AM67" s="81">
        <v>0</v>
      </c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1">
        <v>0</v>
      </c>
      <c r="BA67" s="81">
        <v>0</v>
      </c>
      <c r="BB67" s="81">
        <v>0</v>
      </c>
      <c r="BC67" s="81">
        <v>0</v>
      </c>
      <c r="BD67" s="81">
        <v>0</v>
      </c>
      <c r="BE67" s="5"/>
      <c r="BF67" s="34">
        <f t="shared" si="58"/>
        <v>1</v>
      </c>
      <c r="BG67" s="34">
        <f t="shared" si="58"/>
        <v>1</v>
      </c>
      <c r="BH67" s="34">
        <f t="shared" si="58"/>
        <v>1</v>
      </c>
      <c r="BI67" s="34">
        <f t="shared" si="58"/>
        <v>1</v>
      </c>
      <c r="BJ67" s="34">
        <f t="shared" si="58"/>
        <v>0</v>
      </c>
      <c r="BK67" s="34">
        <f t="shared" si="58"/>
        <v>0</v>
      </c>
      <c r="BL67" s="34">
        <f t="shared" si="58"/>
        <v>0</v>
      </c>
      <c r="BM67" s="34">
        <f t="shared" si="58"/>
        <v>0</v>
      </c>
      <c r="BN67" s="34">
        <f t="shared" si="58"/>
        <v>0</v>
      </c>
      <c r="BO67" s="34">
        <f t="shared" si="58"/>
        <v>0</v>
      </c>
      <c r="BP67" s="34">
        <f t="shared" si="58"/>
        <v>0</v>
      </c>
      <c r="BQ67" s="34">
        <f t="shared" si="58"/>
        <v>0</v>
      </c>
      <c r="BR67" s="34">
        <f t="shared" si="58"/>
        <v>0</v>
      </c>
      <c r="BS67" s="34">
        <f t="shared" si="58"/>
        <v>0</v>
      </c>
      <c r="BT67" s="34">
        <f t="shared" si="50"/>
        <v>0</v>
      </c>
      <c r="BU67" s="34">
        <f t="shared" si="50"/>
        <v>0</v>
      </c>
      <c r="BV67" s="34">
        <f t="shared" si="42"/>
        <v>0</v>
      </c>
      <c r="BW67" s="34">
        <f t="shared" si="42"/>
        <v>0</v>
      </c>
      <c r="BX67" s="34">
        <f t="shared" si="42"/>
        <v>0</v>
      </c>
      <c r="BY67" s="34">
        <f t="shared" si="42"/>
        <v>0</v>
      </c>
      <c r="BZ67" s="34">
        <f t="shared" si="42"/>
        <v>0</v>
      </c>
      <c r="CA67" s="34">
        <f t="shared" si="42"/>
        <v>0</v>
      </c>
      <c r="CC67" s="34">
        <f t="shared" si="2"/>
        <v>0</v>
      </c>
      <c r="CD67" s="34">
        <f t="shared" si="59"/>
        <v>1</v>
      </c>
      <c r="CE67" s="34">
        <f t="shared" si="59"/>
        <v>1</v>
      </c>
      <c r="CF67" s="34">
        <f t="shared" si="59"/>
        <v>1</v>
      </c>
      <c r="CG67" s="34">
        <f t="shared" si="59"/>
        <v>0</v>
      </c>
      <c r="CH67" s="34">
        <f t="shared" si="59"/>
        <v>0</v>
      </c>
      <c r="CI67" s="34">
        <f t="shared" si="59"/>
        <v>0</v>
      </c>
      <c r="CJ67" s="34">
        <f t="shared" si="59"/>
        <v>0</v>
      </c>
      <c r="CK67" s="34">
        <f t="shared" si="59"/>
        <v>0</v>
      </c>
      <c r="CL67" s="34">
        <f t="shared" si="59"/>
        <v>0</v>
      </c>
      <c r="CM67" s="34">
        <f t="shared" si="59"/>
        <v>0</v>
      </c>
      <c r="CN67" s="34">
        <f t="shared" si="59"/>
        <v>0</v>
      </c>
      <c r="CO67" s="34">
        <f t="shared" si="59"/>
        <v>0</v>
      </c>
      <c r="CP67" s="34">
        <f t="shared" si="59"/>
        <v>0</v>
      </c>
      <c r="CQ67" s="34">
        <f t="shared" si="59"/>
        <v>0</v>
      </c>
      <c r="CR67" s="34">
        <f t="shared" si="51"/>
        <v>0</v>
      </c>
      <c r="CS67" s="34">
        <f t="shared" si="51"/>
        <v>0</v>
      </c>
      <c r="CT67" s="34">
        <f t="shared" si="43"/>
        <v>0</v>
      </c>
      <c r="CU67" s="34">
        <f t="shared" si="43"/>
        <v>0</v>
      </c>
      <c r="CV67" s="34">
        <f t="shared" si="43"/>
        <v>0</v>
      </c>
      <c r="CW67" s="34">
        <f t="shared" si="43"/>
        <v>0</v>
      </c>
      <c r="CX67" s="34">
        <f t="shared" si="43"/>
        <v>0</v>
      </c>
      <c r="DA67" s="34">
        <f t="shared" si="60"/>
        <v>0</v>
      </c>
      <c r="DB67" s="34">
        <f t="shared" si="60"/>
        <v>0</v>
      </c>
      <c r="DC67" s="34">
        <f t="shared" si="60"/>
        <v>0</v>
      </c>
      <c r="DD67" s="34">
        <f t="shared" si="60"/>
        <v>0</v>
      </c>
      <c r="DE67" s="34">
        <f t="shared" si="60"/>
        <v>0</v>
      </c>
      <c r="DF67" s="34">
        <f t="shared" si="60"/>
        <v>0</v>
      </c>
      <c r="DG67" s="34">
        <f t="shared" si="60"/>
        <v>0</v>
      </c>
      <c r="DH67" s="34">
        <f t="shared" si="60"/>
        <v>0</v>
      </c>
      <c r="DI67" s="34">
        <f t="shared" si="60"/>
        <v>0</v>
      </c>
      <c r="DJ67" s="34">
        <f t="shared" si="60"/>
        <v>0</v>
      </c>
      <c r="DK67" s="34">
        <f t="shared" si="60"/>
        <v>0</v>
      </c>
      <c r="DL67" s="34">
        <f t="shared" si="60"/>
        <v>0</v>
      </c>
      <c r="DM67" s="34">
        <f t="shared" si="60"/>
        <v>0</v>
      </c>
      <c r="DN67" s="34">
        <f t="shared" si="60"/>
        <v>0</v>
      </c>
      <c r="DO67" s="34">
        <f t="shared" si="52"/>
        <v>0</v>
      </c>
      <c r="DP67" s="34">
        <f t="shared" si="52"/>
        <v>0</v>
      </c>
      <c r="DQ67" s="34">
        <f t="shared" si="44"/>
        <v>0</v>
      </c>
      <c r="DR67" s="34">
        <f t="shared" si="44"/>
        <v>0</v>
      </c>
      <c r="DS67" s="34">
        <f t="shared" si="44"/>
        <v>0</v>
      </c>
      <c r="DT67" s="34">
        <f t="shared" si="44"/>
        <v>0</v>
      </c>
      <c r="DU67" s="34">
        <f t="shared" si="44"/>
        <v>0</v>
      </c>
      <c r="DW67" s="34">
        <f t="shared" si="7"/>
        <v>0</v>
      </c>
      <c r="DX67" s="34">
        <f t="shared" si="61"/>
        <v>0</v>
      </c>
      <c r="DY67" s="34">
        <f t="shared" si="61"/>
        <v>0</v>
      </c>
      <c r="DZ67" s="34">
        <f t="shared" si="61"/>
        <v>0</v>
      </c>
      <c r="EA67" s="34">
        <f t="shared" si="61"/>
        <v>1</v>
      </c>
      <c r="EB67" s="34">
        <f t="shared" si="61"/>
        <v>0</v>
      </c>
      <c r="EC67" s="34">
        <f t="shared" si="61"/>
        <v>0</v>
      </c>
      <c r="ED67" s="34">
        <f t="shared" si="61"/>
        <v>0</v>
      </c>
      <c r="EE67" s="34">
        <f t="shared" si="61"/>
        <v>0</v>
      </c>
      <c r="EF67" s="34">
        <f t="shared" si="61"/>
        <v>0</v>
      </c>
      <c r="EG67" s="34">
        <f t="shared" si="61"/>
        <v>0</v>
      </c>
      <c r="EH67" s="34">
        <f t="shared" si="61"/>
        <v>0</v>
      </c>
      <c r="EI67" s="34">
        <f t="shared" si="61"/>
        <v>0</v>
      </c>
      <c r="EJ67" s="34">
        <f t="shared" si="61"/>
        <v>0</v>
      </c>
      <c r="EK67" s="34">
        <f t="shared" si="61"/>
        <v>0</v>
      </c>
      <c r="EL67" s="34">
        <f t="shared" si="53"/>
        <v>0</v>
      </c>
      <c r="EM67" s="34">
        <f t="shared" si="53"/>
        <v>0</v>
      </c>
      <c r="EN67" s="34">
        <f t="shared" si="45"/>
        <v>0</v>
      </c>
      <c r="EO67" s="34">
        <f t="shared" si="45"/>
        <v>0</v>
      </c>
      <c r="EP67" s="34">
        <f t="shared" si="45"/>
        <v>0</v>
      </c>
      <c r="EQ67" s="34">
        <f t="shared" si="45"/>
        <v>0</v>
      </c>
      <c r="ER67" s="34">
        <f t="shared" si="45"/>
        <v>0</v>
      </c>
      <c r="ES67" s="5"/>
      <c r="ET67" s="44">
        <f t="shared" si="62"/>
        <v>0</v>
      </c>
      <c r="EU67" s="44">
        <f t="shared" si="62"/>
        <v>0</v>
      </c>
      <c r="EV67" s="44">
        <f t="shared" si="62"/>
        <v>0</v>
      </c>
      <c r="EW67" s="44">
        <f t="shared" si="62"/>
        <v>0</v>
      </c>
      <c r="EX67" s="44">
        <f t="shared" si="62"/>
        <v>0</v>
      </c>
      <c r="EY67" s="44">
        <f t="shared" si="62"/>
        <v>0</v>
      </c>
      <c r="EZ67" s="44">
        <f t="shared" si="62"/>
        <v>0</v>
      </c>
      <c r="FA67" s="44">
        <f t="shared" si="62"/>
        <v>0</v>
      </c>
      <c r="FB67" s="44">
        <f t="shared" si="62"/>
        <v>0</v>
      </c>
      <c r="FC67" s="44">
        <f t="shared" si="62"/>
        <v>0</v>
      </c>
      <c r="FD67" s="44">
        <f t="shared" si="62"/>
        <v>0</v>
      </c>
      <c r="FE67" s="44">
        <f t="shared" si="62"/>
        <v>0</v>
      </c>
      <c r="FF67" s="44">
        <f t="shared" si="62"/>
        <v>0</v>
      </c>
      <c r="FG67" s="44">
        <f t="shared" si="62"/>
        <v>0</v>
      </c>
      <c r="FH67" s="44">
        <f t="shared" si="54"/>
        <v>0</v>
      </c>
      <c r="FI67" s="44">
        <f t="shared" si="54"/>
        <v>0</v>
      </c>
      <c r="FJ67" s="44">
        <f t="shared" si="46"/>
        <v>0</v>
      </c>
      <c r="FK67" s="44">
        <f t="shared" si="46"/>
        <v>0</v>
      </c>
      <c r="FL67" s="44">
        <f t="shared" si="46"/>
        <v>0</v>
      </c>
      <c r="FM67" s="44">
        <f t="shared" si="46"/>
        <v>0</v>
      </c>
      <c r="FN67" s="44">
        <f t="shared" si="46"/>
        <v>0</v>
      </c>
      <c r="FO67" s="44">
        <f t="shared" si="46"/>
        <v>0</v>
      </c>
      <c r="FP67" s="44"/>
      <c r="FQ67" s="44">
        <f t="shared" si="63"/>
        <v>0</v>
      </c>
      <c r="FR67" s="44">
        <f t="shared" si="63"/>
        <v>0</v>
      </c>
      <c r="FS67" s="44">
        <f t="shared" si="63"/>
        <v>0</v>
      </c>
      <c r="FT67" s="44">
        <f t="shared" si="63"/>
        <v>0</v>
      </c>
      <c r="FU67" s="44">
        <f t="shared" si="63"/>
        <v>0</v>
      </c>
      <c r="FV67" s="44">
        <f t="shared" si="63"/>
        <v>0</v>
      </c>
      <c r="FW67" s="44">
        <f t="shared" si="63"/>
        <v>0</v>
      </c>
      <c r="FX67" s="44">
        <f t="shared" si="63"/>
        <v>0</v>
      </c>
      <c r="FY67" s="44">
        <f t="shared" si="63"/>
        <v>0</v>
      </c>
      <c r="FZ67" s="44">
        <f t="shared" si="63"/>
        <v>0</v>
      </c>
      <c r="GA67" s="44">
        <f t="shared" si="63"/>
        <v>0</v>
      </c>
      <c r="GB67" s="44">
        <f t="shared" si="63"/>
        <v>0</v>
      </c>
      <c r="GC67" s="44">
        <f t="shared" si="63"/>
        <v>0</v>
      </c>
      <c r="GD67" s="44">
        <f t="shared" si="63"/>
        <v>0</v>
      </c>
      <c r="GE67" s="44">
        <f t="shared" si="55"/>
        <v>0</v>
      </c>
      <c r="GF67" s="44">
        <f t="shared" si="55"/>
        <v>0</v>
      </c>
      <c r="GG67" s="44">
        <f t="shared" si="47"/>
        <v>0</v>
      </c>
      <c r="GH67" s="44">
        <f t="shared" si="47"/>
        <v>0</v>
      </c>
      <c r="GI67" s="44">
        <f t="shared" si="47"/>
        <v>0</v>
      </c>
      <c r="GJ67" s="44">
        <f t="shared" si="47"/>
        <v>0</v>
      </c>
      <c r="GK67" s="44">
        <f t="shared" si="47"/>
        <v>0</v>
      </c>
      <c r="GL67" s="44">
        <f t="shared" si="47"/>
        <v>0</v>
      </c>
      <c r="GM67" s="44"/>
      <c r="GN67" s="44">
        <f t="shared" si="64"/>
        <v>0</v>
      </c>
      <c r="GO67" s="44">
        <f t="shared" si="64"/>
        <v>0</v>
      </c>
      <c r="GP67" s="44">
        <f t="shared" si="64"/>
        <v>0</v>
      </c>
      <c r="GQ67" s="44">
        <f t="shared" si="64"/>
        <v>0</v>
      </c>
      <c r="GR67" s="44">
        <f t="shared" si="64"/>
        <v>0</v>
      </c>
      <c r="GS67" s="44">
        <f t="shared" si="64"/>
        <v>0</v>
      </c>
      <c r="GT67" s="44">
        <f t="shared" si="64"/>
        <v>0</v>
      </c>
      <c r="GU67" s="44">
        <f t="shared" si="64"/>
        <v>0</v>
      </c>
      <c r="GV67" s="44">
        <f t="shared" si="64"/>
        <v>0</v>
      </c>
      <c r="GW67" s="44">
        <f t="shared" si="64"/>
        <v>0</v>
      </c>
      <c r="GX67" s="44">
        <f t="shared" si="64"/>
        <v>0</v>
      </c>
      <c r="GY67" s="44">
        <f t="shared" si="64"/>
        <v>0</v>
      </c>
      <c r="GZ67" s="44">
        <f t="shared" si="64"/>
        <v>0</v>
      </c>
      <c r="HA67" s="44">
        <f t="shared" si="64"/>
        <v>0</v>
      </c>
      <c r="HB67" s="44">
        <f t="shared" si="56"/>
        <v>0</v>
      </c>
      <c r="HC67" s="44">
        <f t="shared" si="56"/>
        <v>0</v>
      </c>
      <c r="HD67" s="44">
        <f t="shared" si="48"/>
        <v>0</v>
      </c>
      <c r="HE67" s="44">
        <f t="shared" si="48"/>
        <v>0</v>
      </c>
      <c r="HF67" s="44">
        <f t="shared" si="48"/>
        <v>0</v>
      </c>
      <c r="HG67" s="44">
        <f t="shared" si="48"/>
        <v>0</v>
      </c>
      <c r="HH67" s="44">
        <f t="shared" si="48"/>
        <v>0</v>
      </c>
      <c r="HI67" s="44">
        <f t="shared" si="48"/>
        <v>0</v>
      </c>
      <c r="HJ67" s="44"/>
      <c r="HK67" s="44">
        <f t="shared" si="65"/>
        <v>0</v>
      </c>
      <c r="HL67" s="44">
        <f t="shared" si="65"/>
        <v>0</v>
      </c>
      <c r="HM67" s="44">
        <f t="shared" si="65"/>
        <v>0</v>
      </c>
      <c r="HN67" s="44">
        <f t="shared" si="65"/>
        <v>0</v>
      </c>
      <c r="HO67" s="44">
        <f t="shared" si="65"/>
        <v>-14400</v>
      </c>
      <c r="HP67" s="44">
        <f t="shared" si="65"/>
        <v>0</v>
      </c>
      <c r="HQ67" s="44">
        <f t="shared" si="65"/>
        <v>0</v>
      </c>
      <c r="HR67" s="44">
        <f t="shared" si="65"/>
        <v>0</v>
      </c>
      <c r="HS67" s="44">
        <f t="shared" si="65"/>
        <v>0</v>
      </c>
      <c r="HT67" s="44">
        <f t="shared" si="65"/>
        <v>0</v>
      </c>
      <c r="HU67" s="44">
        <f t="shared" si="65"/>
        <v>0</v>
      </c>
      <c r="HV67" s="44">
        <f t="shared" si="65"/>
        <v>0</v>
      </c>
      <c r="HW67" s="44">
        <f t="shared" si="65"/>
        <v>0</v>
      </c>
      <c r="HX67" s="44">
        <f t="shared" si="65"/>
        <v>0</v>
      </c>
      <c r="HY67" s="44">
        <f t="shared" si="57"/>
        <v>0</v>
      </c>
      <c r="HZ67" s="44">
        <f t="shared" si="57"/>
        <v>0</v>
      </c>
      <c r="IA67" s="44">
        <f t="shared" si="49"/>
        <v>0</v>
      </c>
      <c r="IB67" s="44">
        <f t="shared" si="49"/>
        <v>0</v>
      </c>
      <c r="IC67" s="44">
        <f t="shared" si="49"/>
        <v>0</v>
      </c>
      <c r="ID67" s="44">
        <f t="shared" si="49"/>
        <v>0</v>
      </c>
      <c r="IE67" s="44">
        <f t="shared" si="49"/>
        <v>0</v>
      </c>
      <c r="IF67" s="44">
        <f t="shared" si="49"/>
        <v>0</v>
      </c>
    </row>
    <row r="68" spans="1:240" s="34" customFormat="1" ht="12" customHeight="1" x14ac:dyDescent="0.15">
      <c r="A68" s="77"/>
      <c r="B68" s="78" t="s">
        <v>241</v>
      </c>
      <c r="C68" s="78" t="s">
        <v>282</v>
      </c>
      <c r="D68" s="79" t="s">
        <v>243</v>
      </c>
      <c r="E68" s="79" t="s">
        <v>243</v>
      </c>
      <c r="F68" s="80">
        <v>44562</v>
      </c>
      <c r="G68" s="80">
        <v>45473</v>
      </c>
      <c r="H68" s="65" t="s">
        <v>57</v>
      </c>
      <c r="I68" s="65" t="s">
        <v>70</v>
      </c>
      <c r="J68" s="65" t="s">
        <v>93</v>
      </c>
      <c r="K68" s="67"/>
      <c r="L68" s="81">
        <v>12000</v>
      </c>
      <c r="M68" s="81">
        <v>12000</v>
      </c>
      <c r="N68" s="81">
        <v>12000</v>
      </c>
      <c r="O68" s="81">
        <v>12000</v>
      </c>
      <c r="P68" s="81">
        <v>0</v>
      </c>
      <c r="Q68" s="81">
        <v>0</v>
      </c>
      <c r="R68" s="81">
        <v>0</v>
      </c>
      <c r="S68" s="81">
        <v>0</v>
      </c>
      <c r="T68" s="81">
        <v>0</v>
      </c>
      <c r="U68" s="81">
        <v>0</v>
      </c>
      <c r="V68" s="81">
        <v>0</v>
      </c>
      <c r="W68" s="81">
        <v>0</v>
      </c>
      <c r="X68" s="81">
        <v>0</v>
      </c>
      <c r="Y68" s="81">
        <v>0</v>
      </c>
      <c r="Z68" s="81">
        <v>0</v>
      </c>
      <c r="AA68" s="81">
        <v>0</v>
      </c>
      <c r="AB68" s="81">
        <v>0</v>
      </c>
      <c r="AC68" s="81">
        <v>0</v>
      </c>
      <c r="AD68" s="81">
        <v>0</v>
      </c>
      <c r="AE68" s="81">
        <v>0</v>
      </c>
      <c r="AF68" s="81">
        <v>0</v>
      </c>
      <c r="AG68" s="81">
        <v>0</v>
      </c>
      <c r="AH68" s="44"/>
      <c r="AI68" s="81">
        <v>12000</v>
      </c>
      <c r="AJ68" s="81">
        <v>12000</v>
      </c>
      <c r="AK68" s="81">
        <v>12000</v>
      </c>
      <c r="AL68" s="81">
        <v>12000</v>
      </c>
      <c r="AM68" s="81">
        <v>0</v>
      </c>
      <c r="AN68" s="81">
        <v>0</v>
      </c>
      <c r="AO68" s="81">
        <v>0</v>
      </c>
      <c r="AP68" s="81">
        <v>0</v>
      </c>
      <c r="AQ68" s="81">
        <v>0</v>
      </c>
      <c r="AR68" s="81">
        <v>0</v>
      </c>
      <c r="AS68" s="81">
        <v>0</v>
      </c>
      <c r="AT68" s="81">
        <v>0</v>
      </c>
      <c r="AU68" s="81">
        <v>0</v>
      </c>
      <c r="AV68" s="81">
        <v>0</v>
      </c>
      <c r="AW68" s="81">
        <v>0</v>
      </c>
      <c r="AX68" s="81">
        <v>0</v>
      </c>
      <c r="AY68" s="81">
        <v>0</v>
      </c>
      <c r="AZ68" s="81">
        <v>0</v>
      </c>
      <c r="BA68" s="81">
        <v>0</v>
      </c>
      <c r="BB68" s="81">
        <v>0</v>
      </c>
      <c r="BC68" s="81">
        <v>0</v>
      </c>
      <c r="BD68" s="81">
        <v>0</v>
      </c>
      <c r="BE68" s="5"/>
      <c r="BF68" s="34">
        <f t="shared" si="58"/>
        <v>1</v>
      </c>
      <c r="BG68" s="34">
        <f t="shared" si="58"/>
        <v>1</v>
      </c>
      <c r="BH68" s="34">
        <f t="shared" si="58"/>
        <v>1</v>
      </c>
      <c r="BI68" s="34">
        <f t="shared" si="58"/>
        <v>1</v>
      </c>
      <c r="BJ68" s="34">
        <f t="shared" si="58"/>
        <v>0</v>
      </c>
      <c r="BK68" s="34">
        <f t="shared" si="58"/>
        <v>0</v>
      </c>
      <c r="BL68" s="34">
        <f t="shared" si="58"/>
        <v>0</v>
      </c>
      <c r="BM68" s="34">
        <f t="shared" si="58"/>
        <v>0</v>
      </c>
      <c r="BN68" s="34">
        <f t="shared" si="58"/>
        <v>0</v>
      </c>
      <c r="BO68" s="34">
        <f t="shared" si="58"/>
        <v>0</v>
      </c>
      <c r="BP68" s="34">
        <f t="shared" si="58"/>
        <v>0</v>
      </c>
      <c r="BQ68" s="34">
        <f t="shared" si="58"/>
        <v>0</v>
      </c>
      <c r="BR68" s="34">
        <f t="shared" si="58"/>
        <v>0</v>
      </c>
      <c r="BS68" s="34">
        <f t="shared" si="58"/>
        <v>0</v>
      </c>
      <c r="BT68" s="34">
        <f t="shared" si="50"/>
        <v>0</v>
      </c>
      <c r="BU68" s="34">
        <f t="shared" si="50"/>
        <v>0</v>
      </c>
      <c r="BV68" s="34">
        <f t="shared" si="42"/>
        <v>0</v>
      </c>
      <c r="BW68" s="34">
        <f t="shared" si="42"/>
        <v>0</v>
      </c>
      <c r="BX68" s="34">
        <f t="shared" si="42"/>
        <v>0</v>
      </c>
      <c r="BY68" s="34">
        <f t="shared" si="42"/>
        <v>0</v>
      </c>
      <c r="BZ68" s="34">
        <f t="shared" si="42"/>
        <v>0</v>
      </c>
      <c r="CA68" s="34">
        <f t="shared" si="42"/>
        <v>0</v>
      </c>
      <c r="CC68" s="34">
        <f t="shared" si="2"/>
        <v>0</v>
      </c>
      <c r="CD68" s="34">
        <f t="shared" si="59"/>
        <v>1</v>
      </c>
      <c r="CE68" s="34">
        <f t="shared" si="59"/>
        <v>1</v>
      </c>
      <c r="CF68" s="34">
        <f t="shared" si="59"/>
        <v>1</v>
      </c>
      <c r="CG68" s="34">
        <f t="shared" si="59"/>
        <v>0</v>
      </c>
      <c r="CH68" s="34">
        <f t="shared" si="59"/>
        <v>0</v>
      </c>
      <c r="CI68" s="34">
        <f t="shared" si="59"/>
        <v>0</v>
      </c>
      <c r="CJ68" s="34">
        <f t="shared" si="59"/>
        <v>0</v>
      </c>
      <c r="CK68" s="34">
        <f t="shared" si="59"/>
        <v>0</v>
      </c>
      <c r="CL68" s="34">
        <f t="shared" si="59"/>
        <v>0</v>
      </c>
      <c r="CM68" s="34">
        <f t="shared" si="59"/>
        <v>0</v>
      </c>
      <c r="CN68" s="34">
        <f t="shared" si="59"/>
        <v>0</v>
      </c>
      <c r="CO68" s="34">
        <f t="shared" si="59"/>
        <v>0</v>
      </c>
      <c r="CP68" s="34">
        <f t="shared" si="59"/>
        <v>0</v>
      </c>
      <c r="CQ68" s="34">
        <f t="shared" si="59"/>
        <v>0</v>
      </c>
      <c r="CR68" s="34">
        <f t="shared" si="51"/>
        <v>0</v>
      </c>
      <c r="CS68" s="34">
        <f t="shared" si="51"/>
        <v>0</v>
      </c>
      <c r="CT68" s="34">
        <f t="shared" si="43"/>
        <v>0</v>
      </c>
      <c r="CU68" s="34">
        <f t="shared" si="43"/>
        <v>0</v>
      </c>
      <c r="CV68" s="34">
        <f t="shared" si="43"/>
        <v>0</v>
      </c>
      <c r="CW68" s="34">
        <f t="shared" si="43"/>
        <v>0</v>
      </c>
      <c r="CX68" s="34">
        <f t="shared" si="43"/>
        <v>0</v>
      </c>
      <c r="DA68" s="34">
        <f t="shared" si="60"/>
        <v>0</v>
      </c>
      <c r="DB68" s="34">
        <f t="shared" si="60"/>
        <v>0</v>
      </c>
      <c r="DC68" s="34">
        <f t="shared" si="60"/>
        <v>0</v>
      </c>
      <c r="DD68" s="34">
        <f t="shared" si="60"/>
        <v>0</v>
      </c>
      <c r="DE68" s="34">
        <f t="shared" si="60"/>
        <v>0</v>
      </c>
      <c r="DF68" s="34">
        <f t="shared" si="60"/>
        <v>0</v>
      </c>
      <c r="DG68" s="34">
        <f t="shared" si="60"/>
        <v>0</v>
      </c>
      <c r="DH68" s="34">
        <f t="shared" si="60"/>
        <v>0</v>
      </c>
      <c r="DI68" s="34">
        <f t="shared" si="60"/>
        <v>0</v>
      </c>
      <c r="DJ68" s="34">
        <f t="shared" si="60"/>
        <v>0</v>
      </c>
      <c r="DK68" s="34">
        <f t="shared" si="60"/>
        <v>0</v>
      </c>
      <c r="DL68" s="34">
        <f t="shared" si="60"/>
        <v>0</v>
      </c>
      <c r="DM68" s="34">
        <f t="shared" si="60"/>
        <v>0</v>
      </c>
      <c r="DN68" s="34">
        <f t="shared" si="60"/>
        <v>0</v>
      </c>
      <c r="DO68" s="34">
        <f t="shared" si="52"/>
        <v>0</v>
      </c>
      <c r="DP68" s="34">
        <f t="shared" si="52"/>
        <v>0</v>
      </c>
      <c r="DQ68" s="34">
        <f t="shared" si="44"/>
        <v>0</v>
      </c>
      <c r="DR68" s="34">
        <f t="shared" si="44"/>
        <v>0</v>
      </c>
      <c r="DS68" s="34">
        <f t="shared" si="44"/>
        <v>0</v>
      </c>
      <c r="DT68" s="34">
        <f t="shared" si="44"/>
        <v>0</v>
      </c>
      <c r="DU68" s="34">
        <f t="shared" si="44"/>
        <v>0</v>
      </c>
      <c r="DW68" s="34">
        <f t="shared" si="7"/>
        <v>0</v>
      </c>
      <c r="DX68" s="34">
        <f t="shared" si="61"/>
        <v>0</v>
      </c>
      <c r="DY68" s="34">
        <f t="shared" si="61"/>
        <v>0</v>
      </c>
      <c r="DZ68" s="34">
        <f t="shared" si="61"/>
        <v>0</v>
      </c>
      <c r="EA68" s="34">
        <f t="shared" si="61"/>
        <v>1</v>
      </c>
      <c r="EB68" s="34">
        <f t="shared" si="61"/>
        <v>0</v>
      </c>
      <c r="EC68" s="34">
        <f t="shared" si="61"/>
        <v>0</v>
      </c>
      <c r="ED68" s="34">
        <f t="shared" si="61"/>
        <v>0</v>
      </c>
      <c r="EE68" s="34">
        <f t="shared" si="61"/>
        <v>0</v>
      </c>
      <c r="EF68" s="34">
        <f t="shared" si="61"/>
        <v>0</v>
      </c>
      <c r="EG68" s="34">
        <f t="shared" si="61"/>
        <v>0</v>
      </c>
      <c r="EH68" s="34">
        <f t="shared" si="61"/>
        <v>0</v>
      </c>
      <c r="EI68" s="34">
        <f t="shared" si="61"/>
        <v>0</v>
      </c>
      <c r="EJ68" s="34">
        <f t="shared" si="61"/>
        <v>0</v>
      </c>
      <c r="EK68" s="34">
        <f t="shared" si="61"/>
        <v>0</v>
      </c>
      <c r="EL68" s="34">
        <f t="shared" si="53"/>
        <v>0</v>
      </c>
      <c r="EM68" s="34">
        <f t="shared" si="53"/>
        <v>0</v>
      </c>
      <c r="EN68" s="34">
        <f t="shared" si="45"/>
        <v>0</v>
      </c>
      <c r="EO68" s="34">
        <f t="shared" si="45"/>
        <v>0</v>
      </c>
      <c r="EP68" s="34">
        <f t="shared" si="45"/>
        <v>0</v>
      </c>
      <c r="EQ68" s="34">
        <f t="shared" si="45"/>
        <v>0</v>
      </c>
      <c r="ER68" s="34">
        <f t="shared" si="45"/>
        <v>0</v>
      </c>
      <c r="ES68" s="5"/>
      <c r="ET68" s="44">
        <f t="shared" si="62"/>
        <v>0</v>
      </c>
      <c r="EU68" s="44">
        <f t="shared" si="62"/>
        <v>0</v>
      </c>
      <c r="EV68" s="44">
        <f t="shared" si="62"/>
        <v>0</v>
      </c>
      <c r="EW68" s="44">
        <f t="shared" si="62"/>
        <v>0</v>
      </c>
      <c r="EX68" s="44">
        <f t="shared" si="62"/>
        <v>0</v>
      </c>
      <c r="EY68" s="44">
        <f t="shared" si="62"/>
        <v>0</v>
      </c>
      <c r="EZ68" s="44">
        <f t="shared" si="62"/>
        <v>0</v>
      </c>
      <c r="FA68" s="44">
        <f t="shared" si="62"/>
        <v>0</v>
      </c>
      <c r="FB68" s="44">
        <f t="shared" si="62"/>
        <v>0</v>
      </c>
      <c r="FC68" s="44">
        <f t="shared" si="62"/>
        <v>0</v>
      </c>
      <c r="FD68" s="44">
        <f t="shared" si="62"/>
        <v>0</v>
      </c>
      <c r="FE68" s="44">
        <f t="shared" si="62"/>
        <v>0</v>
      </c>
      <c r="FF68" s="44">
        <f t="shared" si="62"/>
        <v>0</v>
      </c>
      <c r="FG68" s="44">
        <f t="shared" si="62"/>
        <v>0</v>
      </c>
      <c r="FH68" s="44">
        <f t="shared" si="54"/>
        <v>0</v>
      </c>
      <c r="FI68" s="44">
        <f t="shared" si="54"/>
        <v>0</v>
      </c>
      <c r="FJ68" s="44">
        <f t="shared" si="46"/>
        <v>0</v>
      </c>
      <c r="FK68" s="44">
        <f t="shared" si="46"/>
        <v>0</v>
      </c>
      <c r="FL68" s="44">
        <f t="shared" si="46"/>
        <v>0</v>
      </c>
      <c r="FM68" s="44">
        <f t="shared" si="46"/>
        <v>0</v>
      </c>
      <c r="FN68" s="44">
        <f t="shared" si="46"/>
        <v>0</v>
      </c>
      <c r="FO68" s="44">
        <f t="shared" si="46"/>
        <v>0</v>
      </c>
      <c r="FP68" s="44"/>
      <c r="FQ68" s="44">
        <f t="shared" si="63"/>
        <v>0</v>
      </c>
      <c r="FR68" s="44">
        <f t="shared" si="63"/>
        <v>0</v>
      </c>
      <c r="FS68" s="44">
        <f t="shared" si="63"/>
        <v>0</v>
      </c>
      <c r="FT68" s="44">
        <f t="shared" si="63"/>
        <v>0</v>
      </c>
      <c r="FU68" s="44">
        <f t="shared" si="63"/>
        <v>0</v>
      </c>
      <c r="FV68" s="44">
        <f t="shared" si="63"/>
        <v>0</v>
      </c>
      <c r="FW68" s="44">
        <f t="shared" si="63"/>
        <v>0</v>
      </c>
      <c r="FX68" s="44">
        <f t="shared" si="63"/>
        <v>0</v>
      </c>
      <c r="FY68" s="44">
        <f t="shared" si="63"/>
        <v>0</v>
      </c>
      <c r="FZ68" s="44">
        <f t="shared" si="63"/>
        <v>0</v>
      </c>
      <c r="GA68" s="44">
        <f t="shared" si="63"/>
        <v>0</v>
      </c>
      <c r="GB68" s="44">
        <f t="shared" si="63"/>
        <v>0</v>
      </c>
      <c r="GC68" s="44">
        <f t="shared" si="63"/>
        <v>0</v>
      </c>
      <c r="GD68" s="44">
        <f t="shared" si="63"/>
        <v>0</v>
      </c>
      <c r="GE68" s="44">
        <f t="shared" si="55"/>
        <v>0</v>
      </c>
      <c r="GF68" s="44">
        <f t="shared" si="55"/>
        <v>0</v>
      </c>
      <c r="GG68" s="44">
        <f t="shared" si="47"/>
        <v>0</v>
      </c>
      <c r="GH68" s="44">
        <f t="shared" si="47"/>
        <v>0</v>
      </c>
      <c r="GI68" s="44">
        <f t="shared" si="47"/>
        <v>0</v>
      </c>
      <c r="GJ68" s="44">
        <f t="shared" si="47"/>
        <v>0</v>
      </c>
      <c r="GK68" s="44">
        <f t="shared" si="47"/>
        <v>0</v>
      </c>
      <c r="GL68" s="44">
        <f t="shared" si="47"/>
        <v>0</v>
      </c>
      <c r="GM68" s="44"/>
      <c r="GN68" s="44">
        <f t="shared" si="64"/>
        <v>0</v>
      </c>
      <c r="GO68" s="44">
        <f t="shared" si="64"/>
        <v>0</v>
      </c>
      <c r="GP68" s="44">
        <f t="shared" si="64"/>
        <v>0</v>
      </c>
      <c r="GQ68" s="44">
        <f t="shared" si="64"/>
        <v>0</v>
      </c>
      <c r="GR68" s="44">
        <f t="shared" si="64"/>
        <v>0</v>
      </c>
      <c r="GS68" s="44">
        <f t="shared" si="64"/>
        <v>0</v>
      </c>
      <c r="GT68" s="44">
        <f t="shared" si="64"/>
        <v>0</v>
      </c>
      <c r="GU68" s="44">
        <f t="shared" si="64"/>
        <v>0</v>
      </c>
      <c r="GV68" s="44">
        <f t="shared" si="64"/>
        <v>0</v>
      </c>
      <c r="GW68" s="44">
        <f t="shared" si="64"/>
        <v>0</v>
      </c>
      <c r="GX68" s="44">
        <f t="shared" si="64"/>
        <v>0</v>
      </c>
      <c r="GY68" s="44">
        <f t="shared" si="64"/>
        <v>0</v>
      </c>
      <c r="GZ68" s="44">
        <f t="shared" si="64"/>
        <v>0</v>
      </c>
      <c r="HA68" s="44">
        <f t="shared" si="64"/>
        <v>0</v>
      </c>
      <c r="HB68" s="44">
        <f t="shared" si="56"/>
        <v>0</v>
      </c>
      <c r="HC68" s="44">
        <f t="shared" si="56"/>
        <v>0</v>
      </c>
      <c r="HD68" s="44">
        <f t="shared" si="48"/>
        <v>0</v>
      </c>
      <c r="HE68" s="44">
        <f t="shared" si="48"/>
        <v>0</v>
      </c>
      <c r="HF68" s="44">
        <f t="shared" si="48"/>
        <v>0</v>
      </c>
      <c r="HG68" s="44">
        <f t="shared" si="48"/>
        <v>0</v>
      </c>
      <c r="HH68" s="44">
        <f t="shared" si="48"/>
        <v>0</v>
      </c>
      <c r="HI68" s="44">
        <f t="shared" si="48"/>
        <v>0</v>
      </c>
      <c r="HJ68" s="44"/>
      <c r="HK68" s="44">
        <f t="shared" si="65"/>
        <v>0</v>
      </c>
      <c r="HL68" s="44">
        <f t="shared" si="65"/>
        <v>0</v>
      </c>
      <c r="HM68" s="44">
        <f t="shared" si="65"/>
        <v>0</v>
      </c>
      <c r="HN68" s="44">
        <f t="shared" si="65"/>
        <v>0</v>
      </c>
      <c r="HO68" s="44">
        <f t="shared" si="65"/>
        <v>-12000</v>
      </c>
      <c r="HP68" s="44">
        <f t="shared" si="65"/>
        <v>0</v>
      </c>
      <c r="HQ68" s="44">
        <f t="shared" si="65"/>
        <v>0</v>
      </c>
      <c r="HR68" s="44">
        <f t="shared" si="65"/>
        <v>0</v>
      </c>
      <c r="HS68" s="44">
        <f t="shared" si="65"/>
        <v>0</v>
      </c>
      <c r="HT68" s="44">
        <f t="shared" si="65"/>
        <v>0</v>
      </c>
      <c r="HU68" s="44">
        <f t="shared" si="65"/>
        <v>0</v>
      </c>
      <c r="HV68" s="44">
        <f t="shared" si="65"/>
        <v>0</v>
      </c>
      <c r="HW68" s="44">
        <f t="shared" si="65"/>
        <v>0</v>
      </c>
      <c r="HX68" s="44">
        <f t="shared" si="65"/>
        <v>0</v>
      </c>
      <c r="HY68" s="44">
        <f t="shared" si="57"/>
        <v>0</v>
      </c>
      <c r="HZ68" s="44">
        <f t="shared" si="57"/>
        <v>0</v>
      </c>
      <c r="IA68" s="44">
        <f t="shared" si="49"/>
        <v>0</v>
      </c>
      <c r="IB68" s="44">
        <f t="shared" si="49"/>
        <v>0</v>
      </c>
      <c r="IC68" s="44">
        <f t="shared" si="49"/>
        <v>0</v>
      </c>
      <c r="ID68" s="44">
        <f t="shared" si="49"/>
        <v>0</v>
      </c>
      <c r="IE68" s="44">
        <f t="shared" si="49"/>
        <v>0</v>
      </c>
      <c r="IF68" s="44">
        <f t="shared" si="49"/>
        <v>0</v>
      </c>
    </row>
    <row r="69" spans="1:240" s="34" customFormat="1" ht="12" customHeight="1" x14ac:dyDescent="0.15">
      <c r="A69" s="77"/>
      <c r="B69" s="78" t="s">
        <v>253</v>
      </c>
      <c r="C69" s="78" t="s">
        <v>283</v>
      </c>
      <c r="D69" s="79" t="s">
        <v>284</v>
      </c>
      <c r="E69" s="79" t="s">
        <v>285</v>
      </c>
      <c r="F69" s="80">
        <v>44207</v>
      </c>
      <c r="G69" s="80">
        <v>45596</v>
      </c>
      <c r="H69" s="65" t="s">
        <v>60</v>
      </c>
      <c r="I69" s="65" t="s">
        <v>70</v>
      </c>
      <c r="J69" s="65" t="s">
        <v>93</v>
      </c>
      <c r="K69" s="67"/>
      <c r="L69" s="81">
        <v>7620</v>
      </c>
      <c r="M69" s="81">
        <v>7620</v>
      </c>
      <c r="N69" s="81">
        <v>7620</v>
      </c>
      <c r="O69" s="81">
        <v>7620</v>
      </c>
      <c r="P69" s="81">
        <v>7620</v>
      </c>
      <c r="Q69" s="81">
        <v>7620</v>
      </c>
      <c r="R69" s="81">
        <v>0</v>
      </c>
      <c r="S69" s="81">
        <v>0</v>
      </c>
      <c r="T69" s="81">
        <v>0</v>
      </c>
      <c r="U69" s="81">
        <v>0</v>
      </c>
      <c r="V69" s="81">
        <v>0</v>
      </c>
      <c r="W69" s="81">
        <v>0</v>
      </c>
      <c r="X69" s="81">
        <v>0</v>
      </c>
      <c r="Y69" s="81">
        <v>0</v>
      </c>
      <c r="Z69" s="81">
        <v>0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44"/>
      <c r="AI69" s="81">
        <v>7620</v>
      </c>
      <c r="AJ69" s="81">
        <v>7620</v>
      </c>
      <c r="AK69" s="81">
        <v>7620</v>
      </c>
      <c r="AL69" s="81">
        <v>7620</v>
      </c>
      <c r="AM69" s="81">
        <v>7620</v>
      </c>
      <c r="AN69" s="81">
        <v>7620</v>
      </c>
      <c r="AO69" s="81">
        <v>0</v>
      </c>
      <c r="AP69" s="81">
        <v>0</v>
      </c>
      <c r="AQ69" s="81">
        <v>0</v>
      </c>
      <c r="AR69" s="81">
        <v>0</v>
      </c>
      <c r="AS69" s="81">
        <v>0</v>
      </c>
      <c r="AT69" s="81">
        <v>0</v>
      </c>
      <c r="AU69" s="81">
        <v>0</v>
      </c>
      <c r="AV69" s="81">
        <v>0</v>
      </c>
      <c r="AW69" s="81">
        <v>0</v>
      </c>
      <c r="AX69" s="81">
        <v>0</v>
      </c>
      <c r="AY69" s="81">
        <v>0</v>
      </c>
      <c r="AZ69" s="81">
        <v>0</v>
      </c>
      <c r="BA69" s="81">
        <v>0</v>
      </c>
      <c r="BB69" s="81">
        <v>0</v>
      </c>
      <c r="BC69" s="81">
        <v>0</v>
      </c>
      <c r="BD69" s="81">
        <v>0</v>
      </c>
      <c r="BE69" s="5"/>
      <c r="BF69" s="34">
        <f t="shared" si="58"/>
        <v>1</v>
      </c>
      <c r="BG69" s="34">
        <f t="shared" si="58"/>
        <v>1</v>
      </c>
      <c r="BH69" s="34">
        <f t="shared" si="58"/>
        <v>1</v>
      </c>
      <c r="BI69" s="34">
        <f t="shared" si="58"/>
        <v>1</v>
      </c>
      <c r="BJ69" s="34">
        <f t="shared" si="58"/>
        <v>1</v>
      </c>
      <c r="BK69" s="34">
        <f t="shared" si="58"/>
        <v>1</v>
      </c>
      <c r="BL69" s="34">
        <f t="shared" si="58"/>
        <v>0</v>
      </c>
      <c r="BM69" s="34">
        <f t="shared" si="58"/>
        <v>0</v>
      </c>
      <c r="BN69" s="34">
        <f t="shared" si="58"/>
        <v>0</v>
      </c>
      <c r="BO69" s="34">
        <f t="shared" si="58"/>
        <v>0</v>
      </c>
      <c r="BP69" s="34">
        <f t="shared" si="58"/>
        <v>0</v>
      </c>
      <c r="BQ69" s="34">
        <f t="shared" si="58"/>
        <v>0</v>
      </c>
      <c r="BR69" s="34">
        <f t="shared" si="58"/>
        <v>0</v>
      </c>
      <c r="BS69" s="34">
        <f t="shared" si="58"/>
        <v>0</v>
      </c>
      <c r="BT69" s="34">
        <f t="shared" si="50"/>
        <v>0</v>
      </c>
      <c r="BU69" s="34">
        <f t="shared" si="50"/>
        <v>0</v>
      </c>
      <c r="BV69" s="34">
        <f t="shared" si="42"/>
        <v>0</v>
      </c>
      <c r="BW69" s="34">
        <f t="shared" si="42"/>
        <v>0</v>
      </c>
      <c r="BX69" s="34">
        <f t="shared" si="42"/>
        <v>0</v>
      </c>
      <c r="BY69" s="34">
        <f t="shared" si="42"/>
        <v>0</v>
      </c>
      <c r="BZ69" s="34">
        <f t="shared" si="42"/>
        <v>0</v>
      </c>
      <c r="CA69" s="34">
        <f t="shared" si="42"/>
        <v>0</v>
      </c>
      <c r="CC69" s="34">
        <f t="shared" si="2"/>
        <v>0</v>
      </c>
      <c r="CD69" s="34">
        <f t="shared" si="59"/>
        <v>1</v>
      </c>
      <c r="CE69" s="34">
        <f t="shared" si="59"/>
        <v>1</v>
      </c>
      <c r="CF69" s="34">
        <f t="shared" si="59"/>
        <v>1</v>
      </c>
      <c r="CG69" s="34">
        <f t="shared" si="59"/>
        <v>1</v>
      </c>
      <c r="CH69" s="34">
        <f t="shared" si="59"/>
        <v>1</v>
      </c>
      <c r="CI69" s="34">
        <f t="shared" si="59"/>
        <v>0</v>
      </c>
      <c r="CJ69" s="34">
        <f t="shared" si="59"/>
        <v>0</v>
      </c>
      <c r="CK69" s="34">
        <f t="shared" si="59"/>
        <v>0</v>
      </c>
      <c r="CL69" s="34">
        <f t="shared" si="59"/>
        <v>0</v>
      </c>
      <c r="CM69" s="34">
        <f t="shared" si="59"/>
        <v>0</v>
      </c>
      <c r="CN69" s="34">
        <f t="shared" si="59"/>
        <v>0</v>
      </c>
      <c r="CO69" s="34">
        <f t="shared" si="59"/>
        <v>0</v>
      </c>
      <c r="CP69" s="34">
        <f t="shared" si="59"/>
        <v>0</v>
      </c>
      <c r="CQ69" s="34">
        <f t="shared" si="59"/>
        <v>0</v>
      </c>
      <c r="CR69" s="34">
        <f t="shared" si="51"/>
        <v>0</v>
      </c>
      <c r="CS69" s="34">
        <f t="shared" si="51"/>
        <v>0</v>
      </c>
      <c r="CT69" s="34">
        <f t="shared" si="43"/>
        <v>0</v>
      </c>
      <c r="CU69" s="34">
        <f t="shared" si="43"/>
        <v>0</v>
      </c>
      <c r="CV69" s="34">
        <f t="shared" si="43"/>
        <v>0</v>
      </c>
      <c r="CW69" s="34">
        <f t="shared" si="43"/>
        <v>0</v>
      </c>
      <c r="CX69" s="34">
        <f t="shared" si="43"/>
        <v>0</v>
      </c>
      <c r="DA69" s="34">
        <f t="shared" si="60"/>
        <v>0</v>
      </c>
      <c r="DB69" s="34">
        <f t="shared" si="60"/>
        <v>0</v>
      </c>
      <c r="DC69" s="34">
        <f t="shared" si="60"/>
        <v>0</v>
      </c>
      <c r="DD69" s="34">
        <f t="shared" si="60"/>
        <v>0</v>
      </c>
      <c r="DE69" s="34">
        <f t="shared" si="60"/>
        <v>0</v>
      </c>
      <c r="DF69" s="34">
        <f t="shared" si="60"/>
        <v>0</v>
      </c>
      <c r="DG69" s="34">
        <f t="shared" si="60"/>
        <v>0</v>
      </c>
      <c r="DH69" s="34">
        <f t="shared" si="60"/>
        <v>0</v>
      </c>
      <c r="DI69" s="34">
        <f t="shared" si="60"/>
        <v>0</v>
      </c>
      <c r="DJ69" s="34">
        <f t="shared" si="60"/>
        <v>0</v>
      </c>
      <c r="DK69" s="34">
        <f t="shared" si="60"/>
        <v>0</v>
      </c>
      <c r="DL69" s="34">
        <f t="shared" si="60"/>
        <v>0</v>
      </c>
      <c r="DM69" s="34">
        <f t="shared" si="60"/>
        <v>0</v>
      </c>
      <c r="DN69" s="34">
        <f t="shared" si="60"/>
        <v>0</v>
      </c>
      <c r="DO69" s="34">
        <f t="shared" si="52"/>
        <v>0</v>
      </c>
      <c r="DP69" s="34">
        <f t="shared" si="52"/>
        <v>0</v>
      </c>
      <c r="DQ69" s="34">
        <f t="shared" si="44"/>
        <v>0</v>
      </c>
      <c r="DR69" s="34">
        <f t="shared" si="44"/>
        <v>0</v>
      </c>
      <c r="DS69" s="34">
        <f t="shared" si="44"/>
        <v>0</v>
      </c>
      <c r="DT69" s="34">
        <f t="shared" si="44"/>
        <v>0</v>
      </c>
      <c r="DU69" s="34">
        <f t="shared" si="44"/>
        <v>0</v>
      </c>
      <c r="DW69" s="34">
        <f t="shared" si="7"/>
        <v>0</v>
      </c>
      <c r="DX69" s="34">
        <f t="shared" si="61"/>
        <v>0</v>
      </c>
      <c r="DY69" s="34">
        <f t="shared" si="61"/>
        <v>0</v>
      </c>
      <c r="DZ69" s="34">
        <f t="shared" si="61"/>
        <v>0</v>
      </c>
      <c r="EA69" s="34">
        <f t="shared" si="61"/>
        <v>0</v>
      </c>
      <c r="EB69" s="34">
        <f t="shared" si="61"/>
        <v>0</v>
      </c>
      <c r="EC69" s="34">
        <f t="shared" si="61"/>
        <v>1</v>
      </c>
      <c r="ED69" s="34">
        <f t="shared" si="61"/>
        <v>0</v>
      </c>
      <c r="EE69" s="34">
        <f t="shared" si="61"/>
        <v>0</v>
      </c>
      <c r="EF69" s="34">
        <f t="shared" si="61"/>
        <v>0</v>
      </c>
      <c r="EG69" s="34">
        <f t="shared" si="61"/>
        <v>0</v>
      </c>
      <c r="EH69" s="34">
        <f t="shared" si="61"/>
        <v>0</v>
      </c>
      <c r="EI69" s="34">
        <f t="shared" si="61"/>
        <v>0</v>
      </c>
      <c r="EJ69" s="34">
        <f t="shared" si="61"/>
        <v>0</v>
      </c>
      <c r="EK69" s="34">
        <f t="shared" si="61"/>
        <v>0</v>
      </c>
      <c r="EL69" s="34">
        <f t="shared" si="53"/>
        <v>0</v>
      </c>
      <c r="EM69" s="34">
        <f t="shared" si="53"/>
        <v>0</v>
      </c>
      <c r="EN69" s="34">
        <f t="shared" si="45"/>
        <v>0</v>
      </c>
      <c r="EO69" s="34">
        <f t="shared" si="45"/>
        <v>0</v>
      </c>
      <c r="EP69" s="34">
        <f t="shared" si="45"/>
        <v>0</v>
      </c>
      <c r="EQ69" s="34">
        <f t="shared" si="45"/>
        <v>0</v>
      </c>
      <c r="ER69" s="34">
        <f t="shared" si="45"/>
        <v>0</v>
      </c>
      <c r="ES69" s="5"/>
      <c r="ET69" s="44">
        <f t="shared" si="62"/>
        <v>0</v>
      </c>
      <c r="EU69" s="44">
        <f t="shared" si="62"/>
        <v>0</v>
      </c>
      <c r="EV69" s="44">
        <f t="shared" si="62"/>
        <v>0</v>
      </c>
      <c r="EW69" s="44">
        <f t="shared" si="62"/>
        <v>0</v>
      </c>
      <c r="EX69" s="44">
        <f t="shared" si="62"/>
        <v>0</v>
      </c>
      <c r="EY69" s="44">
        <f t="shared" si="62"/>
        <v>0</v>
      </c>
      <c r="EZ69" s="44">
        <f t="shared" si="62"/>
        <v>0</v>
      </c>
      <c r="FA69" s="44">
        <f t="shared" si="62"/>
        <v>0</v>
      </c>
      <c r="FB69" s="44">
        <f t="shared" si="62"/>
        <v>0</v>
      </c>
      <c r="FC69" s="44">
        <f t="shared" si="62"/>
        <v>0</v>
      </c>
      <c r="FD69" s="44">
        <f t="shared" si="62"/>
        <v>0</v>
      </c>
      <c r="FE69" s="44">
        <f t="shared" si="62"/>
        <v>0</v>
      </c>
      <c r="FF69" s="44">
        <f t="shared" si="62"/>
        <v>0</v>
      </c>
      <c r="FG69" s="44">
        <f t="shared" si="62"/>
        <v>0</v>
      </c>
      <c r="FH69" s="44">
        <f t="shared" si="54"/>
        <v>0</v>
      </c>
      <c r="FI69" s="44">
        <f t="shared" si="54"/>
        <v>0</v>
      </c>
      <c r="FJ69" s="44">
        <f t="shared" si="46"/>
        <v>0</v>
      </c>
      <c r="FK69" s="44">
        <f t="shared" si="46"/>
        <v>0</v>
      </c>
      <c r="FL69" s="44">
        <f t="shared" si="46"/>
        <v>0</v>
      </c>
      <c r="FM69" s="44">
        <f t="shared" si="46"/>
        <v>0</v>
      </c>
      <c r="FN69" s="44">
        <f t="shared" si="46"/>
        <v>0</v>
      </c>
      <c r="FO69" s="44">
        <f t="shared" si="46"/>
        <v>0</v>
      </c>
      <c r="FP69" s="44"/>
      <c r="FQ69" s="44">
        <f t="shared" si="63"/>
        <v>0</v>
      </c>
      <c r="FR69" s="44">
        <f t="shared" si="63"/>
        <v>0</v>
      </c>
      <c r="FS69" s="44">
        <f t="shared" si="63"/>
        <v>0</v>
      </c>
      <c r="FT69" s="44">
        <f t="shared" si="63"/>
        <v>0</v>
      </c>
      <c r="FU69" s="44">
        <f t="shared" si="63"/>
        <v>0</v>
      </c>
      <c r="FV69" s="44">
        <f t="shared" si="63"/>
        <v>0</v>
      </c>
      <c r="FW69" s="44">
        <f t="shared" si="63"/>
        <v>0</v>
      </c>
      <c r="FX69" s="44">
        <f t="shared" si="63"/>
        <v>0</v>
      </c>
      <c r="FY69" s="44">
        <f t="shared" si="63"/>
        <v>0</v>
      </c>
      <c r="FZ69" s="44">
        <f t="shared" si="63"/>
        <v>0</v>
      </c>
      <c r="GA69" s="44">
        <f t="shared" si="63"/>
        <v>0</v>
      </c>
      <c r="GB69" s="44">
        <f t="shared" si="63"/>
        <v>0</v>
      </c>
      <c r="GC69" s="44">
        <f t="shared" si="63"/>
        <v>0</v>
      </c>
      <c r="GD69" s="44">
        <f t="shared" si="63"/>
        <v>0</v>
      </c>
      <c r="GE69" s="44">
        <f t="shared" si="55"/>
        <v>0</v>
      </c>
      <c r="GF69" s="44">
        <f t="shared" si="55"/>
        <v>0</v>
      </c>
      <c r="GG69" s="44">
        <f t="shared" si="47"/>
        <v>0</v>
      </c>
      <c r="GH69" s="44">
        <f t="shared" si="47"/>
        <v>0</v>
      </c>
      <c r="GI69" s="44">
        <f t="shared" si="47"/>
        <v>0</v>
      </c>
      <c r="GJ69" s="44">
        <f t="shared" si="47"/>
        <v>0</v>
      </c>
      <c r="GK69" s="44">
        <f t="shared" si="47"/>
        <v>0</v>
      </c>
      <c r="GL69" s="44">
        <f t="shared" si="47"/>
        <v>0</v>
      </c>
      <c r="GM69" s="44"/>
      <c r="GN69" s="44">
        <f t="shared" si="64"/>
        <v>0</v>
      </c>
      <c r="GO69" s="44">
        <f t="shared" si="64"/>
        <v>0</v>
      </c>
      <c r="GP69" s="44">
        <f t="shared" si="64"/>
        <v>0</v>
      </c>
      <c r="GQ69" s="44">
        <f t="shared" si="64"/>
        <v>0</v>
      </c>
      <c r="GR69" s="44">
        <f t="shared" si="64"/>
        <v>0</v>
      </c>
      <c r="GS69" s="44">
        <f t="shared" si="64"/>
        <v>0</v>
      </c>
      <c r="GT69" s="44">
        <f t="shared" si="64"/>
        <v>0</v>
      </c>
      <c r="GU69" s="44">
        <f t="shared" si="64"/>
        <v>0</v>
      </c>
      <c r="GV69" s="44">
        <f t="shared" si="64"/>
        <v>0</v>
      </c>
      <c r="GW69" s="44">
        <f t="shared" si="64"/>
        <v>0</v>
      </c>
      <c r="GX69" s="44">
        <f t="shared" si="64"/>
        <v>0</v>
      </c>
      <c r="GY69" s="44">
        <f t="shared" si="64"/>
        <v>0</v>
      </c>
      <c r="GZ69" s="44">
        <f t="shared" si="64"/>
        <v>0</v>
      </c>
      <c r="HA69" s="44">
        <f t="shared" si="64"/>
        <v>0</v>
      </c>
      <c r="HB69" s="44">
        <f t="shared" si="56"/>
        <v>0</v>
      </c>
      <c r="HC69" s="44">
        <f t="shared" si="56"/>
        <v>0</v>
      </c>
      <c r="HD69" s="44">
        <f t="shared" si="48"/>
        <v>0</v>
      </c>
      <c r="HE69" s="44">
        <f t="shared" si="48"/>
        <v>0</v>
      </c>
      <c r="HF69" s="44">
        <f t="shared" si="48"/>
        <v>0</v>
      </c>
      <c r="HG69" s="44">
        <f t="shared" si="48"/>
        <v>0</v>
      </c>
      <c r="HH69" s="44">
        <f t="shared" si="48"/>
        <v>0</v>
      </c>
      <c r="HI69" s="44">
        <f t="shared" si="48"/>
        <v>0</v>
      </c>
      <c r="HJ69" s="44"/>
      <c r="HK69" s="44">
        <f t="shared" si="65"/>
        <v>0</v>
      </c>
      <c r="HL69" s="44">
        <f t="shared" si="65"/>
        <v>0</v>
      </c>
      <c r="HM69" s="44">
        <f t="shared" si="65"/>
        <v>0</v>
      </c>
      <c r="HN69" s="44">
        <f t="shared" si="65"/>
        <v>0</v>
      </c>
      <c r="HO69" s="44">
        <f t="shared" si="65"/>
        <v>0</v>
      </c>
      <c r="HP69" s="44">
        <f t="shared" si="65"/>
        <v>0</v>
      </c>
      <c r="HQ69" s="44">
        <f t="shared" si="65"/>
        <v>-7620</v>
      </c>
      <c r="HR69" s="44">
        <f t="shared" si="65"/>
        <v>0</v>
      </c>
      <c r="HS69" s="44">
        <f t="shared" si="65"/>
        <v>0</v>
      </c>
      <c r="HT69" s="44">
        <f t="shared" si="65"/>
        <v>0</v>
      </c>
      <c r="HU69" s="44">
        <f t="shared" si="65"/>
        <v>0</v>
      </c>
      <c r="HV69" s="44">
        <f t="shared" si="65"/>
        <v>0</v>
      </c>
      <c r="HW69" s="44">
        <f t="shared" si="65"/>
        <v>0</v>
      </c>
      <c r="HX69" s="44">
        <f t="shared" si="65"/>
        <v>0</v>
      </c>
      <c r="HY69" s="44">
        <f t="shared" si="57"/>
        <v>0</v>
      </c>
      <c r="HZ69" s="44">
        <f t="shared" si="57"/>
        <v>0</v>
      </c>
      <c r="IA69" s="44">
        <f t="shared" si="49"/>
        <v>0</v>
      </c>
      <c r="IB69" s="44">
        <f t="shared" si="49"/>
        <v>0</v>
      </c>
      <c r="IC69" s="44">
        <f t="shared" si="49"/>
        <v>0</v>
      </c>
      <c r="ID69" s="44">
        <f t="shared" si="49"/>
        <v>0</v>
      </c>
      <c r="IE69" s="44">
        <f t="shared" si="49"/>
        <v>0</v>
      </c>
      <c r="IF69" s="44">
        <f t="shared" si="49"/>
        <v>0</v>
      </c>
    </row>
    <row r="70" spans="1:240" s="34" customFormat="1" ht="12" customHeight="1" x14ac:dyDescent="0.15">
      <c r="A70" s="77"/>
      <c r="B70" s="78" t="s">
        <v>262</v>
      </c>
      <c r="C70" s="78" t="s">
        <v>286</v>
      </c>
      <c r="D70" s="79" t="s">
        <v>264</v>
      </c>
      <c r="E70" s="79" t="s">
        <v>265</v>
      </c>
      <c r="F70" s="80">
        <v>45170</v>
      </c>
      <c r="G70" s="80">
        <v>45900</v>
      </c>
      <c r="H70" s="65" t="s">
        <v>54</v>
      </c>
      <c r="I70" s="65" t="s">
        <v>70</v>
      </c>
      <c r="J70" s="65" t="s">
        <v>93</v>
      </c>
      <c r="K70" s="67"/>
      <c r="L70" s="81">
        <v>7064</v>
      </c>
      <c r="M70" s="81">
        <v>7064</v>
      </c>
      <c r="N70" s="81">
        <v>7064</v>
      </c>
      <c r="O70" s="81">
        <v>7064</v>
      </c>
      <c r="P70" s="81">
        <v>7064</v>
      </c>
      <c r="Q70" s="81">
        <v>7064</v>
      </c>
      <c r="R70" s="81">
        <v>0</v>
      </c>
      <c r="S70" s="81">
        <v>0</v>
      </c>
      <c r="T70" s="81">
        <v>0</v>
      </c>
      <c r="U70" s="81">
        <v>0</v>
      </c>
      <c r="V70" s="81">
        <v>2431.855890021332</v>
      </c>
      <c r="W70" s="81">
        <v>2431.855890021332</v>
      </c>
      <c r="X70" s="81">
        <v>2431.855890021332</v>
      </c>
      <c r="Y70" s="81">
        <v>2431.855890021332</v>
      </c>
      <c r="Z70" s="81">
        <v>2431.855890021332</v>
      </c>
      <c r="AA70" s="81">
        <v>2431.855890021332</v>
      </c>
      <c r="AB70" s="81">
        <v>2431.855890021332</v>
      </c>
      <c r="AC70" s="81">
        <v>2431.855890021332</v>
      </c>
      <c r="AD70" s="81">
        <v>2431.855890021332</v>
      </c>
      <c r="AE70" s="81">
        <v>2431.855890021332</v>
      </c>
      <c r="AF70" s="81">
        <v>2431.855890021332</v>
      </c>
      <c r="AG70" s="81">
        <v>2431.855890021332</v>
      </c>
      <c r="AH70" s="44"/>
      <c r="AI70" s="81">
        <v>7064</v>
      </c>
      <c r="AJ70" s="81">
        <v>7064</v>
      </c>
      <c r="AK70" s="81">
        <v>7064</v>
      </c>
      <c r="AL70" s="81">
        <v>7064</v>
      </c>
      <c r="AM70" s="81">
        <v>7064</v>
      </c>
      <c r="AN70" s="81">
        <v>7064</v>
      </c>
      <c r="AO70" s="81">
        <v>0</v>
      </c>
      <c r="AP70" s="81">
        <v>0</v>
      </c>
      <c r="AQ70" s="81">
        <v>0</v>
      </c>
      <c r="AR70" s="81">
        <v>0</v>
      </c>
      <c r="AS70" s="81">
        <v>2431.855890021332</v>
      </c>
      <c r="AT70" s="81">
        <v>2431.855890021332</v>
      </c>
      <c r="AU70" s="81">
        <v>2431.855890021332</v>
      </c>
      <c r="AV70" s="81">
        <v>2431.855890021332</v>
      </c>
      <c r="AW70" s="81">
        <v>2431.855890021332</v>
      </c>
      <c r="AX70" s="81">
        <v>2431.855890021332</v>
      </c>
      <c r="AY70" s="81">
        <v>2431.855890021332</v>
      </c>
      <c r="AZ70" s="81">
        <v>2431.855890021332</v>
      </c>
      <c r="BA70" s="81">
        <v>2431.855890021332</v>
      </c>
      <c r="BB70" s="81">
        <v>2431.855890021332</v>
      </c>
      <c r="BC70" s="81">
        <v>2431.855890021332</v>
      </c>
      <c r="BD70" s="81">
        <v>2431.855890021332</v>
      </c>
      <c r="BE70" s="5"/>
      <c r="BF70" s="34">
        <f t="shared" si="58"/>
        <v>1</v>
      </c>
      <c r="BG70" s="34">
        <f t="shared" si="58"/>
        <v>1</v>
      </c>
      <c r="BH70" s="34">
        <f t="shared" si="58"/>
        <v>1</v>
      </c>
      <c r="BI70" s="34">
        <f t="shared" si="58"/>
        <v>1</v>
      </c>
      <c r="BJ70" s="34">
        <f t="shared" si="58"/>
        <v>1</v>
      </c>
      <c r="BK70" s="34">
        <f t="shared" si="58"/>
        <v>1</v>
      </c>
      <c r="BL70" s="34">
        <f t="shared" si="58"/>
        <v>0</v>
      </c>
      <c r="BM70" s="34">
        <f t="shared" si="58"/>
        <v>0</v>
      </c>
      <c r="BN70" s="34">
        <f t="shared" si="58"/>
        <v>0</v>
      </c>
      <c r="BO70" s="34">
        <f t="shared" si="58"/>
        <v>0</v>
      </c>
      <c r="BP70" s="34">
        <f t="shared" si="58"/>
        <v>1</v>
      </c>
      <c r="BQ70" s="34">
        <f t="shared" si="58"/>
        <v>1</v>
      </c>
      <c r="BR70" s="34">
        <f t="shared" si="58"/>
        <v>1</v>
      </c>
      <c r="BS70" s="34">
        <f t="shared" si="58"/>
        <v>1</v>
      </c>
      <c r="BT70" s="34">
        <f t="shared" si="50"/>
        <v>1</v>
      </c>
      <c r="BU70" s="34">
        <f t="shared" si="50"/>
        <v>1</v>
      </c>
      <c r="BV70" s="34">
        <f t="shared" si="42"/>
        <v>1</v>
      </c>
      <c r="BW70" s="34">
        <f t="shared" si="42"/>
        <v>1</v>
      </c>
      <c r="BX70" s="34">
        <f t="shared" si="42"/>
        <v>1</v>
      </c>
      <c r="BY70" s="34">
        <f t="shared" si="42"/>
        <v>1</v>
      </c>
      <c r="BZ70" s="34">
        <f t="shared" si="42"/>
        <v>1</v>
      </c>
      <c r="CA70" s="34">
        <f t="shared" si="42"/>
        <v>1</v>
      </c>
      <c r="CC70" s="34">
        <f t="shared" ref="CC70:CC107" si="66">+IF(AND(AH70=1,BF70=1),1,0)</f>
        <v>0</v>
      </c>
      <c r="CD70" s="34">
        <f t="shared" si="59"/>
        <v>1</v>
      </c>
      <c r="CE70" s="34">
        <f t="shared" si="59"/>
        <v>1</v>
      </c>
      <c r="CF70" s="34">
        <f t="shared" si="59"/>
        <v>1</v>
      </c>
      <c r="CG70" s="34">
        <f t="shared" si="59"/>
        <v>1</v>
      </c>
      <c r="CH70" s="34">
        <f t="shared" si="59"/>
        <v>1</v>
      </c>
      <c r="CI70" s="34">
        <f t="shared" si="59"/>
        <v>0</v>
      </c>
      <c r="CJ70" s="34">
        <f t="shared" si="59"/>
        <v>0</v>
      </c>
      <c r="CK70" s="34">
        <f t="shared" si="59"/>
        <v>0</v>
      </c>
      <c r="CL70" s="34">
        <f t="shared" si="59"/>
        <v>0</v>
      </c>
      <c r="CM70" s="34">
        <f t="shared" si="59"/>
        <v>0</v>
      </c>
      <c r="CN70" s="34">
        <f t="shared" si="59"/>
        <v>1</v>
      </c>
      <c r="CO70" s="34">
        <f t="shared" si="59"/>
        <v>1</v>
      </c>
      <c r="CP70" s="34">
        <f t="shared" si="59"/>
        <v>1</v>
      </c>
      <c r="CQ70" s="34">
        <f t="shared" si="59"/>
        <v>1</v>
      </c>
      <c r="CR70" s="34">
        <f t="shared" si="51"/>
        <v>1</v>
      </c>
      <c r="CS70" s="34">
        <f t="shared" si="51"/>
        <v>1</v>
      </c>
      <c r="CT70" s="34">
        <f t="shared" si="43"/>
        <v>1</v>
      </c>
      <c r="CU70" s="34">
        <f t="shared" si="43"/>
        <v>1</v>
      </c>
      <c r="CV70" s="34">
        <f t="shared" si="43"/>
        <v>1</v>
      </c>
      <c r="CW70" s="34">
        <f t="shared" si="43"/>
        <v>1</v>
      </c>
      <c r="CX70" s="34">
        <f t="shared" si="43"/>
        <v>1</v>
      </c>
      <c r="DA70" s="34">
        <f t="shared" si="60"/>
        <v>0</v>
      </c>
      <c r="DB70" s="34">
        <f t="shared" si="60"/>
        <v>0</v>
      </c>
      <c r="DC70" s="34">
        <f t="shared" si="60"/>
        <v>0</v>
      </c>
      <c r="DD70" s="34">
        <f t="shared" si="60"/>
        <v>0</v>
      </c>
      <c r="DE70" s="34">
        <f t="shared" si="60"/>
        <v>0</v>
      </c>
      <c r="DF70" s="34">
        <f t="shared" si="60"/>
        <v>0</v>
      </c>
      <c r="DG70" s="34">
        <f t="shared" si="60"/>
        <v>0</v>
      </c>
      <c r="DH70" s="34">
        <f t="shared" si="60"/>
        <v>0</v>
      </c>
      <c r="DI70" s="34">
        <f t="shared" si="60"/>
        <v>0</v>
      </c>
      <c r="DJ70" s="34">
        <f t="shared" si="60"/>
        <v>1</v>
      </c>
      <c r="DK70" s="34">
        <f t="shared" si="60"/>
        <v>0</v>
      </c>
      <c r="DL70" s="34">
        <f t="shared" si="60"/>
        <v>0</v>
      </c>
      <c r="DM70" s="34">
        <f t="shared" si="60"/>
        <v>0</v>
      </c>
      <c r="DN70" s="34">
        <f t="shared" si="60"/>
        <v>0</v>
      </c>
      <c r="DO70" s="34">
        <f t="shared" si="52"/>
        <v>0</v>
      </c>
      <c r="DP70" s="34">
        <f t="shared" si="52"/>
        <v>0</v>
      </c>
      <c r="DQ70" s="34">
        <f t="shared" si="44"/>
        <v>0</v>
      </c>
      <c r="DR70" s="34">
        <f t="shared" si="44"/>
        <v>0</v>
      </c>
      <c r="DS70" s="34">
        <f t="shared" si="44"/>
        <v>0</v>
      </c>
      <c r="DT70" s="34">
        <f t="shared" si="44"/>
        <v>0</v>
      </c>
      <c r="DU70" s="34">
        <f t="shared" si="44"/>
        <v>0</v>
      </c>
      <c r="DW70" s="34">
        <f t="shared" ref="DW70:DW107" si="67">+IF(AND(BF70=0,AH70=1),1,0)</f>
        <v>0</v>
      </c>
      <c r="DX70" s="34">
        <f t="shared" si="61"/>
        <v>0</v>
      </c>
      <c r="DY70" s="34">
        <f t="shared" si="61"/>
        <v>0</v>
      </c>
      <c r="DZ70" s="34">
        <f t="shared" si="61"/>
        <v>0</v>
      </c>
      <c r="EA70" s="34">
        <f t="shared" si="61"/>
        <v>0</v>
      </c>
      <c r="EB70" s="34">
        <f t="shared" si="61"/>
        <v>0</v>
      </c>
      <c r="EC70" s="34">
        <f t="shared" si="61"/>
        <v>1</v>
      </c>
      <c r="ED70" s="34">
        <f t="shared" si="61"/>
        <v>0</v>
      </c>
      <c r="EE70" s="34">
        <f t="shared" si="61"/>
        <v>0</v>
      </c>
      <c r="EF70" s="34">
        <f t="shared" si="61"/>
        <v>0</v>
      </c>
      <c r="EG70" s="34">
        <f t="shared" si="61"/>
        <v>0</v>
      </c>
      <c r="EH70" s="34">
        <f t="shared" si="61"/>
        <v>0</v>
      </c>
      <c r="EI70" s="34">
        <f t="shared" si="61"/>
        <v>0</v>
      </c>
      <c r="EJ70" s="34">
        <f t="shared" si="61"/>
        <v>0</v>
      </c>
      <c r="EK70" s="34">
        <f t="shared" si="61"/>
        <v>0</v>
      </c>
      <c r="EL70" s="34">
        <f t="shared" si="53"/>
        <v>0</v>
      </c>
      <c r="EM70" s="34">
        <f t="shared" si="53"/>
        <v>0</v>
      </c>
      <c r="EN70" s="34">
        <f t="shared" si="45"/>
        <v>0</v>
      </c>
      <c r="EO70" s="34">
        <f t="shared" si="45"/>
        <v>0</v>
      </c>
      <c r="EP70" s="34">
        <f t="shared" si="45"/>
        <v>0</v>
      </c>
      <c r="EQ70" s="34">
        <f t="shared" si="45"/>
        <v>0</v>
      </c>
      <c r="ER70" s="34">
        <f t="shared" si="45"/>
        <v>0</v>
      </c>
      <c r="ES70" s="5"/>
      <c r="ET70" s="44">
        <f t="shared" si="62"/>
        <v>0</v>
      </c>
      <c r="EU70" s="44">
        <f t="shared" si="62"/>
        <v>0</v>
      </c>
      <c r="EV70" s="44">
        <f t="shared" si="62"/>
        <v>0</v>
      </c>
      <c r="EW70" s="44">
        <f t="shared" si="62"/>
        <v>0</v>
      </c>
      <c r="EX70" s="44">
        <f t="shared" si="62"/>
        <v>0</v>
      </c>
      <c r="EY70" s="44">
        <f t="shared" si="62"/>
        <v>0</v>
      </c>
      <c r="EZ70" s="44">
        <f t="shared" si="62"/>
        <v>0</v>
      </c>
      <c r="FA70" s="44">
        <f t="shared" si="62"/>
        <v>0</v>
      </c>
      <c r="FB70" s="44">
        <f t="shared" si="62"/>
        <v>0</v>
      </c>
      <c r="FC70" s="44">
        <f t="shared" si="62"/>
        <v>0</v>
      </c>
      <c r="FD70" s="44">
        <f t="shared" si="62"/>
        <v>2431.855890021332</v>
      </c>
      <c r="FE70" s="44">
        <f t="shared" si="62"/>
        <v>0</v>
      </c>
      <c r="FF70" s="44">
        <f t="shared" si="62"/>
        <v>0</v>
      </c>
      <c r="FG70" s="44">
        <f t="shared" si="62"/>
        <v>0</v>
      </c>
      <c r="FH70" s="44">
        <f t="shared" si="54"/>
        <v>0</v>
      </c>
      <c r="FI70" s="44">
        <f t="shared" si="54"/>
        <v>0</v>
      </c>
      <c r="FJ70" s="44">
        <f t="shared" si="46"/>
        <v>0</v>
      </c>
      <c r="FK70" s="44">
        <f t="shared" si="46"/>
        <v>0</v>
      </c>
      <c r="FL70" s="44">
        <f t="shared" si="46"/>
        <v>0</v>
      </c>
      <c r="FM70" s="44">
        <f t="shared" si="46"/>
        <v>0</v>
      </c>
      <c r="FN70" s="44">
        <f t="shared" si="46"/>
        <v>0</v>
      </c>
      <c r="FO70" s="44">
        <f t="shared" si="46"/>
        <v>0</v>
      </c>
      <c r="FP70" s="44"/>
      <c r="FQ70" s="44">
        <f t="shared" si="63"/>
        <v>0</v>
      </c>
      <c r="FR70" s="44">
        <f t="shared" si="63"/>
        <v>0</v>
      </c>
      <c r="FS70" s="44">
        <f t="shared" si="63"/>
        <v>0</v>
      </c>
      <c r="FT70" s="44">
        <f t="shared" si="63"/>
        <v>0</v>
      </c>
      <c r="FU70" s="44">
        <f t="shared" si="63"/>
        <v>0</v>
      </c>
      <c r="FV70" s="44">
        <f t="shared" si="63"/>
        <v>0</v>
      </c>
      <c r="FW70" s="44">
        <f t="shared" si="63"/>
        <v>0</v>
      </c>
      <c r="FX70" s="44">
        <f t="shared" si="63"/>
        <v>0</v>
      </c>
      <c r="FY70" s="44">
        <f t="shared" si="63"/>
        <v>0</v>
      </c>
      <c r="FZ70" s="44">
        <f t="shared" si="63"/>
        <v>0</v>
      </c>
      <c r="GA70" s="44">
        <f t="shared" si="63"/>
        <v>0</v>
      </c>
      <c r="GB70" s="44">
        <f t="shared" si="63"/>
        <v>0</v>
      </c>
      <c r="GC70" s="44">
        <f t="shared" si="63"/>
        <v>0</v>
      </c>
      <c r="GD70" s="44">
        <f t="shared" si="63"/>
        <v>0</v>
      </c>
      <c r="GE70" s="44">
        <f t="shared" si="55"/>
        <v>0</v>
      </c>
      <c r="GF70" s="44">
        <f t="shared" si="55"/>
        <v>0</v>
      </c>
      <c r="GG70" s="44">
        <f t="shared" si="47"/>
        <v>0</v>
      </c>
      <c r="GH70" s="44">
        <f t="shared" si="47"/>
        <v>0</v>
      </c>
      <c r="GI70" s="44">
        <f t="shared" si="47"/>
        <v>0</v>
      </c>
      <c r="GJ70" s="44">
        <f t="shared" si="47"/>
        <v>0</v>
      </c>
      <c r="GK70" s="44">
        <f t="shared" si="47"/>
        <v>0</v>
      </c>
      <c r="GL70" s="44">
        <f t="shared" si="47"/>
        <v>0</v>
      </c>
      <c r="GM70" s="44"/>
      <c r="GN70" s="44">
        <f t="shared" si="64"/>
        <v>0</v>
      </c>
      <c r="GO70" s="44">
        <f t="shared" si="64"/>
        <v>0</v>
      </c>
      <c r="GP70" s="44">
        <f t="shared" si="64"/>
        <v>0</v>
      </c>
      <c r="GQ70" s="44">
        <f t="shared" si="64"/>
        <v>0</v>
      </c>
      <c r="GR70" s="44">
        <f t="shared" si="64"/>
        <v>0</v>
      </c>
      <c r="GS70" s="44">
        <f t="shared" si="64"/>
        <v>0</v>
      </c>
      <c r="GT70" s="44">
        <f t="shared" si="64"/>
        <v>0</v>
      </c>
      <c r="GU70" s="44">
        <f t="shared" si="64"/>
        <v>0</v>
      </c>
      <c r="GV70" s="44">
        <f t="shared" si="64"/>
        <v>0</v>
      </c>
      <c r="GW70" s="44">
        <f t="shared" si="64"/>
        <v>0</v>
      </c>
      <c r="GX70" s="44">
        <f t="shared" si="64"/>
        <v>0</v>
      </c>
      <c r="GY70" s="44">
        <f t="shared" si="64"/>
        <v>0</v>
      </c>
      <c r="GZ70" s="44">
        <f t="shared" si="64"/>
        <v>0</v>
      </c>
      <c r="HA70" s="44">
        <f t="shared" si="64"/>
        <v>0</v>
      </c>
      <c r="HB70" s="44">
        <f t="shared" si="56"/>
        <v>0</v>
      </c>
      <c r="HC70" s="44">
        <f t="shared" si="56"/>
        <v>0</v>
      </c>
      <c r="HD70" s="44">
        <f t="shared" si="48"/>
        <v>0</v>
      </c>
      <c r="HE70" s="44">
        <f t="shared" si="48"/>
        <v>0</v>
      </c>
      <c r="HF70" s="44">
        <f t="shared" si="48"/>
        <v>0</v>
      </c>
      <c r="HG70" s="44">
        <f t="shared" si="48"/>
        <v>0</v>
      </c>
      <c r="HH70" s="44">
        <f t="shared" si="48"/>
        <v>0</v>
      </c>
      <c r="HI70" s="44">
        <f t="shared" si="48"/>
        <v>0</v>
      </c>
      <c r="HJ70" s="44"/>
      <c r="HK70" s="44">
        <f t="shared" si="65"/>
        <v>0</v>
      </c>
      <c r="HL70" s="44">
        <f t="shared" si="65"/>
        <v>0</v>
      </c>
      <c r="HM70" s="44">
        <f t="shared" si="65"/>
        <v>0</v>
      </c>
      <c r="HN70" s="44">
        <f t="shared" si="65"/>
        <v>0</v>
      </c>
      <c r="HO70" s="44">
        <f t="shared" si="65"/>
        <v>0</v>
      </c>
      <c r="HP70" s="44">
        <f t="shared" si="65"/>
        <v>0</v>
      </c>
      <c r="HQ70" s="44">
        <f t="shared" si="65"/>
        <v>-7064</v>
      </c>
      <c r="HR70" s="44">
        <f t="shared" si="65"/>
        <v>0</v>
      </c>
      <c r="HS70" s="44">
        <f t="shared" si="65"/>
        <v>0</v>
      </c>
      <c r="HT70" s="44">
        <f t="shared" si="65"/>
        <v>0</v>
      </c>
      <c r="HU70" s="44">
        <f t="shared" si="65"/>
        <v>0</v>
      </c>
      <c r="HV70" s="44">
        <f t="shared" si="65"/>
        <v>0</v>
      </c>
      <c r="HW70" s="44">
        <f t="shared" si="65"/>
        <v>0</v>
      </c>
      <c r="HX70" s="44">
        <f t="shared" si="65"/>
        <v>0</v>
      </c>
      <c r="HY70" s="44">
        <f t="shared" si="57"/>
        <v>0</v>
      </c>
      <c r="HZ70" s="44">
        <f t="shared" si="57"/>
        <v>0</v>
      </c>
      <c r="IA70" s="44">
        <f t="shared" si="49"/>
        <v>0</v>
      </c>
      <c r="IB70" s="44">
        <f t="shared" si="49"/>
        <v>0</v>
      </c>
      <c r="IC70" s="44">
        <f t="shared" si="49"/>
        <v>0</v>
      </c>
      <c r="ID70" s="44">
        <f t="shared" si="49"/>
        <v>0</v>
      </c>
      <c r="IE70" s="44">
        <f t="shared" si="49"/>
        <v>0</v>
      </c>
      <c r="IF70" s="44">
        <f t="shared" si="49"/>
        <v>0</v>
      </c>
    </row>
    <row r="71" spans="1:240" s="34" customFormat="1" ht="12" customHeight="1" x14ac:dyDescent="0.15">
      <c r="A71" s="77"/>
      <c r="B71" s="78" t="s">
        <v>241</v>
      </c>
      <c r="C71" s="78" t="s">
        <v>287</v>
      </c>
      <c r="D71" s="79" t="s">
        <v>243</v>
      </c>
      <c r="E71" s="79" t="s">
        <v>243</v>
      </c>
      <c r="F71" s="80">
        <v>44562</v>
      </c>
      <c r="G71" s="80">
        <v>45473</v>
      </c>
      <c r="H71" s="65" t="s">
        <v>57</v>
      </c>
      <c r="I71" s="65" t="s">
        <v>70</v>
      </c>
      <c r="J71" s="65" t="s">
        <v>93</v>
      </c>
      <c r="K71" s="67"/>
      <c r="L71" s="81">
        <v>4125</v>
      </c>
      <c r="M71" s="81">
        <v>4125</v>
      </c>
      <c r="N71" s="81">
        <v>4125</v>
      </c>
      <c r="O71" s="81">
        <v>0</v>
      </c>
      <c r="P71" s="81">
        <v>0</v>
      </c>
      <c r="Q71" s="81">
        <v>0</v>
      </c>
      <c r="R71" s="81">
        <v>0</v>
      </c>
      <c r="S71" s="81">
        <v>0</v>
      </c>
      <c r="T71" s="81">
        <v>0</v>
      </c>
      <c r="U71" s="81">
        <v>0</v>
      </c>
      <c r="V71" s="81">
        <v>0</v>
      </c>
      <c r="W71" s="81">
        <v>0</v>
      </c>
      <c r="X71" s="81">
        <v>0</v>
      </c>
      <c r="Y71" s="81">
        <v>0</v>
      </c>
      <c r="Z71" s="81">
        <v>0</v>
      </c>
      <c r="AA71" s="81">
        <v>0</v>
      </c>
      <c r="AB71" s="81">
        <v>0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44"/>
      <c r="AI71" s="81">
        <v>4125</v>
      </c>
      <c r="AJ71" s="81">
        <v>4125</v>
      </c>
      <c r="AK71" s="81">
        <v>4125</v>
      </c>
      <c r="AL71" s="81">
        <v>0</v>
      </c>
      <c r="AM71" s="81"/>
      <c r="AN71" s="81">
        <v>0</v>
      </c>
      <c r="AO71" s="81">
        <v>0</v>
      </c>
      <c r="AP71" s="81">
        <v>0</v>
      </c>
      <c r="AQ71" s="81">
        <v>0</v>
      </c>
      <c r="AR71" s="81">
        <v>0</v>
      </c>
      <c r="AS71" s="81">
        <v>0</v>
      </c>
      <c r="AT71" s="81">
        <v>0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1">
        <v>0</v>
      </c>
      <c r="BA71" s="81">
        <v>0</v>
      </c>
      <c r="BB71" s="81">
        <v>0</v>
      </c>
      <c r="BC71" s="81">
        <v>0</v>
      </c>
      <c r="BD71" s="81">
        <v>0</v>
      </c>
      <c r="BE71" s="5"/>
      <c r="BF71" s="34">
        <f t="shared" si="58"/>
        <v>1</v>
      </c>
      <c r="BG71" s="34">
        <f t="shared" si="58"/>
        <v>1</v>
      </c>
      <c r="BH71" s="34">
        <f t="shared" si="58"/>
        <v>1</v>
      </c>
      <c r="BI71" s="34">
        <f t="shared" si="58"/>
        <v>0</v>
      </c>
      <c r="BJ71" s="34">
        <f t="shared" si="58"/>
        <v>0</v>
      </c>
      <c r="BK71" s="34">
        <f t="shared" si="58"/>
        <v>0</v>
      </c>
      <c r="BL71" s="34">
        <f t="shared" si="58"/>
        <v>0</v>
      </c>
      <c r="BM71" s="34">
        <f t="shared" si="58"/>
        <v>0</v>
      </c>
      <c r="BN71" s="34">
        <f t="shared" si="58"/>
        <v>0</v>
      </c>
      <c r="BO71" s="34">
        <f t="shared" si="58"/>
        <v>0</v>
      </c>
      <c r="BP71" s="34">
        <f t="shared" si="58"/>
        <v>0</v>
      </c>
      <c r="BQ71" s="34">
        <f t="shared" si="58"/>
        <v>0</v>
      </c>
      <c r="BR71" s="34">
        <f t="shared" si="58"/>
        <v>0</v>
      </c>
      <c r="BS71" s="34">
        <f t="shared" si="58"/>
        <v>0</v>
      </c>
      <c r="BT71" s="34">
        <f t="shared" si="50"/>
        <v>0</v>
      </c>
      <c r="BU71" s="34">
        <f t="shared" si="50"/>
        <v>0</v>
      </c>
      <c r="BV71" s="34">
        <f t="shared" si="42"/>
        <v>0</v>
      </c>
      <c r="BW71" s="34">
        <f t="shared" si="42"/>
        <v>0</v>
      </c>
      <c r="BX71" s="34">
        <f t="shared" si="42"/>
        <v>0</v>
      </c>
      <c r="BY71" s="34">
        <f t="shared" si="42"/>
        <v>0</v>
      </c>
      <c r="BZ71" s="34">
        <f t="shared" si="42"/>
        <v>0</v>
      </c>
      <c r="CA71" s="34">
        <f t="shared" si="42"/>
        <v>0</v>
      </c>
      <c r="CC71" s="34">
        <f t="shared" si="66"/>
        <v>0</v>
      </c>
      <c r="CD71" s="34">
        <f t="shared" si="59"/>
        <v>1</v>
      </c>
      <c r="CE71" s="34">
        <f t="shared" si="59"/>
        <v>1</v>
      </c>
      <c r="CF71" s="34">
        <f t="shared" si="59"/>
        <v>0</v>
      </c>
      <c r="CG71" s="34">
        <f t="shared" si="59"/>
        <v>0</v>
      </c>
      <c r="CH71" s="34">
        <f t="shared" si="59"/>
        <v>0</v>
      </c>
      <c r="CI71" s="34">
        <f t="shared" si="59"/>
        <v>0</v>
      </c>
      <c r="CJ71" s="34">
        <f t="shared" si="59"/>
        <v>0</v>
      </c>
      <c r="CK71" s="34">
        <f t="shared" si="59"/>
        <v>0</v>
      </c>
      <c r="CL71" s="34">
        <f t="shared" si="59"/>
        <v>0</v>
      </c>
      <c r="CM71" s="34">
        <f t="shared" si="59"/>
        <v>0</v>
      </c>
      <c r="CN71" s="34">
        <f t="shared" si="59"/>
        <v>0</v>
      </c>
      <c r="CO71" s="34">
        <f t="shared" si="59"/>
        <v>0</v>
      </c>
      <c r="CP71" s="34">
        <f t="shared" si="59"/>
        <v>0</v>
      </c>
      <c r="CQ71" s="34">
        <f t="shared" si="59"/>
        <v>0</v>
      </c>
      <c r="CR71" s="34">
        <f t="shared" si="51"/>
        <v>0</v>
      </c>
      <c r="CS71" s="34">
        <f t="shared" si="51"/>
        <v>0</v>
      </c>
      <c r="CT71" s="34">
        <f t="shared" si="43"/>
        <v>0</v>
      </c>
      <c r="CU71" s="34">
        <f t="shared" si="43"/>
        <v>0</v>
      </c>
      <c r="CV71" s="34">
        <f t="shared" si="43"/>
        <v>0</v>
      </c>
      <c r="CW71" s="34">
        <f t="shared" si="43"/>
        <v>0</v>
      </c>
      <c r="CX71" s="34">
        <f t="shared" si="43"/>
        <v>0</v>
      </c>
      <c r="DA71" s="34">
        <f t="shared" si="60"/>
        <v>0</v>
      </c>
      <c r="DB71" s="34">
        <f t="shared" si="60"/>
        <v>0</v>
      </c>
      <c r="DC71" s="34">
        <f t="shared" si="60"/>
        <v>0</v>
      </c>
      <c r="DD71" s="34">
        <f t="shared" si="60"/>
        <v>0</v>
      </c>
      <c r="DE71" s="34">
        <f t="shared" si="60"/>
        <v>0</v>
      </c>
      <c r="DF71" s="34">
        <f t="shared" si="60"/>
        <v>0</v>
      </c>
      <c r="DG71" s="34">
        <f t="shared" si="60"/>
        <v>0</v>
      </c>
      <c r="DH71" s="34">
        <f t="shared" si="60"/>
        <v>0</v>
      </c>
      <c r="DI71" s="34">
        <f t="shared" si="60"/>
        <v>0</v>
      </c>
      <c r="DJ71" s="34">
        <f t="shared" si="60"/>
        <v>0</v>
      </c>
      <c r="DK71" s="34">
        <f t="shared" si="60"/>
        <v>0</v>
      </c>
      <c r="DL71" s="34">
        <f t="shared" si="60"/>
        <v>0</v>
      </c>
      <c r="DM71" s="34">
        <f t="shared" si="60"/>
        <v>0</v>
      </c>
      <c r="DN71" s="34">
        <f t="shared" si="60"/>
        <v>0</v>
      </c>
      <c r="DO71" s="34">
        <f t="shared" si="52"/>
        <v>0</v>
      </c>
      <c r="DP71" s="34">
        <f t="shared" si="52"/>
        <v>0</v>
      </c>
      <c r="DQ71" s="34">
        <f t="shared" si="44"/>
        <v>0</v>
      </c>
      <c r="DR71" s="34">
        <f t="shared" si="44"/>
        <v>0</v>
      </c>
      <c r="DS71" s="34">
        <f t="shared" si="44"/>
        <v>0</v>
      </c>
      <c r="DT71" s="34">
        <f t="shared" si="44"/>
        <v>0</v>
      </c>
      <c r="DU71" s="34">
        <f t="shared" si="44"/>
        <v>0</v>
      </c>
      <c r="DW71" s="34">
        <f t="shared" si="67"/>
        <v>0</v>
      </c>
      <c r="DX71" s="34">
        <f t="shared" si="61"/>
        <v>0</v>
      </c>
      <c r="DY71" s="34">
        <f t="shared" si="61"/>
        <v>0</v>
      </c>
      <c r="DZ71" s="34">
        <f t="shared" si="61"/>
        <v>1</v>
      </c>
      <c r="EA71" s="34">
        <f t="shared" si="61"/>
        <v>0</v>
      </c>
      <c r="EB71" s="34">
        <f t="shared" si="61"/>
        <v>0</v>
      </c>
      <c r="EC71" s="34">
        <f t="shared" si="61"/>
        <v>0</v>
      </c>
      <c r="ED71" s="34">
        <f t="shared" si="61"/>
        <v>0</v>
      </c>
      <c r="EE71" s="34">
        <f t="shared" si="61"/>
        <v>0</v>
      </c>
      <c r="EF71" s="34">
        <f t="shared" si="61"/>
        <v>0</v>
      </c>
      <c r="EG71" s="34">
        <f t="shared" si="61"/>
        <v>0</v>
      </c>
      <c r="EH71" s="34">
        <f t="shared" si="61"/>
        <v>0</v>
      </c>
      <c r="EI71" s="34">
        <f t="shared" si="61"/>
        <v>0</v>
      </c>
      <c r="EJ71" s="34">
        <f t="shared" si="61"/>
        <v>0</v>
      </c>
      <c r="EK71" s="34">
        <f t="shared" si="61"/>
        <v>0</v>
      </c>
      <c r="EL71" s="34">
        <f t="shared" si="53"/>
        <v>0</v>
      </c>
      <c r="EM71" s="34">
        <f t="shared" si="53"/>
        <v>0</v>
      </c>
      <c r="EN71" s="34">
        <f t="shared" si="45"/>
        <v>0</v>
      </c>
      <c r="EO71" s="34">
        <f t="shared" si="45"/>
        <v>0</v>
      </c>
      <c r="EP71" s="34">
        <f t="shared" si="45"/>
        <v>0</v>
      </c>
      <c r="EQ71" s="34">
        <f t="shared" si="45"/>
        <v>0</v>
      </c>
      <c r="ER71" s="34">
        <f t="shared" si="45"/>
        <v>0</v>
      </c>
      <c r="ES71" s="5"/>
      <c r="ET71" s="44">
        <f t="shared" si="62"/>
        <v>0</v>
      </c>
      <c r="EU71" s="44">
        <f t="shared" si="62"/>
        <v>0</v>
      </c>
      <c r="EV71" s="44">
        <f t="shared" si="62"/>
        <v>0</v>
      </c>
      <c r="EW71" s="44">
        <f t="shared" si="62"/>
        <v>0</v>
      </c>
      <c r="EX71" s="44">
        <f t="shared" si="62"/>
        <v>0</v>
      </c>
      <c r="EY71" s="44">
        <f t="shared" si="62"/>
        <v>0</v>
      </c>
      <c r="EZ71" s="44">
        <f t="shared" si="62"/>
        <v>0</v>
      </c>
      <c r="FA71" s="44">
        <f t="shared" si="62"/>
        <v>0</v>
      </c>
      <c r="FB71" s="44">
        <f t="shared" si="62"/>
        <v>0</v>
      </c>
      <c r="FC71" s="44">
        <f t="shared" si="62"/>
        <v>0</v>
      </c>
      <c r="FD71" s="44">
        <f t="shared" si="62"/>
        <v>0</v>
      </c>
      <c r="FE71" s="44">
        <f t="shared" si="62"/>
        <v>0</v>
      </c>
      <c r="FF71" s="44">
        <f t="shared" si="62"/>
        <v>0</v>
      </c>
      <c r="FG71" s="44">
        <f t="shared" si="62"/>
        <v>0</v>
      </c>
      <c r="FH71" s="44">
        <f t="shared" si="54"/>
        <v>0</v>
      </c>
      <c r="FI71" s="44">
        <f t="shared" si="54"/>
        <v>0</v>
      </c>
      <c r="FJ71" s="44">
        <f t="shared" si="46"/>
        <v>0</v>
      </c>
      <c r="FK71" s="44">
        <f t="shared" si="46"/>
        <v>0</v>
      </c>
      <c r="FL71" s="44">
        <f t="shared" si="46"/>
        <v>0</v>
      </c>
      <c r="FM71" s="44">
        <f t="shared" si="46"/>
        <v>0</v>
      </c>
      <c r="FN71" s="44">
        <f t="shared" si="46"/>
        <v>0</v>
      </c>
      <c r="FO71" s="44">
        <f t="shared" si="46"/>
        <v>0</v>
      </c>
      <c r="FP71" s="44"/>
      <c r="FQ71" s="44">
        <f t="shared" si="63"/>
        <v>0</v>
      </c>
      <c r="FR71" s="44">
        <f t="shared" si="63"/>
        <v>0</v>
      </c>
      <c r="FS71" s="44">
        <f t="shared" si="63"/>
        <v>0</v>
      </c>
      <c r="FT71" s="44">
        <f t="shared" si="63"/>
        <v>0</v>
      </c>
      <c r="FU71" s="44">
        <f t="shared" si="63"/>
        <v>0</v>
      </c>
      <c r="FV71" s="44">
        <f t="shared" si="63"/>
        <v>0</v>
      </c>
      <c r="FW71" s="44">
        <f t="shared" si="63"/>
        <v>0</v>
      </c>
      <c r="FX71" s="44">
        <f t="shared" si="63"/>
        <v>0</v>
      </c>
      <c r="FY71" s="44">
        <f t="shared" si="63"/>
        <v>0</v>
      </c>
      <c r="FZ71" s="44">
        <f t="shared" si="63"/>
        <v>0</v>
      </c>
      <c r="GA71" s="44">
        <f t="shared" si="63"/>
        <v>0</v>
      </c>
      <c r="GB71" s="44">
        <f t="shared" si="63"/>
        <v>0</v>
      </c>
      <c r="GC71" s="44">
        <f t="shared" si="63"/>
        <v>0</v>
      </c>
      <c r="GD71" s="44">
        <f t="shared" si="63"/>
        <v>0</v>
      </c>
      <c r="GE71" s="44">
        <f t="shared" si="55"/>
        <v>0</v>
      </c>
      <c r="GF71" s="44">
        <f t="shared" si="55"/>
        <v>0</v>
      </c>
      <c r="GG71" s="44">
        <f t="shared" si="47"/>
        <v>0</v>
      </c>
      <c r="GH71" s="44">
        <f t="shared" si="47"/>
        <v>0</v>
      </c>
      <c r="GI71" s="44">
        <f t="shared" si="47"/>
        <v>0</v>
      </c>
      <c r="GJ71" s="44">
        <f t="shared" si="47"/>
        <v>0</v>
      </c>
      <c r="GK71" s="44">
        <f t="shared" si="47"/>
        <v>0</v>
      </c>
      <c r="GL71" s="44">
        <f t="shared" si="47"/>
        <v>0</v>
      </c>
      <c r="GM71" s="44"/>
      <c r="GN71" s="44">
        <f t="shared" si="64"/>
        <v>0</v>
      </c>
      <c r="GO71" s="44">
        <f t="shared" si="64"/>
        <v>0</v>
      </c>
      <c r="GP71" s="44">
        <f t="shared" si="64"/>
        <v>0</v>
      </c>
      <c r="GQ71" s="44">
        <f t="shared" si="64"/>
        <v>0</v>
      </c>
      <c r="GR71" s="44">
        <f t="shared" si="64"/>
        <v>0</v>
      </c>
      <c r="GS71" s="44">
        <f t="shared" si="64"/>
        <v>0</v>
      </c>
      <c r="GT71" s="44">
        <f t="shared" si="64"/>
        <v>0</v>
      </c>
      <c r="GU71" s="44">
        <f t="shared" si="64"/>
        <v>0</v>
      </c>
      <c r="GV71" s="44">
        <f t="shared" si="64"/>
        <v>0</v>
      </c>
      <c r="GW71" s="44">
        <f t="shared" si="64"/>
        <v>0</v>
      </c>
      <c r="GX71" s="44">
        <f t="shared" si="64"/>
        <v>0</v>
      </c>
      <c r="GY71" s="44">
        <f t="shared" si="64"/>
        <v>0</v>
      </c>
      <c r="GZ71" s="44">
        <f t="shared" si="64"/>
        <v>0</v>
      </c>
      <c r="HA71" s="44">
        <f t="shared" si="64"/>
        <v>0</v>
      </c>
      <c r="HB71" s="44">
        <f t="shared" si="56"/>
        <v>0</v>
      </c>
      <c r="HC71" s="44">
        <f t="shared" si="56"/>
        <v>0</v>
      </c>
      <c r="HD71" s="44">
        <f t="shared" si="48"/>
        <v>0</v>
      </c>
      <c r="HE71" s="44">
        <f t="shared" si="48"/>
        <v>0</v>
      </c>
      <c r="HF71" s="44">
        <f t="shared" si="48"/>
        <v>0</v>
      </c>
      <c r="HG71" s="44">
        <f t="shared" si="48"/>
        <v>0</v>
      </c>
      <c r="HH71" s="44">
        <f t="shared" si="48"/>
        <v>0</v>
      </c>
      <c r="HI71" s="44">
        <f t="shared" si="48"/>
        <v>0</v>
      </c>
      <c r="HJ71" s="44"/>
      <c r="HK71" s="44">
        <f t="shared" si="65"/>
        <v>0</v>
      </c>
      <c r="HL71" s="44">
        <f t="shared" si="65"/>
        <v>0</v>
      </c>
      <c r="HM71" s="44">
        <f t="shared" si="65"/>
        <v>0</v>
      </c>
      <c r="HN71" s="44">
        <f t="shared" si="65"/>
        <v>-4125</v>
      </c>
      <c r="HO71" s="44">
        <f t="shared" si="65"/>
        <v>0</v>
      </c>
      <c r="HP71" s="44">
        <f t="shared" si="65"/>
        <v>0</v>
      </c>
      <c r="HQ71" s="44">
        <f t="shared" si="65"/>
        <v>0</v>
      </c>
      <c r="HR71" s="44">
        <f t="shared" si="65"/>
        <v>0</v>
      </c>
      <c r="HS71" s="44">
        <f t="shared" si="65"/>
        <v>0</v>
      </c>
      <c r="HT71" s="44">
        <f t="shared" si="65"/>
        <v>0</v>
      </c>
      <c r="HU71" s="44">
        <f t="shared" si="65"/>
        <v>0</v>
      </c>
      <c r="HV71" s="44">
        <f t="shared" si="65"/>
        <v>0</v>
      </c>
      <c r="HW71" s="44">
        <f t="shared" si="65"/>
        <v>0</v>
      </c>
      <c r="HX71" s="44">
        <f t="shared" si="65"/>
        <v>0</v>
      </c>
      <c r="HY71" s="44">
        <f t="shared" si="57"/>
        <v>0</v>
      </c>
      <c r="HZ71" s="44">
        <f t="shared" si="57"/>
        <v>0</v>
      </c>
      <c r="IA71" s="44">
        <f t="shared" si="49"/>
        <v>0</v>
      </c>
      <c r="IB71" s="44">
        <f t="shared" si="49"/>
        <v>0</v>
      </c>
      <c r="IC71" s="44">
        <f t="shared" si="49"/>
        <v>0</v>
      </c>
      <c r="ID71" s="44">
        <f t="shared" si="49"/>
        <v>0</v>
      </c>
      <c r="IE71" s="44">
        <f t="shared" si="49"/>
        <v>0</v>
      </c>
      <c r="IF71" s="44">
        <f t="shared" si="49"/>
        <v>0</v>
      </c>
    </row>
    <row r="72" spans="1:240" s="34" customFormat="1" ht="12" customHeight="1" x14ac:dyDescent="0.15">
      <c r="A72" s="77"/>
      <c r="B72" s="78" t="s">
        <v>250</v>
      </c>
      <c r="C72" s="78" t="s">
        <v>288</v>
      </c>
      <c r="D72" s="79" t="s">
        <v>252</v>
      </c>
      <c r="E72" s="79" t="s">
        <v>252</v>
      </c>
      <c r="F72" s="80">
        <v>45017</v>
      </c>
      <c r="G72" s="80">
        <v>45382</v>
      </c>
      <c r="H72" s="65" t="s">
        <v>52</v>
      </c>
      <c r="I72" s="65" t="s">
        <v>70</v>
      </c>
      <c r="J72" s="65" t="s">
        <v>93</v>
      </c>
      <c r="K72" s="67"/>
      <c r="L72" s="81">
        <v>1656</v>
      </c>
      <c r="M72" s="81">
        <v>1656</v>
      </c>
      <c r="N72" s="81">
        <v>1656</v>
      </c>
      <c r="O72" s="81">
        <v>0</v>
      </c>
      <c r="P72" s="81">
        <v>0</v>
      </c>
      <c r="Q72" s="81">
        <v>0</v>
      </c>
      <c r="R72" s="81">
        <v>0</v>
      </c>
      <c r="S72" s="81">
        <v>0</v>
      </c>
      <c r="T72" s="81">
        <v>0</v>
      </c>
      <c r="U72" s="81">
        <v>0</v>
      </c>
      <c r="V72" s="81">
        <v>0</v>
      </c>
      <c r="W72" s="81">
        <v>0</v>
      </c>
      <c r="X72" s="81">
        <v>0</v>
      </c>
      <c r="Y72" s="81">
        <v>0</v>
      </c>
      <c r="Z72" s="81">
        <v>0</v>
      </c>
      <c r="AA72" s="81">
        <v>0</v>
      </c>
      <c r="AB72" s="81">
        <v>0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44"/>
      <c r="AI72" s="81">
        <v>1656</v>
      </c>
      <c r="AJ72" s="81">
        <v>1656</v>
      </c>
      <c r="AK72" s="81">
        <v>1656</v>
      </c>
      <c r="AL72" s="81">
        <v>0</v>
      </c>
      <c r="AM72" s="81"/>
      <c r="AN72" s="81">
        <v>0</v>
      </c>
      <c r="AO72" s="81">
        <v>0</v>
      </c>
      <c r="AP72" s="81">
        <v>0</v>
      </c>
      <c r="AQ72" s="81">
        <v>0</v>
      </c>
      <c r="AR72" s="81">
        <v>0</v>
      </c>
      <c r="AS72" s="81">
        <v>0</v>
      </c>
      <c r="AT72" s="81">
        <v>0</v>
      </c>
      <c r="AU72" s="81">
        <v>0</v>
      </c>
      <c r="AV72" s="81">
        <v>0</v>
      </c>
      <c r="AW72" s="81">
        <v>0</v>
      </c>
      <c r="AX72" s="81">
        <v>0</v>
      </c>
      <c r="AY72" s="81">
        <v>0</v>
      </c>
      <c r="AZ72" s="81">
        <v>0</v>
      </c>
      <c r="BA72" s="81">
        <v>0</v>
      </c>
      <c r="BB72" s="81">
        <v>0</v>
      </c>
      <c r="BC72" s="81">
        <v>0</v>
      </c>
      <c r="BD72" s="81">
        <v>0</v>
      </c>
      <c r="BE72" s="5"/>
      <c r="BF72" s="34">
        <f t="shared" si="58"/>
        <v>1</v>
      </c>
      <c r="BG72" s="34">
        <f t="shared" si="58"/>
        <v>1</v>
      </c>
      <c r="BH72" s="34">
        <f t="shared" si="58"/>
        <v>1</v>
      </c>
      <c r="BI72" s="34">
        <f t="shared" si="58"/>
        <v>0</v>
      </c>
      <c r="BJ72" s="34">
        <f t="shared" si="58"/>
        <v>0</v>
      </c>
      <c r="BK72" s="34">
        <f t="shared" si="58"/>
        <v>0</v>
      </c>
      <c r="BL72" s="34">
        <f t="shared" si="58"/>
        <v>0</v>
      </c>
      <c r="BM72" s="34">
        <f t="shared" si="58"/>
        <v>0</v>
      </c>
      <c r="BN72" s="34">
        <f t="shared" si="58"/>
        <v>0</v>
      </c>
      <c r="BO72" s="34">
        <f t="shared" si="58"/>
        <v>0</v>
      </c>
      <c r="BP72" s="34">
        <f t="shared" si="58"/>
        <v>0</v>
      </c>
      <c r="BQ72" s="34">
        <f t="shared" si="58"/>
        <v>0</v>
      </c>
      <c r="BR72" s="34">
        <f t="shared" si="58"/>
        <v>0</v>
      </c>
      <c r="BS72" s="34">
        <f t="shared" si="58"/>
        <v>0</v>
      </c>
      <c r="BT72" s="34">
        <f t="shared" si="50"/>
        <v>0</v>
      </c>
      <c r="BU72" s="34">
        <f t="shared" si="50"/>
        <v>0</v>
      </c>
      <c r="BV72" s="34">
        <f t="shared" si="42"/>
        <v>0</v>
      </c>
      <c r="BW72" s="34">
        <f t="shared" si="42"/>
        <v>0</v>
      </c>
      <c r="BX72" s="34">
        <f t="shared" si="42"/>
        <v>0</v>
      </c>
      <c r="BY72" s="34">
        <f t="shared" si="42"/>
        <v>0</v>
      </c>
      <c r="BZ72" s="34">
        <f t="shared" si="42"/>
        <v>0</v>
      </c>
      <c r="CA72" s="34">
        <f t="shared" si="42"/>
        <v>0</v>
      </c>
      <c r="CC72" s="34">
        <f t="shared" si="66"/>
        <v>0</v>
      </c>
      <c r="CD72" s="34">
        <f t="shared" si="59"/>
        <v>1</v>
      </c>
      <c r="CE72" s="34">
        <f t="shared" si="59"/>
        <v>1</v>
      </c>
      <c r="CF72" s="34">
        <f t="shared" si="59"/>
        <v>0</v>
      </c>
      <c r="CG72" s="34">
        <f t="shared" si="59"/>
        <v>0</v>
      </c>
      <c r="CH72" s="34">
        <f t="shared" si="59"/>
        <v>0</v>
      </c>
      <c r="CI72" s="34">
        <f t="shared" si="59"/>
        <v>0</v>
      </c>
      <c r="CJ72" s="34">
        <f t="shared" si="59"/>
        <v>0</v>
      </c>
      <c r="CK72" s="34">
        <f t="shared" si="59"/>
        <v>0</v>
      </c>
      <c r="CL72" s="34">
        <f t="shared" si="59"/>
        <v>0</v>
      </c>
      <c r="CM72" s="34">
        <f t="shared" si="59"/>
        <v>0</v>
      </c>
      <c r="CN72" s="34">
        <f t="shared" si="59"/>
        <v>0</v>
      </c>
      <c r="CO72" s="34">
        <f t="shared" si="59"/>
        <v>0</v>
      </c>
      <c r="CP72" s="34">
        <f t="shared" si="59"/>
        <v>0</v>
      </c>
      <c r="CQ72" s="34">
        <f t="shared" si="59"/>
        <v>0</v>
      </c>
      <c r="CR72" s="34">
        <f t="shared" si="51"/>
        <v>0</v>
      </c>
      <c r="CS72" s="34">
        <f t="shared" si="51"/>
        <v>0</v>
      </c>
      <c r="CT72" s="34">
        <f t="shared" si="43"/>
        <v>0</v>
      </c>
      <c r="CU72" s="34">
        <f t="shared" si="43"/>
        <v>0</v>
      </c>
      <c r="CV72" s="34">
        <f t="shared" si="43"/>
        <v>0</v>
      </c>
      <c r="CW72" s="34">
        <f t="shared" si="43"/>
        <v>0</v>
      </c>
      <c r="CX72" s="34">
        <f t="shared" si="43"/>
        <v>0</v>
      </c>
      <c r="DA72" s="34">
        <f t="shared" si="60"/>
        <v>0</v>
      </c>
      <c r="DB72" s="34">
        <f t="shared" si="60"/>
        <v>0</v>
      </c>
      <c r="DC72" s="34">
        <f t="shared" si="60"/>
        <v>0</v>
      </c>
      <c r="DD72" s="34">
        <f t="shared" si="60"/>
        <v>0</v>
      </c>
      <c r="DE72" s="34">
        <f t="shared" si="60"/>
        <v>0</v>
      </c>
      <c r="DF72" s="34">
        <f t="shared" si="60"/>
        <v>0</v>
      </c>
      <c r="DG72" s="34">
        <f t="shared" si="60"/>
        <v>0</v>
      </c>
      <c r="DH72" s="34">
        <f t="shared" si="60"/>
        <v>0</v>
      </c>
      <c r="DI72" s="34">
        <f t="shared" si="60"/>
        <v>0</v>
      </c>
      <c r="DJ72" s="34">
        <f t="shared" si="60"/>
        <v>0</v>
      </c>
      <c r="DK72" s="34">
        <f t="shared" si="60"/>
        <v>0</v>
      </c>
      <c r="DL72" s="34">
        <f t="shared" si="60"/>
        <v>0</v>
      </c>
      <c r="DM72" s="34">
        <f t="shared" si="60"/>
        <v>0</v>
      </c>
      <c r="DN72" s="34">
        <f t="shared" si="60"/>
        <v>0</v>
      </c>
      <c r="DO72" s="34">
        <f t="shared" si="52"/>
        <v>0</v>
      </c>
      <c r="DP72" s="34">
        <f t="shared" si="52"/>
        <v>0</v>
      </c>
      <c r="DQ72" s="34">
        <f t="shared" si="44"/>
        <v>0</v>
      </c>
      <c r="DR72" s="34">
        <f t="shared" si="44"/>
        <v>0</v>
      </c>
      <c r="DS72" s="34">
        <f t="shared" si="44"/>
        <v>0</v>
      </c>
      <c r="DT72" s="34">
        <f t="shared" si="44"/>
        <v>0</v>
      </c>
      <c r="DU72" s="34">
        <f t="shared" si="44"/>
        <v>0</v>
      </c>
      <c r="DW72" s="34">
        <f t="shared" si="67"/>
        <v>0</v>
      </c>
      <c r="DX72" s="34">
        <f t="shared" si="61"/>
        <v>0</v>
      </c>
      <c r="DY72" s="34">
        <f t="shared" si="61"/>
        <v>0</v>
      </c>
      <c r="DZ72" s="34">
        <f t="shared" si="61"/>
        <v>1</v>
      </c>
      <c r="EA72" s="34">
        <f t="shared" si="61"/>
        <v>0</v>
      </c>
      <c r="EB72" s="34">
        <f t="shared" si="61"/>
        <v>0</v>
      </c>
      <c r="EC72" s="34">
        <f t="shared" si="61"/>
        <v>0</v>
      </c>
      <c r="ED72" s="34">
        <f t="shared" si="61"/>
        <v>0</v>
      </c>
      <c r="EE72" s="34">
        <f t="shared" si="61"/>
        <v>0</v>
      </c>
      <c r="EF72" s="34">
        <f t="shared" si="61"/>
        <v>0</v>
      </c>
      <c r="EG72" s="34">
        <f t="shared" si="61"/>
        <v>0</v>
      </c>
      <c r="EH72" s="34">
        <f t="shared" si="61"/>
        <v>0</v>
      </c>
      <c r="EI72" s="34">
        <f t="shared" si="61"/>
        <v>0</v>
      </c>
      <c r="EJ72" s="34">
        <f t="shared" si="61"/>
        <v>0</v>
      </c>
      <c r="EK72" s="34">
        <f t="shared" si="61"/>
        <v>0</v>
      </c>
      <c r="EL72" s="34">
        <f t="shared" si="53"/>
        <v>0</v>
      </c>
      <c r="EM72" s="34">
        <f t="shared" si="53"/>
        <v>0</v>
      </c>
      <c r="EN72" s="34">
        <f t="shared" si="45"/>
        <v>0</v>
      </c>
      <c r="EO72" s="34">
        <f t="shared" si="45"/>
        <v>0</v>
      </c>
      <c r="EP72" s="34">
        <f t="shared" si="45"/>
        <v>0</v>
      </c>
      <c r="EQ72" s="34">
        <f t="shared" si="45"/>
        <v>0</v>
      </c>
      <c r="ER72" s="34">
        <f t="shared" si="45"/>
        <v>0</v>
      </c>
      <c r="ES72" s="5"/>
      <c r="ET72" s="44">
        <f t="shared" si="62"/>
        <v>0</v>
      </c>
      <c r="EU72" s="44">
        <f t="shared" si="62"/>
        <v>0</v>
      </c>
      <c r="EV72" s="44">
        <f t="shared" si="62"/>
        <v>0</v>
      </c>
      <c r="EW72" s="44">
        <f t="shared" si="62"/>
        <v>0</v>
      </c>
      <c r="EX72" s="44">
        <f t="shared" si="62"/>
        <v>0</v>
      </c>
      <c r="EY72" s="44">
        <f t="shared" si="62"/>
        <v>0</v>
      </c>
      <c r="EZ72" s="44">
        <f t="shared" si="62"/>
        <v>0</v>
      </c>
      <c r="FA72" s="44">
        <f t="shared" si="62"/>
        <v>0</v>
      </c>
      <c r="FB72" s="44">
        <f t="shared" si="62"/>
        <v>0</v>
      </c>
      <c r="FC72" s="44">
        <f t="shared" si="62"/>
        <v>0</v>
      </c>
      <c r="FD72" s="44">
        <f t="shared" si="62"/>
        <v>0</v>
      </c>
      <c r="FE72" s="44">
        <f t="shared" si="62"/>
        <v>0</v>
      </c>
      <c r="FF72" s="44">
        <f t="shared" si="62"/>
        <v>0</v>
      </c>
      <c r="FG72" s="44">
        <f t="shared" si="62"/>
        <v>0</v>
      </c>
      <c r="FH72" s="44">
        <f t="shared" si="54"/>
        <v>0</v>
      </c>
      <c r="FI72" s="44">
        <f t="shared" si="54"/>
        <v>0</v>
      </c>
      <c r="FJ72" s="44">
        <f t="shared" si="46"/>
        <v>0</v>
      </c>
      <c r="FK72" s="44">
        <f t="shared" si="46"/>
        <v>0</v>
      </c>
      <c r="FL72" s="44">
        <f t="shared" si="46"/>
        <v>0</v>
      </c>
      <c r="FM72" s="44">
        <f t="shared" si="46"/>
        <v>0</v>
      </c>
      <c r="FN72" s="44">
        <f t="shared" si="46"/>
        <v>0</v>
      </c>
      <c r="FO72" s="44">
        <f t="shared" si="46"/>
        <v>0</v>
      </c>
      <c r="FP72" s="44"/>
      <c r="FQ72" s="44">
        <f t="shared" si="63"/>
        <v>0</v>
      </c>
      <c r="FR72" s="44">
        <f t="shared" si="63"/>
        <v>0</v>
      </c>
      <c r="FS72" s="44">
        <f t="shared" si="63"/>
        <v>0</v>
      </c>
      <c r="FT72" s="44">
        <f t="shared" si="63"/>
        <v>0</v>
      </c>
      <c r="FU72" s="44">
        <f t="shared" si="63"/>
        <v>0</v>
      </c>
      <c r="FV72" s="44">
        <f t="shared" si="63"/>
        <v>0</v>
      </c>
      <c r="FW72" s="44">
        <f t="shared" si="63"/>
        <v>0</v>
      </c>
      <c r="FX72" s="44">
        <f t="shared" si="63"/>
        <v>0</v>
      </c>
      <c r="FY72" s="44">
        <f t="shared" si="63"/>
        <v>0</v>
      </c>
      <c r="FZ72" s="44">
        <f t="shared" si="63"/>
        <v>0</v>
      </c>
      <c r="GA72" s="44">
        <f t="shared" si="63"/>
        <v>0</v>
      </c>
      <c r="GB72" s="44">
        <f t="shared" si="63"/>
        <v>0</v>
      </c>
      <c r="GC72" s="44">
        <f t="shared" si="63"/>
        <v>0</v>
      </c>
      <c r="GD72" s="44">
        <f t="shared" si="63"/>
        <v>0</v>
      </c>
      <c r="GE72" s="44">
        <f t="shared" si="55"/>
        <v>0</v>
      </c>
      <c r="GF72" s="44">
        <f t="shared" si="55"/>
        <v>0</v>
      </c>
      <c r="GG72" s="44">
        <f t="shared" si="47"/>
        <v>0</v>
      </c>
      <c r="GH72" s="44">
        <f t="shared" si="47"/>
        <v>0</v>
      </c>
      <c r="GI72" s="44">
        <f t="shared" si="47"/>
        <v>0</v>
      </c>
      <c r="GJ72" s="44">
        <f t="shared" si="47"/>
        <v>0</v>
      </c>
      <c r="GK72" s="44">
        <f t="shared" si="47"/>
        <v>0</v>
      </c>
      <c r="GL72" s="44">
        <f t="shared" si="47"/>
        <v>0</v>
      </c>
      <c r="GM72" s="44"/>
      <c r="GN72" s="44">
        <f t="shared" si="64"/>
        <v>0</v>
      </c>
      <c r="GO72" s="44">
        <f t="shared" si="64"/>
        <v>0</v>
      </c>
      <c r="GP72" s="44">
        <f t="shared" si="64"/>
        <v>0</v>
      </c>
      <c r="GQ72" s="44">
        <f t="shared" si="64"/>
        <v>0</v>
      </c>
      <c r="GR72" s="44">
        <f t="shared" si="64"/>
        <v>0</v>
      </c>
      <c r="GS72" s="44">
        <f t="shared" si="64"/>
        <v>0</v>
      </c>
      <c r="GT72" s="44">
        <f t="shared" si="64"/>
        <v>0</v>
      </c>
      <c r="GU72" s="44">
        <f t="shared" si="64"/>
        <v>0</v>
      </c>
      <c r="GV72" s="44">
        <f t="shared" si="64"/>
        <v>0</v>
      </c>
      <c r="GW72" s="44">
        <f t="shared" si="64"/>
        <v>0</v>
      </c>
      <c r="GX72" s="44">
        <f t="shared" si="64"/>
        <v>0</v>
      </c>
      <c r="GY72" s="44">
        <f t="shared" si="64"/>
        <v>0</v>
      </c>
      <c r="GZ72" s="44">
        <f t="shared" si="64"/>
        <v>0</v>
      </c>
      <c r="HA72" s="44">
        <f t="shared" si="64"/>
        <v>0</v>
      </c>
      <c r="HB72" s="44">
        <f t="shared" si="56"/>
        <v>0</v>
      </c>
      <c r="HC72" s="44">
        <f t="shared" si="56"/>
        <v>0</v>
      </c>
      <c r="HD72" s="44">
        <f t="shared" si="48"/>
        <v>0</v>
      </c>
      <c r="HE72" s="44">
        <f t="shared" si="48"/>
        <v>0</v>
      </c>
      <c r="HF72" s="44">
        <f t="shared" si="48"/>
        <v>0</v>
      </c>
      <c r="HG72" s="44">
        <f t="shared" si="48"/>
        <v>0</v>
      </c>
      <c r="HH72" s="44">
        <f t="shared" si="48"/>
        <v>0</v>
      </c>
      <c r="HI72" s="44">
        <f t="shared" si="48"/>
        <v>0</v>
      </c>
      <c r="HJ72" s="44"/>
      <c r="HK72" s="44">
        <f t="shared" si="65"/>
        <v>0</v>
      </c>
      <c r="HL72" s="44">
        <f t="shared" si="65"/>
        <v>0</v>
      </c>
      <c r="HM72" s="44">
        <f t="shared" si="65"/>
        <v>0</v>
      </c>
      <c r="HN72" s="44">
        <f t="shared" si="65"/>
        <v>-1656</v>
      </c>
      <c r="HO72" s="44">
        <f t="shared" si="65"/>
        <v>0</v>
      </c>
      <c r="HP72" s="44">
        <f t="shared" si="65"/>
        <v>0</v>
      </c>
      <c r="HQ72" s="44">
        <f t="shared" si="65"/>
        <v>0</v>
      </c>
      <c r="HR72" s="44">
        <f t="shared" si="65"/>
        <v>0</v>
      </c>
      <c r="HS72" s="44">
        <f t="shared" si="65"/>
        <v>0</v>
      </c>
      <c r="HT72" s="44">
        <f t="shared" si="65"/>
        <v>0</v>
      </c>
      <c r="HU72" s="44">
        <f t="shared" si="65"/>
        <v>0</v>
      </c>
      <c r="HV72" s="44">
        <f t="shared" si="65"/>
        <v>0</v>
      </c>
      <c r="HW72" s="44">
        <f t="shared" si="65"/>
        <v>0</v>
      </c>
      <c r="HX72" s="44">
        <f t="shared" si="65"/>
        <v>0</v>
      </c>
      <c r="HY72" s="44">
        <f t="shared" si="57"/>
        <v>0</v>
      </c>
      <c r="HZ72" s="44">
        <f t="shared" si="57"/>
        <v>0</v>
      </c>
      <c r="IA72" s="44">
        <f t="shared" si="49"/>
        <v>0</v>
      </c>
      <c r="IB72" s="44">
        <f t="shared" si="49"/>
        <v>0</v>
      </c>
      <c r="IC72" s="44">
        <f t="shared" si="49"/>
        <v>0</v>
      </c>
      <c r="ID72" s="44">
        <f t="shared" si="49"/>
        <v>0</v>
      </c>
      <c r="IE72" s="44">
        <f t="shared" si="49"/>
        <v>0</v>
      </c>
      <c r="IF72" s="44">
        <f t="shared" si="49"/>
        <v>0</v>
      </c>
    </row>
    <row r="73" spans="1:240" s="34" customFormat="1" ht="12" customHeight="1" x14ac:dyDescent="0.15">
      <c r="A73" s="77"/>
      <c r="B73" s="78" t="s">
        <v>253</v>
      </c>
      <c r="C73" s="78" t="s">
        <v>289</v>
      </c>
      <c r="D73" s="79" t="s">
        <v>290</v>
      </c>
      <c r="E73" s="79" t="s">
        <v>291</v>
      </c>
      <c r="F73" s="80">
        <v>44409</v>
      </c>
      <c r="G73" s="80">
        <v>45504</v>
      </c>
      <c r="H73" s="65" t="s">
        <v>45</v>
      </c>
      <c r="I73" s="65" t="s">
        <v>70</v>
      </c>
      <c r="J73" s="65" t="s">
        <v>93</v>
      </c>
      <c r="K73" s="67"/>
      <c r="L73" s="81">
        <v>1443</v>
      </c>
      <c r="M73" s="81">
        <v>1443</v>
      </c>
      <c r="N73" s="81">
        <v>1443</v>
      </c>
      <c r="O73" s="81">
        <v>1443</v>
      </c>
      <c r="P73" s="81">
        <v>0</v>
      </c>
      <c r="Q73" s="81">
        <v>0</v>
      </c>
      <c r="R73" s="81">
        <v>0</v>
      </c>
      <c r="S73" s="81">
        <v>0</v>
      </c>
      <c r="T73" s="81">
        <v>0</v>
      </c>
      <c r="U73" s="81">
        <v>0</v>
      </c>
      <c r="V73" s="81">
        <v>0</v>
      </c>
      <c r="W73" s="81">
        <v>0</v>
      </c>
      <c r="X73" s="81">
        <v>0</v>
      </c>
      <c r="Y73" s="81">
        <v>0</v>
      </c>
      <c r="Z73" s="81">
        <v>0</v>
      </c>
      <c r="AA73" s="81">
        <v>0</v>
      </c>
      <c r="AB73" s="81">
        <v>0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44"/>
      <c r="AI73" s="81">
        <v>1443</v>
      </c>
      <c r="AJ73" s="81">
        <v>1443</v>
      </c>
      <c r="AK73" s="81">
        <v>1443</v>
      </c>
      <c r="AL73" s="81">
        <v>1443</v>
      </c>
      <c r="AM73" s="81"/>
      <c r="AN73" s="81">
        <v>0</v>
      </c>
      <c r="AO73" s="81">
        <v>0</v>
      </c>
      <c r="AP73" s="81">
        <v>0</v>
      </c>
      <c r="AQ73" s="81">
        <v>0</v>
      </c>
      <c r="AR73" s="81">
        <v>0</v>
      </c>
      <c r="AS73" s="81">
        <v>0</v>
      </c>
      <c r="AT73" s="81">
        <v>0</v>
      </c>
      <c r="AU73" s="81">
        <v>0</v>
      </c>
      <c r="AV73" s="81">
        <v>0</v>
      </c>
      <c r="AW73" s="81">
        <v>0</v>
      </c>
      <c r="AX73" s="81">
        <v>0</v>
      </c>
      <c r="AY73" s="81">
        <v>0</v>
      </c>
      <c r="AZ73" s="81">
        <v>0</v>
      </c>
      <c r="BA73" s="81">
        <v>0</v>
      </c>
      <c r="BB73" s="81">
        <v>0</v>
      </c>
      <c r="BC73" s="81">
        <v>0</v>
      </c>
      <c r="BD73" s="81">
        <v>0</v>
      </c>
      <c r="BE73" s="5"/>
      <c r="BF73" s="34">
        <f t="shared" si="58"/>
        <v>1</v>
      </c>
      <c r="BG73" s="34">
        <f t="shared" si="58"/>
        <v>1</v>
      </c>
      <c r="BH73" s="34">
        <f t="shared" si="58"/>
        <v>1</v>
      </c>
      <c r="BI73" s="34">
        <f t="shared" si="58"/>
        <v>1</v>
      </c>
      <c r="BJ73" s="34">
        <f t="shared" si="58"/>
        <v>0</v>
      </c>
      <c r="BK73" s="34">
        <f t="shared" si="58"/>
        <v>0</v>
      </c>
      <c r="BL73" s="34">
        <f t="shared" si="58"/>
        <v>0</v>
      </c>
      <c r="BM73" s="34">
        <f t="shared" si="58"/>
        <v>0</v>
      </c>
      <c r="BN73" s="34">
        <f t="shared" si="58"/>
        <v>0</v>
      </c>
      <c r="BO73" s="34">
        <f t="shared" si="58"/>
        <v>0</v>
      </c>
      <c r="BP73" s="34">
        <f t="shared" si="58"/>
        <v>0</v>
      </c>
      <c r="BQ73" s="34">
        <f t="shared" si="58"/>
        <v>0</v>
      </c>
      <c r="BR73" s="34">
        <f t="shared" si="58"/>
        <v>0</v>
      </c>
      <c r="BS73" s="34">
        <f t="shared" si="58"/>
        <v>0</v>
      </c>
      <c r="BT73" s="34">
        <f t="shared" si="50"/>
        <v>0</v>
      </c>
      <c r="BU73" s="34">
        <f t="shared" si="50"/>
        <v>0</v>
      </c>
      <c r="BV73" s="34">
        <f t="shared" si="42"/>
        <v>0</v>
      </c>
      <c r="BW73" s="34">
        <f t="shared" si="42"/>
        <v>0</v>
      </c>
      <c r="BX73" s="34">
        <f t="shared" si="42"/>
        <v>0</v>
      </c>
      <c r="BY73" s="34">
        <f t="shared" si="42"/>
        <v>0</v>
      </c>
      <c r="BZ73" s="34">
        <f t="shared" si="42"/>
        <v>0</v>
      </c>
      <c r="CA73" s="34">
        <f t="shared" si="42"/>
        <v>0</v>
      </c>
      <c r="CC73" s="34">
        <f t="shared" si="66"/>
        <v>0</v>
      </c>
      <c r="CD73" s="34">
        <f t="shared" si="59"/>
        <v>1</v>
      </c>
      <c r="CE73" s="34">
        <f t="shared" si="59"/>
        <v>1</v>
      </c>
      <c r="CF73" s="34">
        <f t="shared" si="59"/>
        <v>1</v>
      </c>
      <c r="CG73" s="34">
        <f t="shared" si="59"/>
        <v>0</v>
      </c>
      <c r="CH73" s="34">
        <f t="shared" si="59"/>
        <v>0</v>
      </c>
      <c r="CI73" s="34">
        <f t="shared" si="59"/>
        <v>0</v>
      </c>
      <c r="CJ73" s="34">
        <f t="shared" si="59"/>
        <v>0</v>
      </c>
      <c r="CK73" s="34">
        <f t="shared" si="59"/>
        <v>0</v>
      </c>
      <c r="CL73" s="34">
        <f t="shared" si="59"/>
        <v>0</v>
      </c>
      <c r="CM73" s="34">
        <f t="shared" si="59"/>
        <v>0</v>
      </c>
      <c r="CN73" s="34">
        <f t="shared" si="59"/>
        <v>0</v>
      </c>
      <c r="CO73" s="34">
        <f t="shared" si="59"/>
        <v>0</v>
      </c>
      <c r="CP73" s="34">
        <f t="shared" si="59"/>
        <v>0</v>
      </c>
      <c r="CQ73" s="34">
        <f t="shared" si="59"/>
        <v>0</v>
      </c>
      <c r="CR73" s="34">
        <f t="shared" si="51"/>
        <v>0</v>
      </c>
      <c r="CS73" s="34">
        <f t="shared" si="51"/>
        <v>0</v>
      </c>
      <c r="CT73" s="34">
        <f t="shared" si="43"/>
        <v>0</v>
      </c>
      <c r="CU73" s="34">
        <f t="shared" si="43"/>
        <v>0</v>
      </c>
      <c r="CV73" s="34">
        <f t="shared" si="43"/>
        <v>0</v>
      </c>
      <c r="CW73" s="34">
        <f t="shared" si="43"/>
        <v>0</v>
      </c>
      <c r="CX73" s="34">
        <f t="shared" si="43"/>
        <v>0</v>
      </c>
      <c r="DA73" s="34">
        <f t="shared" si="60"/>
        <v>0</v>
      </c>
      <c r="DB73" s="34">
        <f t="shared" si="60"/>
        <v>0</v>
      </c>
      <c r="DC73" s="34">
        <f t="shared" si="60"/>
        <v>0</v>
      </c>
      <c r="DD73" s="34">
        <f t="shared" si="60"/>
        <v>0</v>
      </c>
      <c r="DE73" s="34">
        <f t="shared" si="60"/>
        <v>0</v>
      </c>
      <c r="DF73" s="34">
        <f t="shared" si="60"/>
        <v>0</v>
      </c>
      <c r="DG73" s="34">
        <f t="shared" si="60"/>
        <v>0</v>
      </c>
      <c r="DH73" s="34">
        <f t="shared" si="60"/>
        <v>0</v>
      </c>
      <c r="DI73" s="34">
        <f t="shared" si="60"/>
        <v>0</v>
      </c>
      <c r="DJ73" s="34">
        <f t="shared" si="60"/>
        <v>0</v>
      </c>
      <c r="DK73" s="34">
        <f t="shared" si="60"/>
        <v>0</v>
      </c>
      <c r="DL73" s="34">
        <f t="shared" si="60"/>
        <v>0</v>
      </c>
      <c r="DM73" s="34">
        <f t="shared" si="60"/>
        <v>0</v>
      </c>
      <c r="DN73" s="34">
        <f t="shared" si="60"/>
        <v>0</v>
      </c>
      <c r="DO73" s="34">
        <f t="shared" si="52"/>
        <v>0</v>
      </c>
      <c r="DP73" s="34">
        <f t="shared" si="52"/>
        <v>0</v>
      </c>
      <c r="DQ73" s="34">
        <f t="shared" si="44"/>
        <v>0</v>
      </c>
      <c r="DR73" s="34">
        <f t="shared" si="44"/>
        <v>0</v>
      </c>
      <c r="DS73" s="34">
        <f t="shared" si="44"/>
        <v>0</v>
      </c>
      <c r="DT73" s="34">
        <f t="shared" si="44"/>
        <v>0</v>
      </c>
      <c r="DU73" s="34">
        <f t="shared" si="44"/>
        <v>0</v>
      </c>
      <c r="DW73" s="34">
        <f t="shared" si="67"/>
        <v>0</v>
      </c>
      <c r="DX73" s="34">
        <f t="shared" si="61"/>
        <v>0</v>
      </c>
      <c r="DY73" s="34">
        <f t="shared" si="61"/>
        <v>0</v>
      </c>
      <c r="DZ73" s="34">
        <f t="shared" si="61"/>
        <v>0</v>
      </c>
      <c r="EA73" s="34">
        <f t="shared" si="61"/>
        <v>1</v>
      </c>
      <c r="EB73" s="34">
        <f t="shared" si="61"/>
        <v>0</v>
      </c>
      <c r="EC73" s="34">
        <f t="shared" si="61"/>
        <v>0</v>
      </c>
      <c r="ED73" s="34">
        <f t="shared" si="61"/>
        <v>0</v>
      </c>
      <c r="EE73" s="34">
        <f t="shared" si="61"/>
        <v>0</v>
      </c>
      <c r="EF73" s="34">
        <f t="shared" si="61"/>
        <v>0</v>
      </c>
      <c r="EG73" s="34">
        <f t="shared" si="61"/>
        <v>0</v>
      </c>
      <c r="EH73" s="34">
        <f t="shared" si="61"/>
        <v>0</v>
      </c>
      <c r="EI73" s="34">
        <f t="shared" si="61"/>
        <v>0</v>
      </c>
      <c r="EJ73" s="34">
        <f t="shared" si="61"/>
        <v>0</v>
      </c>
      <c r="EK73" s="34">
        <f t="shared" si="61"/>
        <v>0</v>
      </c>
      <c r="EL73" s="34">
        <f t="shared" si="53"/>
        <v>0</v>
      </c>
      <c r="EM73" s="34">
        <f t="shared" si="53"/>
        <v>0</v>
      </c>
      <c r="EN73" s="34">
        <f t="shared" si="45"/>
        <v>0</v>
      </c>
      <c r="EO73" s="34">
        <f t="shared" si="45"/>
        <v>0</v>
      </c>
      <c r="EP73" s="34">
        <f t="shared" si="45"/>
        <v>0</v>
      </c>
      <c r="EQ73" s="34">
        <f t="shared" si="45"/>
        <v>0</v>
      </c>
      <c r="ER73" s="34">
        <f t="shared" si="45"/>
        <v>0</v>
      </c>
      <c r="ES73" s="5"/>
      <c r="ET73" s="44">
        <f t="shared" si="62"/>
        <v>0</v>
      </c>
      <c r="EU73" s="44">
        <f t="shared" si="62"/>
        <v>0</v>
      </c>
      <c r="EV73" s="44">
        <f t="shared" si="62"/>
        <v>0</v>
      </c>
      <c r="EW73" s="44">
        <f t="shared" si="62"/>
        <v>0</v>
      </c>
      <c r="EX73" s="44">
        <f t="shared" si="62"/>
        <v>0</v>
      </c>
      <c r="EY73" s="44">
        <f t="shared" si="62"/>
        <v>0</v>
      </c>
      <c r="EZ73" s="44">
        <f t="shared" si="62"/>
        <v>0</v>
      </c>
      <c r="FA73" s="44">
        <f t="shared" si="62"/>
        <v>0</v>
      </c>
      <c r="FB73" s="44">
        <f t="shared" si="62"/>
        <v>0</v>
      </c>
      <c r="FC73" s="44">
        <f t="shared" si="62"/>
        <v>0</v>
      </c>
      <c r="FD73" s="44">
        <f t="shared" si="62"/>
        <v>0</v>
      </c>
      <c r="FE73" s="44">
        <f t="shared" si="62"/>
        <v>0</v>
      </c>
      <c r="FF73" s="44">
        <f t="shared" si="62"/>
        <v>0</v>
      </c>
      <c r="FG73" s="44">
        <f t="shared" si="62"/>
        <v>0</v>
      </c>
      <c r="FH73" s="44">
        <f t="shared" si="54"/>
        <v>0</v>
      </c>
      <c r="FI73" s="44">
        <f t="shared" si="54"/>
        <v>0</v>
      </c>
      <c r="FJ73" s="44">
        <f t="shared" si="46"/>
        <v>0</v>
      </c>
      <c r="FK73" s="44">
        <f t="shared" si="46"/>
        <v>0</v>
      </c>
      <c r="FL73" s="44">
        <f t="shared" si="46"/>
        <v>0</v>
      </c>
      <c r="FM73" s="44">
        <f t="shared" si="46"/>
        <v>0</v>
      </c>
      <c r="FN73" s="44">
        <f t="shared" si="46"/>
        <v>0</v>
      </c>
      <c r="FO73" s="44">
        <f t="shared" si="46"/>
        <v>0</v>
      </c>
      <c r="FP73" s="44"/>
      <c r="FQ73" s="44">
        <f t="shared" si="63"/>
        <v>0</v>
      </c>
      <c r="FR73" s="44">
        <f t="shared" si="63"/>
        <v>0</v>
      </c>
      <c r="FS73" s="44">
        <f t="shared" si="63"/>
        <v>0</v>
      </c>
      <c r="FT73" s="44">
        <f t="shared" si="63"/>
        <v>0</v>
      </c>
      <c r="FU73" s="44">
        <f t="shared" si="63"/>
        <v>0</v>
      </c>
      <c r="FV73" s="44">
        <f t="shared" si="63"/>
        <v>0</v>
      </c>
      <c r="FW73" s="44">
        <f t="shared" si="63"/>
        <v>0</v>
      </c>
      <c r="FX73" s="44">
        <f t="shared" si="63"/>
        <v>0</v>
      </c>
      <c r="FY73" s="44">
        <f t="shared" si="63"/>
        <v>0</v>
      </c>
      <c r="FZ73" s="44">
        <f t="shared" si="63"/>
        <v>0</v>
      </c>
      <c r="GA73" s="44">
        <f t="shared" si="63"/>
        <v>0</v>
      </c>
      <c r="GB73" s="44">
        <f t="shared" si="63"/>
        <v>0</v>
      </c>
      <c r="GC73" s="44">
        <f t="shared" si="63"/>
        <v>0</v>
      </c>
      <c r="GD73" s="44">
        <f t="shared" si="63"/>
        <v>0</v>
      </c>
      <c r="GE73" s="44">
        <f t="shared" si="55"/>
        <v>0</v>
      </c>
      <c r="GF73" s="44">
        <f t="shared" si="55"/>
        <v>0</v>
      </c>
      <c r="GG73" s="44">
        <f t="shared" si="47"/>
        <v>0</v>
      </c>
      <c r="GH73" s="44">
        <f t="shared" si="47"/>
        <v>0</v>
      </c>
      <c r="GI73" s="44">
        <f t="shared" si="47"/>
        <v>0</v>
      </c>
      <c r="GJ73" s="44">
        <f t="shared" si="47"/>
        <v>0</v>
      </c>
      <c r="GK73" s="44">
        <f t="shared" si="47"/>
        <v>0</v>
      </c>
      <c r="GL73" s="44">
        <f t="shared" si="47"/>
        <v>0</v>
      </c>
      <c r="GM73" s="44"/>
      <c r="GN73" s="44">
        <f t="shared" si="64"/>
        <v>0</v>
      </c>
      <c r="GO73" s="44">
        <f t="shared" si="64"/>
        <v>0</v>
      </c>
      <c r="GP73" s="44">
        <f t="shared" si="64"/>
        <v>0</v>
      </c>
      <c r="GQ73" s="44">
        <f t="shared" si="64"/>
        <v>0</v>
      </c>
      <c r="GR73" s="44">
        <f t="shared" si="64"/>
        <v>0</v>
      </c>
      <c r="GS73" s="44">
        <f t="shared" si="64"/>
        <v>0</v>
      </c>
      <c r="GT73" s="44">
        <f t="shared" si="64"/>
        <v>0</v>
      </c>
      <c r="GU73" s="44">
        <f t="shared" si="64"/>
        <v>0</v>
      </c>
      <c r="GV73" s="44">
        <f t="shared" si="64"/>
        <v>0</v>
      </c>
      <c r="GW73" s="44">
        <f t="shared" si="64"/>
        <v>0</v>
      </c>
      <c r="GX73" s="44">
        <f t="shared" si="64"/>
        <v>0</v>
      </c>
      <c r="GY73" s="44">
        <f t="shared" si="64"/>
        <v>0</v>
      </c>
      <c r="GZ73" s="44">
        <f t="shared" si="64"/>
        <v>0</v>
      </c>
      <c r="HA73" s="44">
        <f t="shared" si="64"/>
        <v>0</v>
      </c>
      <c r="HB73" s="44">
        <f t="shared" si="56"/>
        <v>0</v>
      </c>
      <c r="HC73" s="44">
        <f t="shared" si="56"/>
        <v>0</v>
      </c>
      <c r="HD73" s="44">
        <f t="shared" si="48"/>
        <v>0</v>
      </c>
      <c r="HE73" s="44">
        <f t="shared" si="48"/>
        <v>0</v>
      </c>
      <c r="HF73" s="44">
        <f t="shared" si="48"/>
        <v>0</v>
      </c>
      <c r="HG73" s="44">
        <f t="shared" si="48"/>
        <v>0</v>
      </c>
      <c r="HH73" s="44">
        <f t="shared" si="48"/>
        <v>0</v>
      </c>
      <c r="HI73" s="44">
        <f t="shared" si="48"/>
        <v>0</v>
      </c>
      <c r="HJ73" s="44"/>
      <c r="HK73" s="44">
        <f t="shared" si="65"/>
        <v>0</v>
      </c>
      <c r="HL73" s="44">
        <f t="shared" si="65"/>
        <v>0</v>
      </c>
      <c r="HM73" s="44">
        <f t="shared" si="65"/>
        <v>0</v>
      </c>
      <c r="HN73" s="44">
        <f t="shared" si="65"/>
        <v>0</v>
      </c>
      <c r="HO73" s="44">
        <f t="shared" si="65"/>
        <v>-1443</v>
      </c>
      <c r="HP73" s="44">
        <f t="shared" si="65"/>
        <v>0</v>
      </c>
      <c r="HQ73" s="44">
        <f t="shared" si="65"/>
        <v>0</v>
      </c>
      <c r="HR73" s="44">
        <f t="shared" si="65"/>
        <v>0</v>
      </c>
      <c r="HS73" s="44">
        <f t="shared" si="65"/>
        <v>0</v>
      </c>
      <c r="HT73" s="44">
        <f t="shared" si="65"/>
        <v>0</v>
      </c>
      <c r="HU73" s="44">
        <f t="shared" si="65"/>
        <v>0</v>
      </c>
      <c r="HV73" s="44">
        <f t="shared" si="65"/>
        <v>0</v>
      </c>
      <c r="HW73" s="44">
        <f t="shared" si="65"/>
        <v>0</v>
      </c>
      <c r="HX73" s="44">
        <f t="shared" si="65"/>
        <v>0</v>
      </c>
      <c r="HY73" s="44">
        <f t="shared" si="57"/>
        <v>0</v>
      </c>
      <c r="HZ73" s="44">
        <f t="shared" si="57"/>
        <v>0</v>
      </c>
      <c r="IA73" s="44">
        <f t="shared" si="49"/>
        <v>0</v>
      </c>
      <c r="IB73" s="44">
        <f t="shared" si="49"/>
        <v>0</v>
      </c>
      <c r="IC73" s="44">
        <f t="shared" si="49"/>
        <v>0</v>
      </c>
      <c r="ID73" s="44">
        <f t="shared" si="49"/>
        <v>0</v>
      </c>
      <c r="IE73" s="44">
        <f t="shared" si="49"/>
        <v>0</v>
      </c>
      <c r="IF73" s="44">
        <f t="shared" si="49"/>
        <v>0</v>
      </c>
    </row>
    <row r="74" spans="1:240" s="34" customFormat="1" ht="12" customHeight="1" x14ac:dyDescent="0.15">
      <c r="A74" s="77"/>
      <c r="B74" s="78" t="s">
        <v>292</v>
      </c>
      <c r="C74" s="78" t="s">
        <v>293</v>
      </c>
      <c r="D74" s="79" t="s">
        <v>294</v>
      </c>
      <c r="E74" s="79" t="s">
        <v>295</v>
      </c>
      <c r="F74" s="80">
        <v>44993</v>
      </c>
      <c r="G74" s="80">
        <v>45358</v>
      </c>
      <c r="H74" s="65" t="s">
        <v>60</v>
      </c>
      <c r="I74" s="65" t="s">
        <v>70</v>
      </c>
      <c r="J74" s="65" t="s">
        <v>93</v>
      </c>
      <c r="K74" s="67"/>
      <c r="L74" s="81">
        <v>1439</v>
      </c>
      <c r="M74" s="81">
        <v>1439</v>
      </c>
      <c r="N74" s="81">
        <v>1439</v>
      </c>
      <c r="O74" s="81">
        <v>0</v>
      </c>
      <c r="P74" s="81">
        <v>0</v>
      </c>
      <c r="Q74" s="81">
        <v>0</v>
      </c>
      <c r="R74" s="81">
        <v>0</v>
      </c>
      <c r="S74" s="81">
        <v>0</v>
      </c>
      <c r="T74" s="81">
        <v>0</v>
      </c>
      <c r="U74" s="81">
        <v>0</v>
      </c>
      <c r="V74" s="81">
        <v>0</v>
      </c>
      <c r="W74" s="81">
        <v>0</v>
      </c>
      <c r="X74" s="81">
        <v>0</v>
      </c>
      <c r="Y74" s="81">
        <v>0</v>
      </c>
      <c r="Z74" s="81">
        <v>0</v>
      </c>
      <c r="AA74" s="81">
        <v>0</v>
      </c>
      <c r="AB74" s="81">
        <v>0</v>
      </c>
      <c r="AC74" s="81">
        <v>0</v>
      </c>
      <c r="AD74" s="81">
        <v>0</v>
      </c>
      <c r="AE74" s="81">
        <v>0</v>
      </c>
      <c r="AF74" s="81">
        <v>0</v>
      </c>
      <c r="AG74" s="81">
        <v>0</v>
      </c>
      <c r="AH74" s="44"/>
      <c r="AI74" s="81">
        <v>1439</v>
      </c>
      <c r="AJ74" s="81">
        <v>1439</v>
      </c>
      <c r="AK74" s="81">
        <v>1439</v>
      </c>
      <c r="AL74" s="81">
        <v>0</v>
      </c>
      <c r="AM74" s="81"/>
      <c r="AN74" s="81">
        <v>0</v>
      </c>
      <c r="AO74" s="81">
        <v>0</v>
      </c>
      <c r="AP74" s="81">
        <v>0</v>
      </c>
      <c r="AQ74" s="81">
        <v>0</v>
      </c>
      <c r="AR74" s="81">
        <v>0</v>
      </c>
      <c r="AS74" s="81">
        <v>0</v>
      </c>
      <c r="AT74" s="81">
        <v>0</v>
      </c>
      <c r="AU74" s="81">
        <v>0</v>
      </c>
      <c r="AV74" s="81">
        <v>0</v>
      </c>
      <c r="AW74" s="81">
        <v>0</v>
      </c>
      <c r="AX74" s="81">
        <v>0</v>
      </c>
      <c r="AY74" s="81">
        <v>0</v>
      </c>
      <c r="AZ74" s="81">
        <v>0</v>
      </c>
      <c r="BA74" s="81">
        <v>0</v>
      </c>
      <c r="BB74" s="81">
        <v>0</v>
      </c>
      <c r="BC74" s="81">
        <v>0</v>
      </c>
      <c r="BD74" s="81">
        <v>0</v>
      </c>
      <c r="BE74" s="5"/>
      <c r="BF74" s="34">
        <f t="shared" si="58"/>
        <v>1</v>
      </c>
      <c r="BG74" s="34">
        <f t="shared" si="58"/>
        <v>1</v>
      </c>
      <c r="BH74" s="34">
        <f t="shared" si="58"/>
        <v>1</v>
      </c>
      <c r="BI74" s="34">
        <f t="shared" si="58"/>
        <v>0</v>
      </c>
      <c r="BJ74" s="34">
        <f t="shared" si="58"/>
        <v>0</v>
      </c>
      <c r="BK74" s="34">
        <f t="shared" si="58"/>
        <v>0</v>
      </c>
      <c r="BL74" s="34">
        <f t="shared" si="58"/>
        <v>0</v>
      </c>
      <c r="BM74" s="34">
        <f t="shared" si="58"/>
        <v>0</v>
      </c>
      <c r="BN74" s="34">
        <f t="shared" si="58"/>
        <v>0</v>
      </c>
      <c r="BO74" s="34">
        <f t="shared" si="58"/>
        <v>0</v>
      </c>
      <c r="BP74" s="34">
        <f t="shared" si="58"/>
        <v>0</v>
      </c>
      <c r="BQ74" s="34">
        <f t="shared" si="58"/>
        <v>0</v>
      </c>
      <c r="BR74" s="34">
        <f t="shared" si="58"/>
        <v>0</v>
      </c>
      <c r="BS74" s="34">
        <f t="shared" si="58"/>
        <v>0</v>
      </c>
      <c r="BT74" s="34">
        <f t="shared" si="50"/>
        <v>0</v>
      </c>
      <c r="BU74" s="34">
        <f t="shared" si="50"/>
        <v>0</v>
      </c>
      <c r="BV74" s="34">
        <f t="shared" si="42"/>
        <v>0</v>
      </c>
      <c r="BW74" s="34">
        <f t="shared" si="42"/>
        <v>0</v>
      </c>
      <c r="BX74" s="34">
        <f t="shared" si="42"/>
        <v>0</v>
      </c>
      <c r="BY74" s="34">
        <f t="shared" si="42"/>
        <v>0</v>
      </c>
      <c r="BZ74" s="34">
        <f t="shared" si="42"/>
        <v>0</v>
      </c>
      <c r="CA74" s="34">
        <f t="shared" si="42"/>
        <v>0</v>
      </c>
      <c r="CC74" s="34">
        <f t="shared" si="66"/>
        <v>0</v>
      </c>
      <c r="CD74" s="34">
        <f t="shared" si="59"/>
        <v>1</v>
      </c>
      <c r="CE74" s="34">
        <f t="shared" si="59"/>
        <v>1</v>
      </c>
      <c r="CF74" s="34">
        <f t="shared" si="59"/>
        <v>0</v>
      </c>
      <c r="CG74" s="34">
        <f t="shared" si="59"/>
        <v>0</v>
      </c>
      <c r="CH74" s="34">
        <f t="shared" si="59"/>
        <v>0</v>
      </c>
      <c r="CI74" s="34">
        <f t="shared" si="59"/>
        <v>0</v>
      </c>
      <c r="CJ74" s="34">
        <f t="shared" si="59"/>
        <v>0</v>
      </c>
      <c r="CK74" s="34">
        <f t="shared" si="59"/>
        <v>0</v>
      </c>
      <c r="CL74" s="34">
        <f t="shared" si="59"/>
        <v>0</v>
      </c>
      <c r="CM74" s="34">
        <f t="shared" si="59"/>
        <v>0</v>
      </c>
      <c r="CN74" s="34">
        <f t="shared" si="59"/>
        <v>0</v>
      </c>
      <c r="CO74" s="34">
        <f t="shared" si="59"/>
        <v>0</v>
      </c>
      <c r="CP74" s="34">
        <f t="shared" si="59"/>
        <v>0</v>
      </c>
      <c r="CQ74" s="34">
        <f t="shared" si="59"/>
        <v>0</v>
      </c>
      <c r="CR74" s="34">
        <f t="shared" si="51"/>
        <v>0</v>
      </c>
      <c r="CS74" s="34">
        <f t="shared" si="51"/>
        <v>0</v>
      </c>
      <c r="CT74" s="34">
        <f t="shared" si="43"/>
        <v>0</v>
      </c>
      <c r="CU74" s="34">
        <f t="shared" si="43"/>
        <v>0</v>
      </c>
      <c r="CV74" s="34">
        <f t="shared" si="43"/>
        <v>0</v>
      </c>
      <c r="CW74" s="34">
        <f t="shared" si="43"/>
        <v>0</v>
      </c>
      <c r="CX74" s="34">
        <f t="shared" si="43"/>
        <v>0</v>
      </c>
      <c r="DA74" s="34">
        <f t="shared" si="60"/>
        <v>0</v>
      </c>
      <c r="DB74" s="34">
        <f t="shared" si="60"/>
        <v>0</v>
      </c>
      <c r="DC74" s="34">
        <f t="shared" si="60"/>
        <v>0</v>
      </c>
      <c r="DD74" s="34">
        <f t="shared" si="60"/>
        <v>0</v>
      </c>
      <c r="DE74" s="34">
        <f t="shared" si="60"/>
        <v>0</v>
      </c>
      <c r="DF74" s="34">
        <f t="shared" si="60"/>
        <v>0</v>
      </c>
      <c r="DG74" s="34">
        <f t="shared" si="60"/>
        <v>0</v>
      </c>
      <c r="DH74" s="34">
        <f t="shared" si="60"/>
        <v>0</v>
      </c>
      <c r="DI74" s="34">
        <f t="shared" si="60"/>
        <v>0</v>
      </c>
      <c r="DJ74" s="34">
        <f t="shared" si="60"/>
        <v>0</v>
      </c>
      <c r="DK74" s="34">
        <f t="shared" si="60"/>
        <v>0</v>
      </c>
      <c r="DL74" s="34">
        <f t="shared" si="60"/>
        <v>0</v>
      </c>
      <c r="DM74" s="34">
        <f t="shared" si="60"/>
        <v>0</v>
      </c>
      <c r="DN74" s="34">
        <f t="shared" si="60"/>
        <v>0</v>
      </c>
      <c r="DO74" s="34">
        <f t="shared" si="52"/>
        <v>0</v>
      </c>
      <c r="DP74" s="34">
        <f t="shared" si="52"/>
        <v>0</v>
      </c>
      <c r="DQ74" s="34">
        <f t="shared" si="44"/>
        <v>0</v>
      </c>
      <c r="DR74" s="34">
        <f t="shared" si="44"/>
        <v>0</v>
      </c>
      <c r="DS74" s="34">
        <f t="shared" si="44"/>
        <v>0</v>
      </c>
      <c r="DT74" s="34">
        <f t="shared" si="44"/>
        <v>0</v>
      </c>
      <c r="DU74" s="34">
        <f t="shared" si="44"/>
        <v>0</v>
      </c>
      <c r="DW74" s="34">
        <f t="shared" si="67"/>
        <v>0</v>
      </c>
      <c r="DX74" s="34">
        <f t="shared" si="61"/>
        <v>0</v>
      </c>
      <c r="DY74" s="34">
        <f t="shared" si="61"/>
        <v>0</v>
      </c>
      <c r="DZ74" s="34">
        <f t="shared" si="61"/>
        <v>1</v>
      </c>
      <c r="EA74" s="34">
        <f t="shared" si="61"/>
        <v>0</v>
      </c>
      <c r="EB74" s="34">
        <f t="shared" si="61"/>
        <v>0</v>
      </c>
      <c r="EC74" s="34">
        <f t="shared" si="61"/>
        <v>0</v>
      </c>
      <c r="ED74" s="34">
        <f t="shared" si="61"/>
        <v>0</v>
      </c>
      <c r="EE74" s="34">
        <f t="shared" si="61"/>
        <v>0</v>
      </c>
      <c r="EF74" s="34">
        <f t="shared" si="61"/>
        <v>0</v>
      </c>
      <c r="EG74" s="34">
        <f t="shared" si="61"/>
        <v>0</v>
      </c>
      <c r="EH74" s="34">
        <f t="shared" si="61"/>
        <v>0</v>
      </c>
      <c r="EI74" s="34">
        <f t="shared" si="61"/>
        <v>0</v>
      </c>
      <c r="EJ74" s="34">
        <f t="shared" si="61"/>
        <v>0</v>
      </c>
      <c r="EK74" s="34">
        <f t="shared" si="61"/>
        <v>0</v>
      </c>
      <c r="EL74" s="34">
        <f t="shared" si="53"/>
        <v>0</v>
      </c>
      <c r="EM74" s="34">
        <f t="shared" si="53"/>
        <v>0</v>
      </c>
      <c r="EN74" s="34">
        <f t="shared" si="45"/>
        <v>0</v>
      </c>
      <c r="EO74" s="34">
        <f t="shared" si="45"/>
        <v>0</v>
      </c>
      <c r="EP74" s="34">
        <f t="shared" si="45"/>
        <v>0</v>
      </c>
      <c r="EQ74" s="34">
        <f t="shared" si="45"/>
        <v>0</v>
      </c>
      <c r="ER74" s="34">
        <f t="shared" si="45"/>
        <v>0</v>
      </c>
      <c r="ES74" s="5"/>
      <c r="ET74" s="44">
        <f t="shared" si="62"/>
        <v>0</v>
      </c>
      <c r="EU74" s="44">
        <f t="shared" si="62"/>
        <v>0</v>
      </c>
      <c r="EV74" s="44">
        <f t="shared" si="62"/>
        <v>0</v>
      </c>
      <c r="EW74" s="44">
        <f t="shared" si="62"/>
        <v>0</v>
      </c>
      <c r="EX74" s="44">
        <f t="shared" si="62"/>
        <v>0</v>
      </c>
      <c r="EY74" s="44">
        <f t="shared" si="62"/>
        <v>0</v>
      </c>
      <c r="EZ74" s="44">
        <f t="shared" si="62"/>
        <v>0</v>
      </c>
      <c r="FA74" s="44">
        <f t="shared" si="62"/>
        <v>0</v>
      </c>
      <c r="FB74" s="44">
        <f t="shared" si="62"/>
        <v>0</v>
      </c>
      <c r="FC74" s="44">
        <f t="shared" si="62"/>
        <v>0</v>
      </c>
      <c r="FD74" s="44">
        <f t="shared" si="62"/>
        <v>0</v>
      </c>
      <c r="FE74" s="44">
        <f t="shared" si="62"/>
        <v>0</v>
      </c>
      <c r="FF74" s="44">
        <f t="shared" si="62"/>
        <v>0</v>
      </c>
      <c r="FG74" s="44">
        <f t="shared" si="62"/>
        <v>0</v>
      </c>
      <c r="FH74" s="44">
        <f t="shared" si="54"/>
        <v>0</v>
      </c>
      <c r="FI74" s="44">
        <f t="shared" si="54"/>
        <v>0</v>
      </c>
      <c r="FJ74" s="44">
        <f t="shared" si="46"/>
        <v>0</v>
      </c>
      <c r="FK74" s="44">
        <f t="shared" si="46"/>
        <v>0</v>
      </c>
      <c r="FL74" s="44">
        <f t="shared" si="46"/>
        <v>0</v>
      </c>
      <c r="FM74" s="44">
        <f t="shared" si="46"/>
        <v>0</v>
      </c>
      <c r="FN74" s="44">
        <f t="shared" si="46"/>
        <v>0</v>
      </c>
      <c r="FO74" s="44">
        <f t="shared" si="46"/>
        <v>0</v>
      </c>
      <c r="FP74" s="44"/>
      <c r="FQ74" s="44">
        <f t="shared" si="63"/>
        <v>0</v>
      </c>
      <c r="FR74" s="44">
        <f t="shared" si="63"/>
        <v>0</v>
      </c>
      <c r="FS74" s="44">
        <f t="shared" si="63"/>
        <v>0</v>
      </c>
      <c r="FT74" s="44">
        <f t="shared" si="63"/>
        <v>0</v>
      </c>
      <c r="FU74" s="44">
        <f t="shared" si="63"/>
        <v>0</v>
      </c>
      <c r="FV74" s="44">
        <f t="shared" si="63"/>
        <v>0</v>
      </c>
      <c r="FW74" s="44">
        <f t="shared" si="63"/>
        <v>0</v>
      </c>
      <c r="FX74" s="44">
        <f t="shared" si="63"/>
        <v>0</v>
      </c>
      <c r="FY74" s="44">
        <f t="shared" si="63"/>
        <v>0</v>
      </c>
      <c r="FZ74" s="44">
        <f t="shared" si="63"/>
        <v>0</v>
      </c>
      <c r="GA74" s="44">
        <f t="shared" si="63"/>
        <v>0</v>
      </c>
      <c r="GB74" s="44">
        <f t="shared" si="63"/>
        <v>0</v>
      </c>
      <c r="GC74" s="44">
        <f t="shared" si="63"/>
        <v>0</v>
      </c>
      <c r="GD74" s="44">
        <f t="shared" si="63"/>
        <v>0</v>
      </c>
      <c r="GE74" s="44">
        <f t="shared" si="55"/>
        <v>0</v>
      </c>
      <c r="GF74" s="44">
        <f t="shared" si="55"/>
        <v>0</v>
      </c>
      <c r="GG74" s="44">
        <f t="shared" si="47"/>
        <v>0</v>
      </c>
      <c r="GH74" s="44">
        <f t="shared" si="47"/>
        <v>0</v>
      </c>
      <c r="GI74" s="44">
        <f t="shared" si="47"/>
        <v>0</v>
      </c>
      <c r="GJ74" s="44">
        <f t="shared" si="47"/>
        <v>0</v>
      </c>
      <c r="GK74" s="44">
        <f t="shared" si="47"/>
        <v>0</v>
      </c>
      <c r="GL74" s="44">
        <f t="shared" si="47"/>
        <v>0</v>
      </c>
      <c r="GM74" s="44"/>
      <c r="GN74" s="44">
        <f t="shared" si="64"/>
        <v>0</v>
      </c>
      <c r="GO74" s="44">
        <f t="shared" si="64"/>
        <v>0</v>
      </c>
      <c r="GP74" s="44">
        <f t="shared" si="64"/>
        <v>0</v>
      </c>
      <c r="GQ74" s="44">
        <f t="shared" si="64"/>
        <v>0</v>
      </c>
      <c r="GR74" s="44">
        <f t="shared" si="64"/>
        <v>0</v>
      </c>
      <c r="GS74" s="44">
        <f t="shared" si="64"/>
        <v>0</v>
      </c>
      <c r="GT74" s="44">
        <f t="shared" si="64"/>
        <v>0</v>
      </c>
      <c r="GU74" s="44">
        <f t="shared" si="64"/>
        <v>0</v>
      </c>
      <c r="GV74" s="44">
        <f t="shared" si="64"/>
        <v>0</v>
      </c>
      <c r="GW74" s="44">
        <f t="shared" si="64"/>
        <v>0</v>
      </c>
      <c r="GX74" s="44">
        <f t="shared" si="64"/>
        <v>0</v>
      </c>
      <c r="GY74" s="44">
        <f t="shared" si="64"/>
        <v>0</v>
      </c>
      <c r="GZ74" s="44">
        <f t="shared" si="64"/>
        <v>0</v>
      </c>
      <c r="HA74" s="44">
        <f t="shared" si="64"/>
        <v>0</v>
      </c>
      <c r="HB74" s="44">
        <f t="shared" si="56"/>
        <v>0</v>
      </c>
      <c r="HC74" s="44">
        <f t="shared" si="56"/>
        <v>0</v>
      </c>
      <c r="HD74" s="44">
        <f t="shared" si="48"/>
        <v>0</v>
      </c>
      <c r="HE74" s="44">
        <f t="shared" si="48"/>
        <v>0</v>
      </c>
      <c r="HF74" s="44">
        <f t="shared" si="48"/>
        <v>0</v>
      </c>
      <c r="HG74" s="44">
        <f t="shared" si="48"/>
        <v>0</v>
      </c>
      <c r="HH74" s="44">
        <f t="shared" si="48"/>
        <v>0</v>
      </c>
      <c r="HI74" s="44">
        <f t="shared" si="48"/>
        <v>0</v>
      </c>
      <c r="HJ74" s="44"/>
      <c r="HK74" s="44">
        <f t="shared" si="65"/>
        <v>0</v>
      </c>
      <c r="HL74" s="44">
        <f t="shared" si="65"/>
        <v>0</v>
      </c>
      <c r="HM74" s="44">
        <f t="shared" si="65"/>
        <v>0</v>
      </c>
      <c r="HN74" s="44">
        <f t="shared" si="65"/>
        <v>-1439</v>
      </c>
      <c r="HO74" s="44">
        <f t="shared" si="65"/>
        <v>0</v>
      </c>
      <c r="HP74" s="44">
        <f t="shared" si="65"/>
        <v>0</v>
      </c>
      <c r="HQ74" s="44">
        <f t="shared" si="65"/>
        <v>0</v>
      </c>
      <c r="HR74" s="44">
        <f t="shared" si="65"/>
        <v>0</v>
      </c>
      <c r="HS74" s="44">
        <f t="shared" si="65"/>
        <v>0</v>
      </c>
      <c r="HT74" s="44">
        <f t="shared" si="65"/>
        <v>0</v>
      </c>
      <c r="HU74" s="44">
        <f t="shared" si="65"/>
        <v>0</v>
      </c>
      <c r="HV74" s="44">
        <f t="shared" si="65"/>
        <v>0</v>
      </c>
      <c r="HW74" s="44">
        <f t="shared" si="65"/>
        <v>0</v>
      </c>
      <c r="HX74" s="44">
        <f t="shared" si="65"/>
        <v>0</v>
      </c>
      <c r="HY74" s="44">
        <f t="shared" si="57"/>
        <v>0</v>
      </c>
      <c r="HZ74" s="44">
        <f t="shared" si="57"/>
        <v>0</v>
      </c>
      <c r="IA74" s="44">
        <f t="shared" si="49"/>
        <v>0</v>
      </c>
      <c r="IB74" s="44">
        <f t="shared" si="49"/>
        <v>0</v>
      </c>
      <c r="IC74" s="44">
        <f t="shared" si="49"/>
        <v>0</v>
      </c>
      <c r="ID74" s="44">
        <f t="shared" si="49"/>
        <v>0</v>
      </c>
      <c r="IE74" s="44">
        <f t="shared" si="49"/>
        <v>0</v>
      </c>
      <c r="IF74" s="44">
        <f t="shared" si="49"/>
        <v>0</v>
      </c>
    </row>
    <row r="75" spans="1:240" s="34" customFormat="1" ht="12" customHeight="1" x14ac:dyDescent="0.15">
      <c r="A75" s="77"/>
      <c r="B75" s="78" t="s">
        <v>296</v>
      </c>
      <c r="C75" s="78" t="s">
        <v>297</v>
      </c>
      <c r="D75" s="79" t="s">
        <v>298</v>
      </c>
      <c r="E75" s="79" t="s">
        <v>298</v>
      </c>
      <c r="F75" s="79"/>
      <c r="G75" s="79"/>
      <c r="H75" s="65" t="s">
        <v>65</v>
      </c>
      <c r="I75" s="65" t="s">
        <v>70</v>
      </c>
      <c r="J75" s="65" t="s">
        <v>93</v>
      </c>
      <c r="K75" s="67"/>
      <c r="L75" s="81">
        <v>0</v>
      </c>
      <c r="M75" s="81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170000</v>
      </c>
      <c r="V75" s="81">
        <v>170000</v>
      </c>
      <c r="W75" s="81">
        <v>170000</v>
      </c>
      <c r="X75" s="81">
        <v>170000</v>
      </c>
      <c r="Y75" s="81">
        <v>170000</v>
      </c>
      <c r="Z75" s="81">
        <v>170000</v>
      </c>
      <c r="AA75" s="81">
        <v>170000</v>
      </c>
      <c r="AB75" s="81">
        <v>170000</v>
      </c>
      <c r="AC75" s="81">
        <v>170000</v>
      </c>
      <c r="AD75" s="81">
        <v>170000</v>
      </c>
      <c r="AE75" s="81">
        <v>170000</v>
      </c>
      <c r="AF75" s="81">
        <v>170000</v>
      </c>
      <c r="AG75" s="81">
        <v>170000</v>
      </c>
      <c r="AH75" s="44"/>
      <c r="AI75" s="81">
        <v>0</v>
      </c>
      <c r="AJ75" s="81">
        <v>0</v>
      </c>
      <c r="AK75" s="81">
        <v>0</v>
      </c>
      <c r="AL75" s="81">
        <v>0</v>
      </c>
      <c r="AM75" s="81">
        <v>0</v>
      </c>
      <c r="AN75" s="81">
        <v>0</v>
      </c>
      <c r="AO75" s="81">
        <v>0</v>
      </c>
      <c r="AP75" s="81">
        <v>0</v>
      </c>
      <c r="AQ75" s="81">
        <v>0</v>
      </c>
      <c r="AR75" s="81">
        <v>0</v>
      </c>
      <c r="AS75" s="81">
        <v>0</v>
      </c>
      <c r="AT75" s="81">
        <v>0</v>
      </c>
      <c r="AU75" s="81">
        <v>0</v>
      </c>
      <c r="AV75" s="81">
        <v>0</v>
      </c>
      <c r="AW75" s="81">
        <v>0</v>
      </c>
      <c r="AX75" s="81">
        <v>0</v>
      </c>
      <c r="AY75" s="81">
        <v>0</v>
      </c>
      <c r="AZ75" s="81">
        <v>0</v>
      </c>
      <c r="BA75" s="81">
        <v>0</v>
      </c>
      <c r="BB75" s="81">
        <v>0</v>
      </c>
      <c r="BC75" s="81">
        <v>0</v>
      </c>
      <c r="BD75" s="81">
        <v>0</v>
      </c>
      <c r="BE75" s="5"/>
      <c r="BF75" s="34">
        <f t="shared" si="58"/>
        <v>0</v>
      </c>
      <c r="BG75" s="34">
        <f t="shared" si="58"/>
        <v>0</v>
      </c>
      <c r="BH75" s="34">
        <f t="shared" si="58"/>
        <v>0</v>
      </c>
      <c r="BI75" s="34">
        <f t="shared" ref="BI75:BX94" si="68">+IF(O75&lt;&gt;0,1,0)</f>
        <v>0</v>
      </c>
      <c r="BJ75" s="34">
        <f t="shared" si="68"/>
        <v>0</v>
      </c>
      <c r="BK75" s="34">
        <f t="shared" si="68"/>
        <v>0</v>
      </c>
      <c r="BL75" s="34">
        <f t="shared" si="68"/>
        <v>0</v>
      </c>
      <c r="BM75" s="34">
        <f t="shared" si="68"/>
        <v>0</v>
      </c>
      <c r="BN75" s="34">
        <f t="shared" si="68"/>
        <v>0</v>
      </c>
      <c r="BO75" s="34">
        <f t="shared" si="68"/>
        <v>1</v>
      </c>
      <c r="BP75" s="34">
        <f t="shared" si="68"/>
        <v>1</v>
      </c>
      <c r="BQ75" s="34">
        <f t="shared" si="68"/>
        <v>1</v>
      </c>
      <c r="BR75" s="34">
        <f t="shared" si="68"/>
        <v>1</v>
      </c>
      <c r="BS75" s="34">
        <f t="shared" si="68"/>
        <v>1</v>
      </c>
      <c r="BT75" s="34">
        <f t="shared" si="50"/>
        <v>1</v>
      </c>
      <c r="BU75" s="34">
        <f t="shared" si="50"/>
        <v>1</v>
      </c>
      <c r="BV75" s="34">
        <f t="shared" si="42"/>
        <v>1</v>
      </c>
      <c r="BW75" s="34">
        <f t="shared" si="42"/>
        <v>1</v>
      </c>
      <c r="BX75" s="34">
        <f t="shared" si="42"/>
        <v>1</v>
      </c>
      <c r="BY75" s="34">
        <f t="shared" si="42"/>
        <v>1</v>
      </c>
      <c r="BZ75" s="34">
        <f t="shared" si="42"/>
        <v>1</v>
      </c>
      <c r="CA75" s="34">
        <f t="shared" si="42"/>
        <v>1</v>
      </c>
      <c r="CC75" s="34">
        <f t="shared" si="66"/>
        <v>0</v>
      </c>
      <c r="CD75" s="34">
        <f t="shared" si="59"/>
        <v>0</v>
      </c>
      <c r="CE75" s="34">
        <f t="shared" si="59"/>
        <v>0</v>
      </c>
      <c r="CF75" s="34">
        <f t="shared" si="59"/>
        <v>0</v>
      </c>
      <c r="CG75" s="34">
        <f t="shared" ref="CG75:CV94" si="69">+IF(AND(BI75=1,BJ75=1),1,0)</f>
        <v>0</v>
      </c>
      <c r="CH75" s="34">
        <f t="shared" si="69"/>
        <v>0</v>
      </c>
      <c r="CI75" s="34">
        <f t="shared" si="69"/>
        <v>0</v>
      </c>
      <c r="CJ75" s="34">
        <f t="shared" si="69"/>
        <v>0</v>
      </c>
      <c r="CK75" s="34">
        <f t="shared" si="69"/>
        <v>0</v>
      </c>
      <c r="CL75" s="34">
        <f t="shared" si="69"/>
        <v>0</v>
      </c>
      <c r="CM75" s="34">
        <f t="shared" si="69"/>
        <v>1</v>
      </c>
      <c r="CN75" s="34">
        <f t="shared" si="69"/>
        <v>1</v>
      </c>
      <c r="CO75" s="34">
        <f t="shared" si="69"/>
        <v>1</v>
      </c>
      <c r="CP75" s="34">
        <f t="shared" si="69"/>
        <v>1</v>
      </c>
      <c r="CQ75" s="34">
        <f t="shared" si="69"/>
        <v>1</v>
      </c>
      <c r="CR75" s="34">
        <f t="shared" si="51"/>
        <v>1</v>
      </c>
      <c r="CS75" s="34">
        <f t="shared" si="51"/>
        <v>1</v>
      </c>
      <c r="CT75" s="34">
        <f t="shared" si="43"/>
        <v>1</v>
      </c>
      <c r="CU75" s="34">
        <f t="shared" si="43"/>
        <v>1</v>
      </c>
      <c r="CV75" s="34">
        <f t="shared" si="43"/>
        <v>1</v>
      </c>
      <c r="CW75" s="34">
        <f t="shared" si="43"/>
        <v>1</v>
      </c>
      <c r="CX75" s="34">
        <f t="shared" si="43"/>
        <v>1</v>
      </c>
      <c r="DA75" s="34">
        <f t="shared" si="60"/>
        <v>0</v>
      </c>
      <c r="DB75" s="34">
        <f t="shared" si="60"/>
        <v>0</v>
      </c>
      <c r="DC75" s="34">
        <f t="shared" si="60"/>
        <v>0</v>
      </c>
      <c r="DD75" s="34">
        <f t="shared" ref="DD75:DS94" si="70">+IF(AND(BJ75=1,BI75=0),1,0)</f>
        <v>0</v>
      </c>
      <c r="DE75" s="34">
        <f t="shared" si="70"/>
        <v>0</v>
      </c>
      <c r="DF75" s="34">
        <f t="shared" si="70"/>
        <v>0</v>
      </c>
      <c r="DG75" s="34">
        <f t="shared" si="70"/>
        <v>0</v>
      </c>
      <c r="DH75" s="34">
        <f t="shared" si="70"/>
        <v>0</v>
      </c>
      <c r="DI75" s="34">
        <f t="shared" si="70"/>
        <v>1</v>
      </c>
      <c r="DJ75" s="34">
        <f t="shared" si="70"/>
        <v>0</v>
      </c>
      <c r="DK75" s="34">
        <f t="shared" si="70"/>
        <v>0</v>
      </c>
      <c r="DL75" s="34">
        <f t="shared" si="70"/>
        <v>0</v>
      </c>
      <c r="DM75" s="34">
        <f t="shared" si="70"/>
        <v>0</v>
      </c>
      <c r="DN75" s="34">
        <f t="shared" si="70"/>
        <v>0</v>
      </c>
      <c r="DO75" s="34">
        <f t="shared" si="52"/>
        <v>0</v>
      </c>
      <c r="DP75" s="34">
        <f t="shared" si="52"/>
        <v>0</v>
      </c>
      <c r="DQ75" s="34">
        <f t="shared" si="44"/>
        <v>0</v>
      </c>
      <c r="DR75" s="34">
        <f t="shared" si="44"/>
        <v>0</v>
      </c>
      <c r="DS75" s="34">
        <f t="shared" si="44"/>
        <v>0</v>
      </c>
      <c r="DT75" s="34">
        <f t="shared" si="44"/>
        <v>0</v>
      </c>
      <c r="DU75" s="34">
        <f t="shared" si="44"/>
        <v>0</v>
      </c>
      <c r="DW75" s="34">
        <f t="shared" si="67"/>
        <v>0</v>
      </c>
      <c r="DX75" s="34">
        <f t="shared" si="61"/>
        <v>0</v>
      </c>
      <c r="DY75" s="34">
        <f t="shared" si="61"/>
        <v>0</v>
      </c>
      <c r="DZ75" s="34">
        <f t="shared" si="61"/>
        <v>0</v>
      </c>
      <c r="EA75" s="34">
        <f t="shared" ref="EA75:EP94" si="71">+IF(AND(BJ75=0,BI75=1),1,0)</f>
        <v>0</v>
      </c>
      <c r="EB75" s="34">
        <f t="shared" si="71"/>
        <v>0</v>
      </c>
      <c r="EC75" s="34">
        <f t="shared" si="71"/>
        <v>0</v>
      </c>
      <c r="ED75" s="34">
        <f t="shared" si="71"/>
        <v>0</v>
      </c>
      <c r="EE75" s="34">
        <f t="shared" si="71"/>
        <v>0</v>
      </c>
      <c r="EF75" s="34">
        <f t="shared" si="71"/>
        <v>0</v>
      </c>
      <c r="EG75" s="34">
        <f t="shared" si="71"/>
        <v>0</v>
      </c>
      <c r="EH75" s="34">
        <f t="shared" si="71"/>
        <v>0</v>
      </c>
      <c r="EI75" s="34">
        <f t="shared" si="71"/>
        <v>0</v>
      </c>
      <c r="EJ75" s="34">
        <f t="shared" si="71"/>
        <v>0</v>
      </c>
      <c r="EK75" s="34">
        <f t="shared" si="71"/>
        <v>0</v>
      </c>
      <c r="EL75" s="34">
        <f t="shared" si="53"/>
        <v>0</v>
      </c>
      <c r="EM75" s="34">
        <f t="shared" si="53"/>
        <v>0</v>
      </c>
      <c r="EN75" s="34">
        <f t="shared" si="45"/>
        <v>0</v>
      </c>
      <c r="EO75" s="34">
        <f t="shared" si="45"/>
        <v>0</v>
      </c>
      <c r="EP75" s="34">
        <f t="shared" si="45"/>
        <v>0</v>
      </c>
      <c r="EQ75" s="34">
        <f t="shared" si="45"/>
        <v>0</v>
      </c>
      <c r="ER75" s="34">
        <f t="shared" si="45"/>
        <v>0</v>
      </c>
      <c r="ES75" s="5"/>
      <c r="ET75" s="44">
        <f t="shared" si="62"/>
        <v>0</v>
      </c>
      <c r="EU75" s="44">
        <f t="shared" si="62"/>
        <v>0</v>
      </c>
      <c r="EV75" s="44">
        <f t="shared" si="62"/>
        <v>0</v>
      </c>
      <c r="EW75" s="44">
        <f t="shared" ref="EW75:FL94" si="72">+DC75*O75</f>
        <v>0</v>
      </c>
      <c r="EX75" s="44">
        <f t="shared" si="72"/>
        <v>0</v>
      </c>
      <c r="EY75" s="44">
        <f t="shared" si="72"/>
        <v>0</v>
      </c>
      <c r="EZ75" s="44">
        <f t="shared" si="72"/>
        <v>0</v>
      </c>
      <c r="FA75" s="44">
        <f t="shared" si="72"/>
        <v>0</v>
      </c>
      <c r="FB75" s="44">
        <f t="shared" si="72"/>
        <v>0</v>
      </c>
      <c r="FC75" s="44">
        <f t="shared" si="72"/>
        <v>170000</v>
      </c>
      <c r="FD75" s="44">
        <f t="shared" si="72"/>
        <v>0</v>
      </c>
      <c r="FE75" s="44">
        <f t="shared" si="72"/>
        <v>0</v>
      </c>
      <c r="FF75" s="44">
        <f t="shared" si="72"/>
        <v>0</v>
      </c>
      <c r="FG75" s="44">
        <f t="shared" si="72"/>
        <v>0</v>
      </c>
      <c r="FH75" s="44">
        <f t="shared" si="54"/>
        <v>0</v>
      </c>
      <c r="FI75" s="44">
        <f t="shared" si="54"/>
        <v>0</v>
      </c>
      <c r="FJ75" s="44">
        <f t="shared" si="46"/>
        <v>0</v>
      </c>
      <c r="FK75" s="44">
        <f t="shared" si="46"/>
        <v>0</v>
      </c>
      <c r="FL75" s="44">
        <f t="shared" si="46"/>
        <v>0</v>
      </c>
      <c r="FM75" s="44">
        <f t="shared" si="46"/>
        <v>0</v>
      </c>
      <c r="FN75" s="44">
        <f t="shared" si="46"/>
        <v>0</v>
      </c>
      <c r="FO75" s="44">
        <f t="shared" si="46"/>
        <v>0</v>
      </c>
      <c r="FP75" s="44"/>
      <c r="FQ75" s="44">
        <f t="shared" si="63"/>
        <v>0</v>
      </c>
      <c r="FR75" s="44">
        <f t="shared" si="63"/>
        <v>0</v>
      </c>
      <c r="FS75" s="44">
        <f t="shared" si="63"/>
        <v>0</v>
      </c>
      <c r="FT75" s="44">
        <f t="shared" ref="FT75:GI94" si="73">+CF75*IF(O75&gt;N75,O75-N75,0)</f>
        <v>0</v>
      </c>
      <c r="FU75" s="44">
        <f t="shared" si="73"/>
        <v>0</v>
      </c>
      <c r="FV75" s="44">
        <f t="shared" si="73"/>
        <v>0</v>
      </c>
      <c r="FW75" s="44">
        <f t="shared" si="73"/>
        <v>0</v>
      </c>
      <c r="FX75" s="44">
        <f t="shared" si="73"/>
        <v>0</v>
      </c>
      <c r="FY75" s="44">
        <f t="shared" si="73"/>
        <v>0</v>
      </c>
      <c r="FZ75" s="44">
        <f t="shared" si="73"/>
        <v>0</v>
      </c>
      <c r="GA75" s="44">
        <f t="shared" si="73"/>
        <v>0</v>
      </c>
      <c r="GB75" s="44">
        <f t="shared" si="73"/>
        <v>0</v>
      </c>
      <c r="GC75" s="44">
        <f t="shared" si="73"/>
        <v>0</v>
      </c>
      <c r="GD75" s="44">
        <f t="shared" si="73"/>
        <v>0</v>
      </c>
      <c r="GE75" s="44">
        <f t="shared" si="55"/>
        <v>0</v>
      </c>
      <c r="GF75" s="44">
        <f t="shared" si="55"/>
        <v>0</v>
      </c>
      <c r="GG75" s="44">
        <f t="shared" si="47"/>
        <v>0</v>
      </c>
      <c r="GH75" s="44">
        <f t="shared" si="47"/>
        <v>0</v>
      </c>
      <c r="GI75" s="44">
        <f t="shared" si="47"/>
        <v>0</v>
      </c>
      <c r="GJ75" s="44">
        <f t="shared" si="47"/>
        <v>0</v>
      </c>
      <c r="GK75" s="44">
        <f t="shared" si="47"/>
        <v>0</v>
      </c>
      <c r="GL75" s="44">
        <f t="shared" si="47"/>
        <v>0</v>
      </c>
      <c r="GM75" s="44"/>
      <c r="GN75" s="44">
        <f t="shared" si="64"/>
        <v>0</v>
      </c>
      <c r="GO75" s="44">
        <f t="shared" si="64"/>
        <v>0</v>
      </c>
      <c r="GP75" s="44">
        <f t="shared" si="64"/>
        <v>0</v>
      </c>
      <c r="GQ75" s="44">
        <f t="shared" ref="GQ75:HF94" si="74">+CF75*IF(O75&lt;N75,O75-N75,0)</f>
        <v>0</v>
      </c>
      <c r="GR75" s="44">
        <f t="shared" si="74"/>
        <v>0</v>
      </c>
      <c r="GS75" s="44">
        <f t="shared" si="74"/>
        <v>0</v>
      </c>
      <c r="GT75" s="44">
        <f t="shared" si="74"/>
        <v>0</v>
      </c>
      <c r="GU75" s="44">
        <f t="shared" si="74"/>
        <v>0</v>
      </c>
      <c r="GV75" s="44">
        <f t="shared" si="74"/>
        <v>0</v>
      </c>
      <c r="GW75" s="44">
        <f t="shared" si="74"/>
        <v>0</v>
      </c>
      <c r="GX75" s="44">
        <f t="shared" si="74"/>
        <v>0</v>
      </c>
      <c r="GY75" s="44">
        <f t="shared" si="74"/>
        <v>0</v>
      </c>
      <c r="GZ75" s="44">
        <f t="shared" si="74"/>
        <v>0</v>
      </c>
      <c r="HA75" s="44">
        <f t="shared" si="74"/>
        <v>0</v>
      </c>
      <c r="HB75" s="44">
        <f t="shared" si="56"/>
        <v>0</v>
      </c>
      <c r="HC75" s="44">
        <f t="shared" si="56"/>
        <v>0</v>
      </c>
      <c r="HD75" s="44">
        <f t="shared" si="48"/>
        <v>0</v>
      </c>
      <c r="HE75" s="44">
        <f t="shared" si="48"/>
        <v>0</v>
      </c>
      <c r="HF75" s="44">
        <f t="shared" si="48"/>
        <v>0</v>
      </c>
      <c r="HG75" s="44">
        <f t="shared" si="48"/>
        <v>0</v>
      </c>
      <c r="HH75" s="44">
        <f t="shared" si="48"/>
        <v>0</v>
      </c>
      <c r="HI75" s="44">
        <f t="shared" si="48"/>
        <v>0</v>
      </c>
      <c r="HJ75" s="44"/>
      <c r="HK75" s="44">
        <f t="shared" si="65"/>
        <v>0</v>
      </c>
      <c r="HL75" s="44">
        <f t="shared" si="65"/>
        <v>0</v>
      </c>
      <c r="HM75" s="44">
        <f t="shared" si="65"/>
        <v>0</v>
      </c>
      <c r="HN75" s="44">
        <f t="shared" ref="HN75:IC94" si="75">-DZ75*N75</f>
        <v>0</v>
      </c>
      <c r="HO75" s="44">
        <f t="shared" si="75"/>
        <v>0</v>
      </c>
      <c r="HP75" s="44">
        <f t="shared" si="75"/>
        <v>0</v>
      </c>
      <c r="HQ75" s="44">
        <f t="shared" si="75"/>
        <v>0</v>
      </c>
      <c r="HR75" s="44">
        <f t="shared" si="75"/>
        <v>0</v>
      </c>
      <c r="HS75" s="44">
        <f t="shared" si="75"/>
        <v>0</v>
      </c>
      <c r="HT75" s="44">
        <f t="shared" si="75"/>
        <v>0</v>
      </c>
      <c r="HU75" s="44">
        <f t="shared" si="75"/>
        <v>0</v>
      </c>
      <c r="HV75" s="44">
        <f t="shared" si="75"/>
        <v>0</v>
      </c>
      <c r="HW75" s="44">
        <f t="shared" si="75"/>
        <v>0</v>
      </c>
      <c r="HX75" s="44">
        <f t="shared" si="75"/>
        <v>0</v>
      </c>
      <c r="HY75" s="44">
        <f t="shared" si="57"/>
        <v>0</v>
      </c>
      <c r="HZ75" s="44">
        <f t="shared" si="57"/>
        <v>0</v>
      </c>
      <c r="IA75" s="44">
        <f t="shared" si="49"/>
        <v>0</v>
      </c>
      <c r="IB75" s="44">
        <f t="shared" si="49"/>
        <v>0</v>
      </c>
      <c r="IC75" s="44">
        <f t="shared" si="49"/>
        <v>0</v>
      </c>
      <c r="ID75" s="44">
        <f t="shared" si="49"/>
        <v>0</v>
      </c>
      <c r="IE75" s="44">
        <f t="shared" si="49"/>
        <v>0</v>
      </c>
      <c r="IF75" s="44">
        <f t="shared" si="49"/>
        <v>0</v>
      </c>
    </row>
    <row r="76" spans="1:240" s="34" customFormat="1" ht="12" customHeight="1" x14ac:dyDescent="0.15">
      <c r="A76" s="77"/>
      <c r="B76" s="78" t="s">
        <v>299</v>
      </c>
      <c r="C76" s="78" t="s">
        <v>300</v>
      </c>
      <c r="D76" s="79" t="s">
        <v>301</v>
      </c>
      <c r="E76" s="79" t="s">
        <v>301</v>
      </c>
      <c r="F76" s="79" t="s">
        <v>302</v>
      </c>
      <c r="G76" s="80">
        <v>46221</v>
      </c>
      <c r="H76" s="65" t="s">
        <v>64</v>
      </c>
      <c r="I76" s="65" t="s">
        <v>70</v>
      </c>
      <c r="J76" s="65" t="s">
        <v>93</v>
      </c>
      <c r="K76" s="67"/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1">
        <v>0</v>
      </c>
      <c r="S76" s="81">
        <v>0</v>
      </c>
      <c r="T76" s="81">
        <v>0</v>
      </c>
      <c r="U76" s="81">
        <v>0</v>
      </c>
      <c r="V76" s="81">
        <v>69107</v>
      </c>
      <c r="W76" s="81">
        <v>69107</v>
      </c>
      <c r="X76" s="81">
        <v>69107</v>
      </c>
      <c r="Y76" s="81">
        <v>69107</v>
      </c>
      <c r="Z76" s="81">
        <v>69107</v>
      </c>
      <c r="AA76" s="81">
        <v>69107</v>
      </c>
      <c r="AB76" s="81">
        <v>69107</v>
      </c>
      <c r="AC76" s="81">
        <v>69107</v>
      </c>
      <c r="AD76" s="81">
        <v>69107</v>
      </c>
      <c r="AE76" s="81">
        <v>69107</v>
      </c>
      <c r="AF76" s="81">
        <v>69107</v>
      </c>
      <c r="AG76" s="81">
        <v>69107</v>
      </c>
      <c r="AH76" s="44"/>
      <c r="AI76" s="81">
        <v>0</v>
      </c>
      <c r="AJ76" s="81">
        <v>0</v>
      </c>
      <c r="AK76" s="81">
        <v>0</v>
      </c>
      <c r="AL76" s="81">
        <v>0</v>
      </c>
      <c r="AM76" s="81">
        <v>0</v>
      </c>
      <c r="AN76" s="81">
        <v>0</v>
      </c>
      <c r="AO76" s="81">
        <v>0</v>
      </c>
      <c r="AP76" s="81">
        <v>0</v>
      </c>
      <c r="AQ76" s="81">
        <v>0</v>
      </c>
      <c r="AR76" s="81">
        <v>0</v>
      </c>
      <c r="AS76" s="81">
        <v>0</v>
      </c>
      <c r="AT76" s="81">
        <v>0</v>
      </c>
      <c r="AU76" s="81">
        <v>0</v>
      </c>
      <c r="AV76" s="81">
        <v>0</v>
      </c>
      <c r="AW76" s="81">
        <v>0</v>
      </c>
      <c r="AX76" s="81">
        <v>0</v>
      </c>
      <c r="AY76" s="81">
        <v>0</v>
      </c>
      <c r="AZ76" s="81">
        <v>0</v>
      </c>
      <c r="BA76" s="81">
        <v>0</v>
      </c>
      <c r="BB76" s="81">
        <v>0</v>
      </c>
      <c r="BC76" s="81">
        <v>0</v>
      </c>
      <c r="BD76" s="81">
        <v>0</v>
      </c>
      <c r="BE76" s="5"/>
      <c r="BF76" s="34">
        <f t="shared" ref="BF76:BU107" si="76">+IF(L76&lt;&gt;0,1,0)</f>
        <v>0</v>
      </c>
      <c r="BG76" s="34">
        <f t="shared" si="76"/>
        <v>0</v>
      </c>
      <c r="BH76" s="34">
        <f t="shared" si="76"/>
        <v>0</v>
      </c>
      <c r="BI76" s="34">
        <f t="shared" si="68"/>
        <v>0</v>
      </c>
      <c r="BJ76" s="34">
        <f t="shared" si="68"/>
        <v>0</v>
      </c>
      <c r="BK76" s="34">
        <f t="shared" si="68"/>
        <v>0</v>
      </c>
      <c r="BL76" s="34">
        <f t="shared" si="68"/>
        <v>0</v>
      </c>
      <c r="BM76" s="34">
        <f t="shared" si="68"/>
        <v>0</v>
      </c>
      <c r="BN76" s="34">
        <f t="shared" si="68"/>
        <v>0</v>
      </c>
      <c r="BO76" s="34">
        <f t="shared" si="68"/>
        <v>0</v>
      </c>
      <c r="BP76" s="34">
        <f t="shared" si="68"/>
        <v>1</v>
      </c>
      <c r="BQ76" s="34">
        <f t="shared" si="68"/>
        <v>1</v>
      </c>
      <c r="BR76" s="34">
        <f t="shared" si="68"/>
        <v>1</v>
      </c>
      <c r="BS76" s="34">
        <f t="shared" si="68"/>
        <v>1</v>
      </c>
      <c r="BT76" s="34">
        <f t="shared" si="50"/>
        <v>1</v>
      </c>
      <c r="BU76" s="34">
        <f t="shared" si="50"/>
        <v>1</v>
      </c>
      <c r="BV76" s="34">
        <f t="shared" si="42"/>
        <v>1</v>
      </c>
      <c r="BW76" s="34">
        <f t="shared" si="42"/>
        <v>1</v>
      </c>
      <c r="BX76" s="34">
        <f t="shared" si="42"/>
        <v>1</v>
      </c>
      <c r="BY76" s="34">
        <f t="shared" si="42"/>
        <v>1</v>
      </c>
      <c r="BZ76" s="34">
        <f t="shared" si="42"/>
        <v>1</v>
      </c>
      <c r="CA76" s="34">
        <f t="shared" si="42"/>
        <v>1</v>
      </c>
      <c r="CC76" s="34">
        <f t="shared" si="66"/>
        <v>0</v>
      </c>
      <c r="CD76" s="34">
        <f t="shared" ref="CD76:CS107" si="77">+IF(AND(BF76=1,BG76=1),1,0)</f>
        <v>0</v>
      </c>
      <c r="CE76" s="34">
        <f t="shared" si="77"/>
        <v>0</v>
      </c>
      <c r="CF76" s="34">
        <f t="shared" si="77"/>
        <v>0</v>
      </c>
      <c r="CG76" s="34">
        <f t="shared" si="69"/>
        <v>0</v>
      </c>
      <c r="CH76" s="34">
        <f t="shared" si="69"/>
        <v>0</v>
      </c>
      <c r="CI76" s="34">
        <f t="shared" si="69"/>
        <v>0</v>
      </c>
      <c r="CJ76" s="34">
        <f t="shared" si="69"/>
        <v>0</v>
      </c>
      <c r="CK76" s="34">
        <f t="shared" si="69"/>
        <v>0</v>
      </c>
      <c r="CL76" s="34">
        <f t="shared" si="69"/>
        <v>0</v>
      </c>
      <c r="CM76" s="34">
        <f t="shared" si="69"/>
        <v>0</v>
      </c>
      <c r="CN76" s="34">
        <f t="shared" si="69"/>
        <v>1</v>
      </c>
      <c r="CO76" s="34">
        <f t="shared" si="69"/>
        <v>1</v>
      </c>
      <c r="CP76" s="34">
        <f t="shared" si="69"/>
        <v>1</v>
      </c>
      <c r="CQ76" s="34">
        <f t="shared" si="69"/>
        <v>1</v>
      </c>
      <c r="CR76" s="34">
        <f t="shared" si="51"/>
        <v>1</v>
      </c>
      <c r="CS76" s="34">
        <f t="shared" si="51"/>
        <v>1</v>
      </c>
      <c r="CT76" s="34">
        <f t="shared" si="43"/>
        <v>1</v>
      </c>
      <c r="CU76" s="34">
        <f t="shared" si="43"/>
        <v>1</v>
      </c>
      <c r="CV76" s="34">
        <f t="shared" si="43"/>
        <v>1</v>
      </c>
      <c r="CW76" s="34">
        <f t="shared" si="43"/>
        <v>1</v>
      </c>
      <c r="CX76" s="34">
        <f t="shared" si="43"/>
        <v>1</v>
      </c>
      <c r="DA76" s="34">
        <f t="shared" ref="DA76:DP107" si="78">+IF(AND(BG76=1,BF76=0),1,0)</f>
        <v>0</v>
      </c>
      <c r="DB76" s="34">
        <f t="shared" si="78"/>
        <v>0</v>
      </c>
      <c r="DC76" s="34">
        <f t="shared" si="78"/>
        <v>0</v>
      </c>
      <c r="DD76" s="34">
        <f t="shared" si="70"/>
        <v>0</v>
      </c>
      <c r="DE76" s="34">
        <f t="shared" si="70"/>
        <v>0</v>
      </c>
      <c r="DF76" s="34">
        <f t="shared" si="70"/>
        <v>0</v>
      </c>
      <c r="DG76" s="34">
        <f t="shared" si="70"/>
        <v>0</v>
      </c>
      <c r="DH76" s="34">
        <f t="shared" si="70"/>
        <v>0</v>
      </c>
      <c r="DI76" s="34">
        <f t="shared" si="70"/>
        <v>0</v>
      </c>
      <c r="DJ76" s="34">
        <f t="shared" si="70"/>
        <v>1</v>
      </c>
      <c r="DK76" s="34">
        <f t="shared" si="70"/>
        <v>0</v>
      </c>
      <c r="DL76" s="34">
        <f t="shared" si="70"/>
        <v>0</v>
      </c>
      <c r="DM76" s="34">
        <f t="shared" si="70"/>
        <v>0</v>
      </c>
      <c r="DN76" s="34">
        <f t="shared" si="70"/>
        <v>0</v>
      </c>
      <c r="DO76" s="34">
        <f t="shared" si="52"/>
        <v>0</v>
      </c>
      <c r="DP76" s="34">
        <f t="shared" si="52"/>
        <v>0</v>
      </c>
      <c r="DQ76" s="34">
        <f t="shared" si="44"/>
        <v>0</v>
      </c>
      <c r="DR76" s="34">
        <f t="shared" si="44"/>
        <v>0</v>
      </c>
      <c r="DS76" s="34">
        <f t="shared" si="44"/>
        <v>0</v>
      </c>
      <c r="DT76" s="34">
        <f t="shared" si="44"/>
        <v>0</v>
      </c>
      <c r="DU76" s="34">
        <f t="shared" si="44"/>
        <v>0</v>
      </c>
      <c r="DW76" s="34">
        <f t="shared" si="67"/>
        <v>0</v>
      </c>
      <c r="DX76" s="34">
        <f t="shared" ref="DX76:EM107" si="79">+IF(AND(BG76=0,BF76=1),1,0)</f>
        <v>0</v>
      </c>
      <c r="DY76" s="34">
        <f t="shared" si="79"/>
        <v>0</v>
      </c>
      <c r="DZ76" s="34">
        <f t="shared" si="79"/>
        <v>0</v>
      </c>
      <c r="EA76" s="34">
        <f t="shared" si="71"/>
        <v>0</v>
      </c>
      <c r="EB76" s="34">
        <f t="shared" si="71"/>
        <v>0</v>
      </c>
      <c r="EC76" s="34">
        <f t="shared" si="71"/>
        <v>0</v>
      </c>
      <c r="ED76" s="34">
        <f t="shared" si="71"/>
        <v>0</v>
      </c>
      <c r="EE76" s="34">
        <f t="shared" si="71"/>
        <v>0</v>
      </c>
      <c r="EF76" s="34">
        <f t="shared" si="71"/>
        <v>0</v>
      </c>
      <c r="EG76" s="34">
        <f t="shared" si="71"/>
        <v>0</v>
      </c>
      <c r="EH76" s="34">
        <f t="shared" si="71"/>
        <v>0</v>
      </c>
      <c r="EI76" s="34">
        <f t="shared" si="71"/>
        <v>0</v>
      </c>
      <c r="EJ76" s="34">
        <f t="shared" si="71"/>
        <v>0</v>
      </c>
      <c r="EK76" s="34">
        <f t="shared" si="71"/>
        <v>0</v>
      </c>
      <c r="EL76" s="34">
        <f t="shared" si="53"/>
        <v>0</v>
      </c>
      <c r="EM76" s="34">
        <f t="shared" si="53"/>
        <v>0</v>
      </c>
      <c r="EN76" s="34">
        <f t="shared" si="45"/>
        <v>0</v>
      </c>
      <c r="EO76" s="34">
        <f t="shared" si="45"/>
        <v>0</v>
      </c>
      <c r="EP76" s="34">
        <f t="shared" si="45"/>
        <v>0</v>
      </c>
      <c r="EQ76" s="34">
        <f t="shared" si="45"/>
        <v>0</v>
      </c>
      <c r="ER76" s="34">
        <f t="shared" si="45"/>
        <v>0</v>
      </c>
      <c r="ES76" s="5"/>
      <c r="ET76" s="44">
        <f t="shared" ref="ET76:FI107" si="80">+CZ76*L76</f>
        <v>0</v>
      </c>
      <c r="EU76" s="44">
        <f t="shared" si="80"/>
        <v>0</v>
      </c>
      <c r="EV76" s="44">
        <f t="shared" si="80"/>
        <v>0</v>
      </c>
      <c r="EW76" s="44">
        <f t="shared" si="72"/>
        <v>0</v>
      </c>
      <c r="EX76" s="44">
        <f t="shared" si="72"/>
        <v>0</v>
      </c>
      <c r="EY76" s="44">
        <f t="shared" si="72"/>
        <v>0</v>
      </c>
      <c r="EZ76" s="44">
        <f t="shared" si="72"/>
        <v>0</v>
      </c>
      <c r="FA76" s="44">
        <f t="shared" si="72"/>
        <v>0</v>
      </c>
      <c r="FB76" s="44">
        <f t="shared" si="72"/>
        <v>0</v>
      </c>
      <c r="FC76" s="44">
        <f t="shared" si="72"/>
        <v>0</v>
      </c>
      <c r="FD76" s="44">
        <f t="shared" si="72"/>
        <v>69107</v>
      </c>
      <c r="FE76" s="44">
        <f t="shared" si="72"/>
        <v>0</v>
      </c>
      <c r="FF76" s="44">
        <f t="shared" si="72"/>
        <v>0</v>
      </c>
      <c r="FG76" s="44">
        <f t="shared" si="72"/>
        <v>0</v>
      </c>
      <c r="FH76" s="44">
        <f t="shared" si="54"/>
        <v>0</v>
      </c>
      <c r="FI76" s="44">
        <f t="shared" si="54"/>
        <v>0</v>
      </c>
      <c r="FJ76" s="44">
        <f t="shared" si="46"/>
        <v>0</v>
      </c>
      <c r="FK76" s="44">
        <f t="shared" si="46"/>
        <v>0</v>
      </c>
      <c r="FL76" s="44">
        <f t="shared" si="46"/>
        <v>0</v>
      </c>
      <c r="FM76" s="44">
        <f t="shared" si="46"/>
        <v>0</v>
      </c>
      <c r="FN76" s="44">
        <f t="shared" si="46"/>
        <v>0</v>
      </c>
      <c r="FO76" s="44">
        <f t="shared" si="46"/>
        <v>0</v>
      </c>
      <c r="FP76" s="44"/>
      <c r="FQ76" s="44">
        <f t="shared" ref="FQ76:GF107" si="81">+CC76*IF(L76&gt;K76,L76-K76,0)</f>
        <v>0</v>
      </c>
      <c r="FR76" s="44">
        <f t="shared" si="81"/>
        <v>0</v>
      </c>
      <c r="FS76" s="44">
        <f t="shared" si="81"/>
        <v>0</v>
      </c>
      <c r="FT76" s="44">
        <f t="shared" si="73"/>
        <v>0</v>
      </c>
      <c r="FU76" s="44">
        <f t="shared" si="73"/>
        <v>0</v>
      </c>
      <c r="FV76" s="44">
        <f t="shared" si="73"/>
        <v>0</v>
      </c>
      <c r="FW76" s="44">
        <f t="shared" si="73"/>
        <v>0</v>
      </c>
      <c r="FX76" s="44">
        <f t="shared" si="73"/>
        <v>0</v>
      </c>
      <c r="FY76" s="44">
        <f t="shared" si="73"/>
        <v>0</v>
      </c>
      <c r="FZ76" s="44">
        <f t="shared" si="73"/>
        <v>0</v>
      </c>
      <c r="GA76" s="44">
        <f t="shared" si="73"/>
        <v>0</v>
      </c>
      <c r="GB76" s="44">
        <f t="shared" si="73"/>
        <v>0</v>
      </c>
      <c r="GC76" s="44">
        <f t="shared" si="73"/>
        <v>0</v>
      </c>
      <c r="GD76" s="44">
        <f t="shared" si="73"/>
        <v>0</v>
      </c>
      <c r="GE76" s="44">
        <f t="shared" si="55"/>
        <v>0</v>
      </c>
      <c r="GF76" s="44">
        <f t="shared" si="55"/>
        <v>0</v>
      </c>
      <c r="GG76" s="44">
        <f t="shared" si="47"/>
        <v>0</v>
      </c>
      <c r="GH76" s="44">
        <f t="shared" si="47"/>
        <v>0</v>
      </c>
      <c r="GI76" s="44">
        <f t="shared" si="47"/>
        <v>0</v>
      </c>
      <c r="GJ76" s="44">
        <f t="shared" si="47"/>
        <v>0</v>
      </c>
      <c r="GK76" s="44">
        <f t="shared" si="47"/>
        <v>0</v>
      </c>
      <c r="GL76" s="44">
        <f t="shared" si="47"/>
        <v>0</v>
      </c>
      <c r="GM76" s="44"/>
      <c r="GN76" s="44">
        <f t="shared" ref="GN76:HC107" si="82">+CC76*IF(L76&lt;K76,L76-K76,0)</f>
        <v>0</v>
      </c>
      <c r="GO76" s="44">
        <f t="shared" si="82"/>
        <v>0</v>
      </c>
      <c r="GP76" s="44">
        <f t="shared" si="82"/>
        <v>0</v>
      </c>
      <c r="GQ76" s="44">
        <f t="shared" si="74"/>
        <v>0</v>
      </c>
      <c r="GR76" s="44">
        <f t="shared" si="74"/>
        <v>0</v>
      </c>
      <c r="GS76" s="44">
        <f t="shared" si="74"/>
        <v>0</v>
      </c>
      <c r="GT76" s="44">
        <f t="shared" si="74"/>
        <v>0</v>
      </c>
      <c r="GU76" s="44">
        <f t="shared" si="74"/>
        <v>0</v>
      </c>
      <c r="GV76" s="44">
        <f t="shared" si="74"/>
        <v>0</v>
      </c>
      <c r="GW76" s="44">
        <f t="shared" si="74"/>
        <v>0</v>
      </c>
      <c r="GX76" s="44">
        <f t="shared" si="74"/>
        <v>0</v>
      </c>
      <c r="GY76" s="44">
        <f t="shared" si="74"/>
        <v>0</v>
      </c>
      <c r="GZ76" s="44">
        <f t="shared" si="74"/>
        <v>0</v>
      </c>
      <c r="HA76" s="44">
        <f t="shared" si="74"/>
        <v>0</v>
      </c>
      <c r="HB76" s="44">
        <f t="shared" si="56"/>
        <v>0</v>
      </c>
      <c r="HC76" s="44">
        <f t="shared" si="56"/>
        <v>0</v>
      </c>
      <c r="HD76" s="44">
        <f t="shared" si="48"/>
        <v>0</v>
      </c>
      <c r="HE76" s="44">
        <f t="shared" si="48"/>
        <v>0</v>
      </c>
      <c r="HF76" s="44">
        <f t="shared" si="48"/>
        <v>0</v>
      </c>
      <c r="HG76" s="44">
        <f t="shared" si="48"/>
        <v>0</v>
      </c>
      <c r="HH76" s="44">
        <f t="shared" si="48"/>
        <v>0</v>
      </c>
      <c r="HI76" s="44">
        <f t="shared" si="48"/>
        <v>0</v>
      </c>
      <c r="HJ76" s="44"/>
      <c r="HK76" s="44">
        <f t="shared" ref="HK76:HZ107" si="83">-DW76*K76</f>
        <v>0</v>
      </c>
      <c r="HL76" s="44">
        <f t="shared" si="83"/>
        <v>0</v>
      </c>
      <c r="HM76" s="44">
        <f t="shared" si="83"/>
        <v>0</v>
      </c>
      <c r="HN76" s="44">
        <f t="shared" si="75"/>
        <v>0</v>
      </c>
      <c r="HO76" s="44">
        <f t="shared" si="75"/>
        <v>0</v>
      </c>
      <c r="HP76" s="44">
        <f t="shared" si="75"/>
        <v>0</v>
      </c>
      <c r="HQ76" s="44">
        <f t="shared" si="75"/>
        <v>0</v>
      </c>
      <c r="HR76" s="44">
        <f t="shared" si="75"/>
        <v>0</v>
      </c>
      <c r="HS76" s="44">
        <f t="shared" si="75"/>
        <v>0</v>
      </c>
      <c r="HT76" s="44">
        <f t="shared" si="75"/>
        <v>0</v>
      </c>
      <c r="HU76" s="44">
        <f t="shared" si="75"/>
        <v>0</v>
      </c>
      <c r="HV76" s="44">
        <f t="shared" si="75"/>
        <v>0</v>
      </c>
      <c r="HW76" s="44">
        <f t="shared" si="75"/>
        <v>0</v>
      </c>
      <c r="HX76" s="44">
        <f t="shared" si="75"/>
        <v>0</v>
      </c>
      <c r="HY76" s="44">
        <f t="shared" si="57"/>
        <v>0</v>
      </c>
      <c r="HZ76" s="44">
        <f t="shared" si="57"/>
        <v>0</v>
      </c>
      <c r="IA76" s="44">
        <f t="shared" si="49"/>
        <v>0</v>
      </c>
      <c r="IB76" s="44">
        <f t="shared" si="49"/>
        <v>0</v>
      </c>
      <c r="IC76" s="44">
        <f t="shared" si="49"/>
        <v>0</v>
      </c>
      <c r="ID76" s="44">
        <f t="shared" si="49"/>
        <v>0</v>
      </c>
      <c r="IE76" s="44">
        <f t="shared" si="49"/>
        <v>0</v>
      </c>
      <c r="IF76" s="44">
        <f t="shared" si="49"/>
        <v>0</v>
      </c>
    </row>
    <row r="77" spans="1:240" s="34" customFormat="1" ht="12" customHeight="1" x14ac:dyDescent="0.15">
      <c r="A77" s="77"/>
      <c r="B77" s="82" t="s">
        <v>303</v>
      </c>
      <c r="C77" s="82" t="s">
        <v>304</v>
      </c>
      <c r="D77" s="79" t="s">
        <v>305</v>
      </c>
      <c r="E77" s="79" t="s">
        <v>305</v>
      </c>
      <c r="F77" s="80">
        <v>45748</v>
      </c>
      <c r="G77" s="80">
        <v>47208</v>
      </c>
      <c r="H77" s="65" t="s">
        <v>46</v>
      </c>
      <c r="I77" s="65" t="s">
        <v>74</v>
      </c>
      <c r="J77" s="65" t="s">
        <v>89</v>
      </c>
      <c r="K77" s="67"/>
      <c r="L77" s="81">
        <v>7700000</v>
      </c>
      <c r="M77" s="81">
        <v>7700000</v>
      </c>
      <c r="N77" s="81">
        <v>7700000</v>
      </c>
      <c r="O77" s="81">
        <v>7700000</v>
      </c>
      <c r="P77" s="81">
        <v>7700000</v>
      </c>
      <c r="Q77" s="81">
        <v>7700000</v>
      </c>
      <c r="R77" s="81">
        <v>7700000</v>
      </c>
      <c r="S77" s="81">
        <v>7700000</v>
      </c>
      <c r="T77" s="81">
        <v>7700000</v>
      </c>
      <c r="U77" s="81">
        <v>7700000</v>
      </c>
      <c r="V77" s="81">
        <v>7700000</v>
      </c>
      <c r="W77" s="81">
        <v>7700000</v>
      </c>
      <c r="X77" s="81">
        <v>7700000</v>
      </c>
      <c r="Y77" s="81">
        <v>7700000</v>
      </c>
      <c r="Z77" s="81">
        <v>7700000</v>
      </c>
      <c r="AA77" s="81">
        <v>7700000</v>
      </c>
      <c r="AB77" s="81">
        <v>7700000</v>
      </c>
      <c r="AC77" s="81">
        <v>7700000</v>
      </c>
      <c r="AD77" s="81">
        <v>7700000</v>
      </c>
      <c r="AE77" s="81">
        <v>7700000</v>
      </c>
      <c r="AF77" s="81">
        <v>7700000</v>
      </c>
      <c r="AG77" s="81">
        <v>7700000</v>
      </c>
      <c r="AH77" s="44"/>
      <c r="AI77" s="81">
        <v>4700000</v>
      </c>
      <c r="AJ77" s="81">
        <v>4700000</v>
      </c>
      <c r="AK77" s="81">
        <v>4700000</v>
      </c>
      <c r="AL77" s="81">
        <v>4700000</v>
      </c>
      <c r="AM77" s="81">
        <v>4700000</v>
      </c>
      <c r="AN77" s="81">
        <v>4700000</v>
      </c>
      <c r="AO77" s="81">
        <v>4700000</v>
      </c>
      <c r="AP77" s="81">
        <v>4700000</v>
      </c>
      <c r="AQ77" s="81">
        <v>4700000</v>
      </c>
      <c r="AR77" s="81">
        <v>4700000</v>
      </c>
      <c r="AS77" s="81">
        <v>4700000</v>
      </c>
      <c r="AT77" s="81">
        <v>4700000</v>
      </c>
      <c r="AU77" s="81">
        <v>4700000</v>
      </c>
      <c r="AV77" s="81">
        <v>4700000</v>
      </c>
      <c r="AW77" s="81">
        <v>4700000</v>
      </c>
      <c r="AX77" s="81">
        <v>4700000</v>
      </c>
      <c r="AY77" s="81">
        <v>4700000</v>
      </c>
      <c r="AZ77" s="81">
        <v>4700000</v>
      </c>
      <c r="BA77" s="81">
        <v>4700000</v>
      </c>
      <c r="BB77" s="81">
        <v>4700000</v>
      </c>
      <c r="BC77" s="81">
        <v>4700000</v>
      </c>
      <c r="BD77" s="81">
        <v>4700000</v>
      </c>
      <c r="BE77" s="5"/>
      <c r="BF77" s="34">
        <f t="shared" si="76"/>
        <v>1</v>
      </c>
      <c r="BG77" s="34">
        <f t="shared" si="76"/>
        <v>1</v>
      </c>
      <c r="BH77" s="34">
        <f t="shared" si="76"/>
        <v>1</v>
      </c>
      <c r="BI77" s="34">
        <f t="shared" si="68"/>
        <v>1</v>
      </c>
      <c r="BJ77" s="34">
        <f t="shared" si="68"/>
        <v>1</v>
      </c>
      <c r="BK77" s="34">
        <f t="shared" si="68"/>
        <v>1</v>
      </c>
      <c r="BL77" s="34">
        <f t="shared" si="68"/>
        <v>1</v>
      </c>
      <c r="BM77" s="34">
        <f t="shared" si="68"/>
        <v>1</v>
      </c>
      <c r="BN77" s="34">
        <f t="shared" si="68"/>
        <v>1</v>
      </c>
      <c r="BO77" s="34">
        <f t="shared" si="68"/>
        <v>1</v>
      </c>
      <c r="BP77" s="34">
        <f t="shared" si="68"/>
        <v>1</v>
      </c>
      <c r="BQ77" s="34">
        <f t="shared" si="68"/>
        <v>1</v>
      </c>
      <c r="BR77" s="34">
        <f t="shared" si="68"/>
        <v>1</v>
      </c>
      <c r="BS77" s="34">
        <f t="shared" si="68"/>
        <v>1</v>
      </c>
      <c r="BT77" s="34">
        <f t="shared" si="50"/>
        <v>1</v>
      </c>
      <c r="BU77" s="34">
        <f t="shared" si="50"/>
        <v>1</v>
      </c>
      <c r="BV77" s="34">
        <f t="shared" si="42"/>
        <v>1</v>
      </c>
      <c r="BW77" s="34">
        <f t="shared" si="42"/>
        <v>1</v>
      </c>
      <c r="BX77" s="34">
        <f t="shared" si="42"/>
        <v>1</v>
      </c>
      <c r="BY77" s="34">
        <f t="shared" si="42"/>
        <v>1</v>
      </c>
      <c r="BZ77" s="34">
        <f t="shared" si="42"/>
        <v>1</v>
      </c>
      <c r="CA77" s="34">
        <f t="shared" si="42"/>
        <v>1</v>
      </c>
      <c r="CC77" s="34">
        <f t="shared" si="66"/>
        <v>0</v>
      </c>
      <c r="CD77" s="34">
        <f t="shared" si="77"/>
        <v>1</v>
      </c>
      <c r="CE77" s="34">
        <f t="shared" si="77"/>
        <v>1</v>
      </c>
      <c r="CF77" s="34">
        <f t="shared" si="77"/>
        <v>1</v>
      </c>
      <c r="CG77" s="34">
        <f t="shared" si="69"/>
        <v>1</v>
      </c>
      <c r="CH77" s="34">
        <f t="shared" si="69"/>
        <v>1</v>
      </c>
      <c r="CI77" s="34">
        <f t="shared" si="69"/>
        <v>1</v>
      </c>
      <c r="CJ77" s="34">
        <f t="shared" si="69"/>
        <v>1</v>
      </c>
      <c r="CK77" s="34">
        <f t="shared" si="69"/>
        <v>1</v>
      </c>
      <c r="CL77" s="34">
        <f t="shared" si="69"/>
        <v>1</v>
      </c>
      <c r="CM77" s="34">
        <f t="shared" si="69"/>
        <v>1</v>
      </c>
      <c r="CN77" s="34">
        <f t="shared" si="69"/>
        <v>1</v>
      </c>
      <c r="CO77" s="34">
        <f t="shared" si="69"/>
        <v>1</v>
      </c>
      <c r="CP77" s="34">
        <f t="shared" si="69"/>
        <v>1</v>
      </c>
      <c r="CQ77" s="34">
        <f t="shared" si="69"/>
        <v>1</v>
      </c>
      <c r="CR77" s="34">
        <f t="shared" si="51"/>
        <v>1</v>
      </c>
      <c r="CS77" s="34">
        <f t="shared" si="51"/>
        <v>1</v>
      </c>
      <c r="CT77" s="34">
        <f t="shared" si="43"/>
        <v>1</v>
      </c>
      <c r="CU77" s="34">
        <f t="shared" si="43"/>
        <v>1</v>
      </c>
      <c r="CV77" s="34">
        <f t="shared" si="43"/>
        <v>1</v>
      </c>
      <c r="CW77" s="34">
        <f t="shared" si="43"/>
        <v>1</v>
      </c>
      <c r="CX77" s="34">
        <f t="shared" si="43"/>
        <v>1</v>
      </c>
      <c r="DA77" s="34">
        <f t="shared" si="78"/>
        <v>0</v>
      </c>
      <c r="DB77" s="34">
        <f t="shared" si="78"/>
        <v>0</v>
      </c>
      <c r="DC77" s="34">
        <f t="shared" si="78"/>
        <v>0</v>
      </c>
      <c r="DD77" s="34">
        <f t="shared" si="70"/>
        <v>0</v>
      </c>
      <c r="DE77" s="34">
        <f t="shared" si="70"/>
        <v>0</v>
      </c>
      <c r="DF77" s="34">
        <f t="shared" si="70"/>
        <v>0</v>
      </c>
      <c r="DG77" s="34">
        <f t="shared" si="70"/>
        <v>0</v>
      </c>
      <c r="DH77" s="34">
        <f t="shared" si="70"/>
        <v>0</v>
      </c>
      <c r="DI77" s="34">
        <f t="shared" si="70"/>
        <v>0</v>
      </c>
      <c r="DJ77" s="34">
        <f t="shared" si="70"/>
        <v>0</v>
      </c>
      <c r="DK77" s="34">
        <f t="shared" si="70"/>
        <v>0</v>
      </c>
      <c r="DL77" s="34">
        <f t="shared" si="70"/>
        <v>0</v>
      </c>
      <c r="DM77" s="34">
        <f t="shared" si="70"/>
        <v>0</v>
      </c>
      <c r="DN77" s="34">
        <f t="shared" si="70"/>
        <v>0</v>
      </c>
      <c r="DO77" s="34">
        <f t="shared" si="52"/>
        <v>0</v>
      </c>
      <c r="DP77" s="34">
        <f t="shared" si="52"/>
        <v>0</v>
      </c>
      <c r="DQ77" s="34">
        <f t="shared" si="44"/>
        <v>0</v>
      </c>
      <c r="DR77" s="34">
        <f t="shared" si="44"/>
        <v>0</v>
      </c>
      <c r="DS77" s="34">
        <f t="shared" si="44"/>
        <v>0</v>
      </c>
      <c r="DT77" s="34">
        <f t="shared" si="44"/>
        <v>0</v>
      </c>
      <c r="DU77" s="34">
        <f t="shared" si="44"/>
        <v>0</v>
      </c>
      <c r="DW77" s="34">
        <f t="shared" si="67"/>
        <v>0</v>
      </c>
      <c r="DX77" s="34">
        <f t="shared" si="79"/>
        <v>0</v>
      </c>
      <c r="DY77" s="34">
        <f t="shared" si="79"/>
        <v>0</v>
      </c>
      <c r="DZ77" s="34">
        <f t="shared" si="79"/>
        <v>0</v>
      </c>
      <c r="EA77" s="34">
        <f t="shared" si="71"/>
        <v>0</v>
      </c>
      <c r="EB77" s="34">
        <f t="shared" si="71"/>
        <v>0</v>
      </c>
      <c r="EC77" s="34">
        <f t="shared" si="71"/>
        <v>0</v>
      </c>
      <c r="ED77" s="34">
        <f t="shared" si="71"/>
        <v>0</v>
      </c>
      <c r="EE77" s="34">
        <f t="shared" si="71"/>
        <v>0</v>
      </c>
      <c r="EF77" s="34">
        <f t="shared" si="71"/>
        <v>0</v>
      </c>
      <c r="EG77" s="34">
        <f t="shared" si="71"/>
        <v>0</v>
      </c>
      <c r="EH77" s="34">
        <f t="shared" si="71"/>
        <v>0</v>
      </c>
      <c r="EI77" s="34">
        <f t="shared" si="71"/>
        <v>0</v>
      </c>
      <c r="EJ77" s="34">
        <f t="shared" si="71"/>
        <v>0</v>
      </c>
      <c r="EK77" s="34">
        <f t="shared" si="71"/>
        <v>0</v>
      </c>
      <c r="EL77" s="34">
        <f t="shared" si="53"/>
        <v>0</v>
      </c>
      <c r="EM77" s="34">
        <f t="shared" si="53"/>
        <v>0</v>
      </c>
      <c r="EN77" s="34">
        <f t="shared" si="45"/>
        <v>0</v>
      </c>
      <c r="EO77" s="34">
        <f t="shared" si="45"/>
        <v>0</v>
      </c>
      <c r="EP77" s="34">
        <f t="shared" si="45"/>
        <v>0</v>
      </c>
      <c r="EQ77" s="34">
        <f t="shared" si="45"/>
        <v>0</v>
      </c>
      <c r="ER77" s="34">
        <f t="shared" si="45"/>
        <v>0</v>
      </c>
      <c r="ES77" s="5"/>
      <c r="ET77" s="44">
        <f t="shared" si="80"/>
        <v>0</v>
      </c>
      <c r="EU77" s="44">
        <f t="shared" si="80"/>
        <v>0</v>
      </c>
      <c r="EV77" s="44">
        <f t="shared" si="80"/>
        <v>0</v>
      </c>
      <c r="EW77" s="44">
        <f t="shared" si="72"/>
        <v>0</v>
      </c>
      <c r="EX77" s="44">
        <f t="shared" si="72"/>
        <v>0</v>
      </c>
      <c r="EY77" s="44">
        <f t="shared" si="72"/>
        <v>0</v>
      </c>
      <c r="EZ77" s="44">
        <f t="shared" si="72"/>
        <v>0</v>
      </c>
      <c r="FA77" s="44">
        <f t="shared" si="72"/>
        <v>0</v>
      </c>
      <c r="FB77" s="44">
        <f t="shared" si="72"/>
        <v>0</v>
      </c>
      <c r="FC77" s="44">
        <f t="shared" si="72"/>
        <v>0</v>
      </c>
      <c r="FD77" s="44">
        <f t="shared" si="72"/>
        <v>0</v>
      </c>
      <c r="FE77" s="44">
        <f t="shared" si="72"/>
        <v>0</v>
      </c>
      <c r="FF77" s="44">
        <f t="shared" si="72"/>
        <v>0</v>
      </c>
      <c r="FG77" s="44">
        <f t="shared" si="72"/>
        <v>0</v>
      </c>
      <c r="FH77" s="44">
        <f t="shared" si="54"/>
        <v>0</v>
      </c>
      <c r="FI77" s="44">
        <f t="shared" si="54"/>
        <v>0</v>
      </c>
      <c r="FJ77" s="44">
        <f t="shared" si="46"/>
        <v>0</v>
      </c>
      <c r="FK77" s="44">
        <f t="shared" si="46"/>
        <v>0</v>
      </c>
      <c r="FL77" s="44">
        <f t="shared" si="46"/>
        <v>0</v>
      </c>
      <c r="FM77" s="44">
        <f t="shared" si="46"/>
        <v>0</v>
      </c>
      <c r="FN77" s="44">
        <f t="shared" si="46"/>
        <v>0</v>
      </c>
      <c r="FO77" s="44">
        <f t="shared" si="46"/>
        <v>0</v>
      </c>
      <c r="FP77" s="44"/>
      <c r="FQ77" s="44">
        <f t="shared" si="81"/>
        <v>0</v>
      </c>
      <c r="FR77" s="44">
        <f t="shared" si="81"/>
        <v>0</v>
      </c>
      <c r="FS77" s="44">
        <f t="shared" si="81"/>
        <v>0</v>
      </c>
      <c r="FT77" s="44">
        <f t="shared" si="73"/>
        <v>0</v>
      </c>
      <c r="FU77" s="44">
        <f t="shared" si="73"/>
        <v>0</v>
      </c>
      <c r="FV77" s="44">
        <f t="shared" si="73"/>
        <v>0</v>
      </c>
      <c r="FW77" s="44">
        <f t="shared" si="73"/>
        <v>0</v>
      </c>
      <c r="FX77" s="44">
        <f t="shared" si="73"/>
        <v>0</v>
      </c>
      <c r="FY77" s="44">
        <f t="shared" si="73"/>
        <v>0</v>
      </c>
      <c r="FZ77" s="44">
        <f t="shared" si="73"/>
        <v>0</v>
      </c>
      <c r="GA77" s="44">
        <f t="shared" si="73"/>
        <v>0</v>
      </c>
      <c r="GB77" s="44">
        <f t="shared" si="73"/>
        <v>0</v>
      </c>
      <c r="GC77" s="44">
        <f t="shared" si="73"/>
        <v>0</v>
      </c>
      <c r="GD77" s="44">
        <f t="shared" si="73"/>
        <v>0</v>
      </c>
      <c r="GE77" s="44">
        <f t="shared" si="55"/>
        <v>0</v>
      </c>
      <c r="GF77" s="44">
        <f t="shared" si="55"/>
        <v>0</v>
      </c>
      <c r="GG77" s="44">
        <f t="shared" si="47"/>
        <v>0</v>
      </c>
      <c r="GH77" s="44">
        <f t="shared" si="47"/>
        <v>0</v>
      </c>
      <c r="GI77" s="44">
        <f t="shared" si="47"/>
        <v>0</v>
      </c>
      <c r="GJ77" s="44">
        <f t="shared" si="47"/>
        <v>0</v>
      </c>
      <c r="GK77" s="44">
        <f t="shared" si="47"/>
        <v>0</v>
      </c>
      <c r="GL77" s="44">
        <f t="shared" si="47"/>
        <v>0</v>
      </c>
      <c r="GM77" s="44"/>
      <c r="GN77" s="44">
        <f t="shared" si="82"/>
        <v>0</v>
      </c>
      <c r="GO77" s="44">
        <f t="shared" si="82"/>
        <v>0</v>
      </c>
      <c r="GP77" s="44">
        <f t="shared" si="82"/>
        <v>0</v>
      </c>
      <c r="GQ77" s="44">
        <f t="shared" si="74"/>
        <v>0</v>
      </c>
      <c r="GR77" s="44">
        <f t="shared" si="74"/>
        <v>0</v>
      </c>
      <c r="GS77" s="44">
        <f t="shared" si="74"/>
        <v>0</v>
      </c>
      <c r="GT77" s="44">
        <f t="shared" si="74"/>
        <v>0</v>
      </c>
      <c r="GU77" s="44">
        <f t="shared" si="74"/>
        <v>0</v>
      </c>
      <c r="GV77" s="44">
        <f t="shared" si="74"/>
        <v>0</v>
      </c>
      <c r="GW77" s="44">
        <f t="shared" si="74"/>
        <v>0</v>
      </c>
      <c r="GX77" s="44">
        <f t="shared" si="74"/>
        <v>0</v>
      </c>
      <c r="GY77" s="44">
        <f t="shared" si="74"/>
        <v>0</v>
      </c>
      <c r="GZ77" s="44">
        <f t="shared" si="74"/>
        <v>0</v>
      </c>
      <c r="HA77" s="44">
        <f t="shared" si="74"/>
        <v>0</v>
      </c>
      <c r="HB77" s="44">
        <f t="shared" si="56"/>
        <v>0</v>
      </c>
      <c r="HC77" s="44">
        <f t="shared" si="56"/>
        <v>0</v>
      </c>
      <c r="HD77" s="44">
        <f t="shared" si="48"/>
        <v>0</v>
      </c>
      <c r="HE77" s="44">
        <f t="shared" si="48"/>
        <v>0</v>
      </c>
      <c r="HF77" s="44">
        <f t="shared" si="48"/>
        <v>0</v>
      </c>
      <c r="HG77" s="44">
        <f t="shared" si="48"/>
        <v>0</v>
      </c>
      <c r="HH77" s="44">
        <f t="shared" si="48"/>
        <v>0</v>
      </c>
      <c r="HI77" s="44">
        <f t="shared" si="48"/>
        <v>0</v>
      </c>
      <c r="HJ77" s="44"/>
      <c r="HK77" s="44">
        <f t="shared" si="83"/>
        <v>0</v>
      </c>
      <c r="HL77" s="44">
        <f t="shared" si="83"/>
        <v>0</v>
      </c>
      <c r="HM77" s="44">
        <f t="shared" si="83"/>
        <v>0</v>
      </c>
      <c r="HN77" s="44">
        <f t="shared" si="75"/>
        <v>0</v>
      </c>
      <c r="HO77" s="44">
        <f t="shared" si="75"/>
        <v>0</v>
      </c>
      <c r="HP77" s="44">
        <f t="shared" si="75"/>
        <v>0</v>
      </c>
      <c r="HQ77" s="44">
        <f t="shared" si="75"/>
        <v>0</v>
      </c>
      <c r="HR77" s="44">
        <f t="shared" si="75"/>
        <v>0</v>
      </c>
      <c r="HS77" s="44">
        <f t="shared" si="75"/>
        <v>0</v>
      </c>
      <c r="HT77" s="44">
        <f t="shared" si="75"/>
        <v>0</v>
      </c>
      <c r="HU77" s="44">
        <f t="shared" si="75"/>
        <v>0</v>
      </c>
      <c r="HV77" s="44">
        <f t="shared" si="75"/>
        <v>0</v>
      </c>
      <c r="HW77" s="44">
        <f t="shared" si="75"/>
        <v>0</v>
      </c>
      <c r="HX77" s="44">
        <f t="shared" si="75"/>
        <v>0</v>
      </c>
      <c r="HY77" s="44">
        <f t="shared" si="57"/>
        <v>0</v>
      </c>
      <c r="HZ77" s="44">
        <f t="shared" si="57"/>
        <v>0</v>
      </c>
      <c r="IA77" s="44">
        <f t="shared" si="49"/>
        <v>0</v>
      </c>
      <c r="IB77" s="44">
        <f t="shared" si="49"/>
        <v>0</v>
      </c>
      <c r="IC77" s="44">
        <f t="shared" si="49"/>
        <v>0</v>
      </c>
      <c r="ID77" s="44">
        <f t="shared" si="49"/>
        <v>0</v>
      </c>
      <c r="IE77" s="44">
        <f t="shared" si="49"/>
        <v>0</v>
      </c>
      <c r="IF77" s="44">
        <f t="shared" si="49"/>
        <v>0</v>
      </c>
    </row>
    <row r="78" spans="1:240" s="34" customFormat="1" ht="12" customHeight="1" x14ac:dyDescent="0.15">
      <c r="A78" s="77"/>
      <c r="B78" s="82"/>
      <c r="C78" s="82" t="s">
        <v>306</v>
      </c>
      <c r="D78" s="79" t="s">
        <v>307</v>
      </c>
      <c r="E78" s="79" t="s">
        <v>307</v>
      </c>
      <c r="F78" s="80">
        <v>45673</v>
      </c>
      <c r="G78" s="80">
        <v>46387</v>
      </c>
      <c r="H78" s="65" t="s">
        <v>48</v>
      </c>
      <c r="I78" s="65" t="s">
        <v>69</v>
      </c>
      <c r="J78" s="65" t="s">
        <v>89</v>
      </c>
      <c r="K78" s="67"/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0</v>
      </c>
      <c r="U78" s="81">
        <v>0</v>
      </c>
      <c r="V78" s="81">
        <v>666666.66</v>
      </c>
      <c r="W78" s="81">
        <v>666666.66</v>
      </c>
      <c r="X78" s="81">
        <v>666666.66</v>
      </c>
      <c r="Y78" s="81">
        <v>666666.66</v>
      </c>
      <c r="Z78" s="81">
        <v>666666.66</v>
      </c>
      <c r="AA78" s="81">
        <v>666666.66</v>
      </c>
      <c r="AB78" s="81">
        <v>666666.66</v>
      </c>
      <c r="AC78" s="81">
        <v>666666.66</v>
      </c>
      <c r="AD78" s="81">
        <v>666666.66</v>
      </c>
      <c r="AE78" s="81">
        <v>666666.66</v>
      </c>
      <c r="AF78" s="81">
        <v>666666.66</v>
      </c>
      <c r="AG78" s="81">
        <v>666666.66</v>
      </c>
      <c r="AH78" s="44"/>
      <c r="AI78" s="81">
        <v>0</v>
      </c>
      <c r="AJ78" s="81">
        <v>0</v>
      </c>
      <c r="AK78" s="81">
        <v>0</v>
      </c>
      <c r="AL78" s="81">
        <v>0</v>
      </c>
      <c r="AM78" s="81">
        <v>0</v>
      </c>
      <c r="AN78" s="81">
        <v>0</v>
      </c>
      <c r="AO78" s="81">
        <v>0</v>
      </c>
      <c r="AP78" s="81">
        <v>0</v>
      </c>
      <c r="AQ78" s="81">
        <v>0</v>
      </c>
      <c r="AR78" s="81">
        <v>0</v>
      </c>
      <c r="AS78" s="81">
        <v>666666.66</v>
      </c>
      <c r="AT78" s="81">
        <v>666666.66</v>
      </c>
      <c r="AU78" s="81">
        <v>666666.66</v>
      </c>
      <c r="AV78" s="81">
        <v>666666.66</v>
      </c>
      <c r="AW78" s="81">
        <v>666666.66</v>
      </c>
      <c r="AX78" s="81">
        <v>666666.66</v>
      </c>
      <c r="AY78" s="81">
        <v>666666.66</v>
      </c>
      <c r="AZ78" s="81">
        <v>666666.66</v>
      </c>
      <c r="BA78" s="81">
        <v>666666.66</v>
      </c>
      <c r="BB78" s="81">
        <v>666666.66</v>
      </c>
      <c r="BC78" s="81">
        <v>666666.66</v>
      </c>
      <c r="BD78" s="81">
        <v>666666.66</v>
      </c>
      <c r="BE78" s="5"/>
      <c r="BF78" s="34">
        <f t="shared" si="76"/>
        <v>0</v>
      </c>
      <c r="BG78" s="34">
        <f t="shared" si="76"/>
        <v>0</v>
      </c>
      <c r="BH78" s="34">
        <f t="shared" si="76"/>
        <v>0</v>
      </c>
      <c r="BI78" s="34">
        <f t="shared" si="68"/>
        <v>0</v>
      </c>
      <c r="BJ78" s="34">
        <f t="shared" si="68"/>
        <v>0</v>
      </c>
      <c r="BK78" s="34">
        <f t="shared" si="68"/>
        <v>0</v>
      </c>
      <c r="BL78" s="34">
        <f t="shared" si="68"/>
        <v>0</v>
      </c>
      <c r="BM78" s="34">
        <f t="shared" si="68"/>
        <v>0</v>
      </c>
      <c r="BN78" s="34">
        <f t="shared" si="68"/>
        <v>0</v>
      </c>
      <c r="BO78" s="34">
        <f t="shared" si="68"/>
        <v>0</v>
      </c>
      <c r="BP78" s="34">
        <f t="shared" si="68"/>
        <v>1</v>
      </c>
      <c r="BQ78" s="34">
        <f t="shared" si="68"/>
        <v>1</v>
      </c>
      <c r="BR78" s="34">
        <f t="shared" si="68"/>
        <v>1</v>
      </c>
      <c r="BS78" s="34">
        <f t="shared" si="68"/>
        <v>1</v>
      </c>
      <c r="BT78" s="34">
        <f t="shared" si="50"/>
        <v>1</v>
      </c>
      <c r="BU78" s="34">
        <f t="shared" si="50"/>
        <v>1</v>
      </c>
      <c r="BV78" s="34">
        <f t="shared" si="42"/>
        <v>1</v>
      </c>
      <c r="BW78" s="34">
        <f t="shared" si="42"/>
        <v>1</v>
      </c>
      <c r="BX78" s="34">
        <f t="shared" si="42"/>
        <v>1</v>
      </c>
      <c r="BY78" s="34">
        <f t="shared" si="42"/>
        <v>1</v>
      </c>
      <c r="BZ78" s="34">
        <f t="shared" si="42"/>
        <v>1</v>
      </c>
      <c r="CA78" s="34">
        <f t="shared" si="42"/>
        <v>1</v>
      </c>
      <c r="CC78" s="34">
        <f t="shared" si="66"/>
        <v>0</v>
      </c>
      <c r="CD78" s="34">
        <f t="shared" si="77"/>
        <v>0</v>
      </c>
      <c r="CE78" s="34">
        <f t="shared" si="77"/>
        <v>0</v>
      </c>
      <c r="CF78" s="34">
        <f t="shared" si="77"/>
        <v>0</v>
      </c>
      <c r="CG78" s="34">
        <f t="shared" si="69"/>
        <v>0</v>
      </c>
      <c r="CH78" s="34">
        <f t="shared" si="69"/>
        <v>0</v>
      </c>
      <c r="CI78" s="34">
        <f t="shared" si="69"/>
        <v>0</v>
      </c>
      <c r="CJ78" s="34">
        <f t="shared" si="69"/>
        <v>0</v>
      </c>
      <c r="CK78" s="34">
        <f t="shared" si="69"/>
        <v>0</v>
      </c>
      <c r="CL78" s="34">
        <f t="shared" si="69"/>
        <v>0</v>
      </c>
      <c r="CM78" s="34">
        <f t="shared" si="69"/>
        <v>0</v>
      </c>
      <c r="CN78" s="34">
        <f t="shared" si="69"/>
        <v>1</v>
      </c>
      <c r="CO78" s="34">
        <f t="shared" si="69"/>
        <v>1</v>
      </c>
      <c r="CP78" s="34">
        <f t="shared" si="69"/>
        <v>1</v>
      </c>
      <c r="CQ78" s="34">
        <f t="shared" si="69"/>
        <v>1</v>
      </c>
      <c r="CR78" s="34">
        <f t="shared" si="51"/>
        <v>1</v>
      </c>
      <c r="CS78" s="34">
        <f t="shared" si="51"/>
        <v>1</v>
      </c>
      <c r="CT78" s="34">
        <f t="shared" si="43"/>
        <v>1</v>
      </c>
      <c r="CU78" s="34">
        <f t="shared" si="43"/>
        <v>1</v>
      </c>
      <c r="CV78" s="34">
        <f t="shared" si="43"/>
        <v>1</v>
      </c>
      <c r="CW78" s="34">
        <f t="shared" si="43"/>
        <v>1</v>
      </c>
      <c r="CX78" s="34">
        <f t="shared" si="43"/>
        <v>1</v>
      </c>
      <c r="DA78" s="34">
        <f t="shared" si="78"/>
        <v>0</v>
      </c>
      <c r="DB78" s="34">
        <f t="shared" si="78"/>
        <v>0</v>
      </c>
      <c r="DC78" s="34">
        <f t="shared" si="78"/>
        <v>0</v>
      </c>
      <c r="DD78" s="34">
        <f t="shared" si="70"/>
        <v>0</v>
      </c>
      <c r="DE78" s="34">
        <f t="shared" si="70"/>
        <v>0</v>
      </c>
      <c r="DF78" s="34">
        <f t="shared" si="70"/>
        <v>0</v>
      </c>
      <c r="DG78" s="34">
        <f t="shared" si="70"/>
        <v>0</v>
      </c>
      <c r="DH78" s="34">
        <f t="shared" si="70"/>
        <v>0</v>
      </c>
      <c r="DI78" s="34">
        <f t="shared" si="70"/>
        <v>0</v>
      </c>
      <c r="DJ78" s="34">
        <f t="shared" si="70"/>
        <v>1</v>
      </c>
      <c r="DK78" s="34">
        <f t="shared" si="70"/>
        <v>0</v>
      </c>
      <c r="DL78" s="34">
        <f t="shared" si="70"/>
        <v>0</v>
      </c>
      <c r="DM78" s="34">
        <f t="shared" si="70"/>
        <v>0</v>
      </c>
      <c r="DN78" s="34">
        <f t="shared" si="70"/>
        <v>0</v>
      </c>
      <c r="DO78" s="34">
        <f t="shared" si="52"/>
        <v>0</v>
      </c>
      <c r="DP78" s="34">
        <f t="shared" si="52"/>
        <v>0</v>
      </c>
      <c r="DQ78" s="34">
        <f t="shared" si="44"/>
        <v>0</v>
      </c>
      <c r="DR78" s="34">
        <f t="shared" si="44"/>
        <v>0</v>
      </c>
      <c r="DS78" s="34">
        <f t="shared" si="44"/>
        <v>0</v>
      </c>
      <c r="DT78" s="34">
        <f t="shared" si="44"/>
        <v>0</v>
      </c>
      <c r="DU78" s="34">
        <f t="shared" si="44"/>
        <v>0</v>
      </c>
      <c r="DW78" s="34">
        <f t="shared" si="67"/>
        <v>0</v>
      </c>
      <c r="DX78" s="34">
        <f t="shared" si="79"/>
        <v>0</v>
      </c>
      <c r="DY78" s="34">
        <f t="shared" si="79"/>
        <v>0</v>
      </c>
      <c r="DZ78" s="34">
        <f t="shared" si="79"/>
        <v>0</v>
      </c>
      <c r="EA78" s="34">
        <f t="shared" si="71"/>
        <v>0</v>
      </c>
      <c r="EB78" s="34">
        <f t="shared" si="71"/>
        <v>0</v>
      </c>
      <c r="EC78" s="34">
        <f t="shared" si="71"/>
        <v>0</v>
      </c>
      <c r="ED78" s="34">
        <f t="shared" si="71"/>
        <v>0</v>
      </c>
      <c r="EE78" s="34">
        <f t="shared" si="71"/>
        <v>0</v>
      </c>
      <c r="EF78" s="34">
        <f t="shared" si="71"/>
        <v>0</v>
      </c>
      <c r="EG78" s="34">
        <f t="shared" si="71"/>
        <v>0</v>
      </c>
      <c r="EH78" s="34">
        <f t="shared" si="71"/>
        <v>0</v>
      </c>
      <c r="EI78" s="34">
        <f t="shared" si="71"/>
        <v>0</v>
      </c>
      <c r="EJ78" s="34">
        <f t="shared" si="71"/>
        <v>0</v>
      </c>
      <c r="EK78" s="34">
        <f t="shared" si="71"/>
        <v>0</v>
      </c>
      <c r="EL78" s="34">
        <f t="shared" si="53"/>
        <v>0</v>
      </c>
      <c r="EM78" s="34">
        <f t="shared" si="53"/>
        <v>0</v>
      </c>
      <c r="EN78" s="34">
        <f t="shared" si="45"/>
        <v>0</v>
      </c>
      <c r="EO78" s="34">
        <f t="shared" si="45"/>
        <v>0</v>
      </c>
      <c r="EP78" s="34">
        <f t="shared" si="45"/>
        <v>0</v>
      </c>
      <c r="EQ78" s="34">
        <f t="shared" si="45"/>
        <v>0</v>
      </c>
      <c r="ER78" s="34">
        <f t="shared" si="45"/>
        <v>0</v>
      </c>
      <c r="ES78" s="5"/>
      <c r="ET78" s="44">
        <f t="shared" si="80"/>
        <v>0</v>
      </c>
      <c r="EU78" s="44">
        <f t="shared" si="80"/>
        <v>0</v>
      </c>
      <c r="EV78" s="44">
        <f t="shared" si="80"/>
        <v>0</v>
      </c>
      <c r="EW78" s="44">
        <f t="shared" si="72"/>
        <v>0</v>
      </c>
      <c r="EX78" s="44">
        <f t="shared" si="72"/>
        <v>0</v>
      </c>
      <c r="EY78" s="44">
        <f t="shared" si="72"/>
        <v>0</v>
      </c>
      <c r="EZ78" s="44">
        <f t="shared" si="72"/>
        <v>0</v>
      </c>
      <c r="FA78" s="44">
        <f t="shared" si="72"/>
        <v>0</v>
      </c>
      <c r="FB78" s="44">
        <f t="shared" si="72"/>
        <v>0</v>
      </c>
      <c r="FC78" s="44">
        <f t="shared" si="72"/>
        <v>0</v>
      </c>
      <c r="FD78" s="44">
        <f t="shared" si="72"/>
        <v>666666.66</v>
      </c>
      <c r="FE78" s="44">
        <f t="shared" si="72"/>
        <v>0</v>
      </c>
      <c r="FF78" s="44">
        <f t="shared" si="72"/>
        <v>0</v>
      </c>
      <c r="FG78" s="44">
        <f t="shared" si="72"/>
        <v>0</v>
      </c>
      <c r="FH78" s="44">
        <f t="shared" si="54"/>
        <v>0</v>
      </c>
      <c r="FI78" s="44">
        <f t="shared" si="54"/>
        <v>0</v>
      </c>
      <c r="FJ78" s="44">
        <f t="shared" si="46"/>
        <v>0</v>
      </c>
      <c r="FK78" s="44">
        <f t="shared" si="46"/>
        <v>0</v>
      </c>
      <c r="FL78" s="44">
        <f t="shared" si="46"/>
        <v>0</v>
      </c>
      <c r="FM78" s="44">
        <f t="shared" si="46"/>
        <v>0</v>
      </c>
      <c r="FN78" s="44">
        <f t="shared" si="46"/>
        <v>0</v>
      </c>
      <c r="FO78" s="44">
        <f t="shared" si="46"/>
        <v>0</v>
      </c>
      <c r="FP78" s="44"/>
      <c r="FQ78" s="44">
        <f t="shared" si="81"/>
        <v>0</v>
      </c>
      <c r="FR78" s="44">
        <f t="shared" si="81"/>
        <v>0</v>
      </c>
      <c r="FS78" s="44">
        <f t="shared" si="81"/>
        <v>0</v>
      </c>
      <c r="FT78" s="44">
        <f t="shared" si="73"/>
        <v>0</v>
      </c>
      <c r="FU78" s="44">
        <f t="shared" si="73"/>
        <v>0</v>
      </c>
      <c r="FV78" s="44">
        <f t="shared" si="73"/>
        <v>0</v>
      </c>
      <c r="FW78" s="44">
        <f t="shared" si="73"/>
        <v>0</v>
      </c>
      <c r="FX78" s="44">
        <f t="shared" si="73"/>
        <v>0</v>
      </c>
      <c r="FY78" s="44">
        <f t="shared" si="73"/>
        <v>0</v>
      </c>
      <c r="FZ78" s="44">
        <f t="shared" si="73"/>
        <v>0</v>
      </c>
      <c r="GA78" s="44">
        <f t="shared" si="73"/>
        <v>0</v>
      </c>
      <c r="GB78" s="44">
        <f t="shared" si="73"/>
        <v>0</v>
      </c>
      <c r="GC78" s="44">
        <f t="shared" si="73"/>
        <v>0</v>
      </c>
      <c r="GD78" s="44">
        <f t="shared" si="73"/>
        <v>0</v>
      </c>
      <c r="GE78" s="44">
        <f t="shared" si="55"/>
        <v>0</v>
      </c>
      <c r="GF78" s="44">
        <f t="shared" si="55"/>
        <v>0</v>
      </c>
      <c r="GG78" s="44">
        <f t="shared" si="47"/>
        <v>0</v>
      </c>
      <c r="GH78" s="44">
        <f t="shared" si="47"/>
        <v>0</v>
      </c>
      <c r="GI78" s="44">
        <f t="shared" si="47"/>
        <v>0</v>
      </c>
      <c r="GJ78" s="44">
        <f t="shared" si="47"/>
        <v>0</v>
      </c>
      <c r="GK78" s="44">
        <f t="shared" si="47"/>
        <v>0</v>
      </c>
      <c r="GL78" s="44">
        <f t="shared" si="47"/>
        <v>0</v>
      </c>
      <c r="GM78" s="44"/>
      <c r="GN78" s="44">
        <f t="shared" si="82"/>
        <v>0</v>
      </c>
      <c r="GO78" s="44">
        <f t="shared" si="82"/>
        <v>0</v>
      </c>
      <c r="GP78" s="44">
        <f t="shared" si="82"/>
        <v>0</v>
      </c>
      <c r="GQ78" s="44">
        <f t="shared" si="74"/>
        <v>0</v>
      </c>
      <c r="GR78" s="44">
        <f t="shared" si="74"/>
        <v>0</v>
      </c>
      <c r="GS78" s="44">
        <f t="shared" si="74"/>
        <v>0</v>
      </c>
      <c r="GT78" s="44">
        <f t="shared" si="74"/>
        <v>0</v>
      </c>
      <c r="GU78" s="44">
        <f t="shared" si="74"/>
        <v>0</v>
      </c>
      <c r="GV78" s="44">
        <f t="shared" si="74"/>
        <v>0</v>
      </c>
      <c r="GW78" s="44">
        <f t="shared" si="74"/>
        <v>0</v>
      </c>
      <c r="GX78" s="44">
        <f t="shared" si="74"/>
        <v>0</v>
      </c>
      <c r="GY78" s="44">
        <f t="shared" si="74"/>
        <v>0</v>
      </c>
      <c r="GZ78" s="44">
        <f t="shared" si="74"/>
        <v>0</v>
      </c>
      <c r="HA78" s="44">
        <f t="shared" si="74"/>
        <v>0</v>
      </c>
      <c r="HB78" s="44">
        <f t="shared" si="56"/>
        <v>0</v>
      </c>
      <c r="HC78" s="44">
        <f t="shared" si="56"/>
        <v>0</v>
      </c>
      <c r="HD78" s="44">
        <f t="shared" si="48"/>
        <v>0</v>
      </c>
      <c r="HE78" s="44">
        <f t="shared" si="48"/>
        <v>0</v>
      </c>
      <c r="HF78" s="44">
        <f t="shared" si="48"/>
        <v>0</v>
      </c>
      <c r="HG78" s="44">
        <f t="shared" si="48"/>
        <v>0</v>
      </c>
      <c r="HH78" s="44">
        <f t="shared" si="48"/>
        <v>0</v>
      </c>
      <c r="HI78" s="44">
        <f t="shared" si="48"/>
        <v>0</v>
      </c>
      <c r="HJ78" s="44"/>
      <c r="HK78" s="44">
        <f t="shared" si="83"/>
        <v>0</v>
      </c>
      <c r="HL78" s="44">
        <f t="shared" si="83"/>
        <v>0</v>
      </c>
      <c r="HM78" s="44">
        <f t="shared" si="83"/>
        <v>0</v>
      </c>
      <c r="HN78" s="44">
        <f t="shared" si="75"/>
        <v>0</v>
      </c>
      <c r="HO78" s="44">
        <f t="shared" si="75"/>
        <v>0</v>
      </c>
      <c r="HP78" s="44">
        <f t="shared" si="75"/>
        <v>0</v>
      </c>
      <c r="HQ78" s="44">
        <f t="shared" si="75"/>
        <v>0</v>
      </c>
      <c r="HR78" s="44">
        <f t="shared" si="75"/>
        <v>0</v>
      </c>
      <c r="HS78" s="44">
        <f t="shared" si="75"/>
        <v>0</v>
      </c>
      <c r="HT78" s="44">
        <f t="shared" si="75"/>
        <v>0</v>
      </c>
      <c r="HU78" s="44">
        <f t="shared" si="75"/>
        <v>0</v>
      </c>
      <c r="HV78" s="44">
        <f t="shared" si="75"/>
        <v>0</v>
      </c>
      <c r="HW78" s="44">
        <f t="shared" si="75"/>
        <v>0</v>
      </c>
      <c r="HX78" s="44">
        <f t="shared" si="75"/>
        <v>0</v>
      </c>
      <c r="HY78" s="44">
        <f t="shared" si="57"/>
        <v>0</v>
      </c>
      <c r="HZ78" s="44">
        <f t="shared" si="57"/>
        <v>0</v>
      </c>
      <c r="IA78" s="44">
        <f t="shared" si="49"/>
        <v>0</v>
      </c>
      <c r="IB78" s="44">
        <f t="shared" si="49"/>
        <v>0</v>
      </c>
      <c r="IC78" s="44">
        <f t="shared" si="49"/>
        <v>0</v>
      </c>
      <c r="ID78" s="44">
        <f t="shared" si="49"/>
        <v>0</v>
      </c>
      <c r="IE78" s="44">
        <f t="shared" si="49"/>
        <v>0</v>
      </c>
      <c r="IF78" s="44">
        <f t="shared" si="49"/>
        <v>0</v>
      </c>
    </row>
    <row r="79" spans="1:240" s="34" customFormat="1" ht="12" customHeight="1" x14ac:dyDescent="0.15">
      <c r="A79" s="77"/>
      <c r="B79" s="82"/>
      <c r="C79" s="82" t="s">
        <v>308</v>
      </c>
      <c r="D79" s="79" t="s">
        <v>307</v>
      </c>
      <c r="E79" s="79" t="s">
        <v>307</v>
      </c>
      <c r="F79" s="80">
        <v>45369</v>
      </c>
      <c r="G79" s="80">
        <v>45856</v>
      </c>
      <c r="H79" s="65" t="s">
        <v>48</v>
      </c>
      <c r="I79" s="65" t="s">
        <v>69</v>
      </c>
      <c r="J79" s="65" t="s">
        <v>89</v>
      </c>
      <c r="K79" s="67"/>
      <c r="L79" s="81">
        <v>1345216</v>
      </c>
      <c r="M79" s="81">
        <v>1345216</v>
      </c>
      <c r="N79" s="81">
        <v>1345216</v>
      </c>
      <c r="O79" s="81">
        <v>1345216</v>
      </c>
      <c r="P79" s="81">
        <v>1345216</v>
      </c>
      <c r="Q79" s="81">
        <v>1345216</v>
      </c>
      <c r="R79" s="81">
        <v>1345216</v>
      </c>
      <c r="S79" s="81">
        <v>1345216</v>
      </c>
      <c r="T79" s="81">
        <v>1345216</v>
      </c>
      <c r="U79" s="81">
        <v>1345216</v>
      </c>
      <c r="V79" s="81">
        <v>1345216</v>
      </c>
      <c r="W79" s="81">
        <v>1345216</v>
      </c>
      <c r="X79" s="81">
        <v>1345216</v>
      </c>
      <c r="Y79" s="81">
        <v>1345216</v>
      </c>
      <c r="Z79" s="81">
        <v>1345216</v>
      </c>
      <c r="AA79" s="81">
        <v>1345216</v>
      </c>
      <c r="AB79" s="81">
        <v>1345216</v>
      </c>
      <c r="AC79" s="81">
        <v>1345216</v>
      </c>
      <c r="AD79" s="81">
        <v>1345216</v>
      </c>
      <c r="AE79" s="81">
        <v>1345216</v>
      </c>
      <c r="AF79" s="81">
        <v>1345216</v>
      </c>
      <c r="AG79" s="81">
        <v>1345216</v>
      </c>
      <c r="AH79" s="44"/>
      <c r="AI79" s="81">
        <v>1345216</v>
      </c>
      <c r="AJ79" s="81">
        <v>1345216</v>
      </c>
      <c r="AK79" s="81">
        <v>1345216</v>
      </c>
      <c r="AL79" s="81">
        <v>1345216</v>
      </c>
      <c r="AM79" s="81">
        <v>1345216</v>
      </c>
      <c r="AN79" s="81">
        <v>1345216</v>
      </c>
      <c r="AO79" s="81">
        <v>1345216</v>
      </c>
      <c r="AP79" s="81">
        <v>1345216</v>
      </c>
      <c r="AQ79" s="81">
        <v>1345216</v>
      </c>
      <c r="AR79" s="81">
        <v>1345216</v>
      </c>
      <c r="AS79" s="81">
        <v>1345216</v>
      </c>
      <c r="AT79" s="81">
        <v>1345216</v>
      </c>
      <c r="AU79" s="81">
        <v>1345216</v>
      </c>
      <c r="AV79" s="81">
        <v>1345216</v>
      </c>
      <c r="AW79" s="81">
        <v>1345216</v>
      </c>
      <c r="AX79" s="81">
        <v>1345216</v>
      </c>
      <c r="AY79" s="81">
        <v>1345216</v>
      </c>
      <c r="AZ79" s="81">
        <v>1345216</v>
      </c>
      <c r="BA79" s="81">
        <v>1345216</v>
      </c>
      <c r="BB79" s="81">
        <v>1345216</v>
      </c>
      <c r="BC79" s="81">
        <v>1345216</v>
      </c>
      <c r="BD79" s="81">
        <v>1345216</v>
      </c>
      <c r="BE79" s="5"/>
      <c r="BF79" s="34">
        <f t="shared" si="76"/>
        <v>1</v>
      </c>
      <c r="BG79" s="34">
        <f t="shared" si="76"/>
        <v>1</v>
      </c>
      <c r="BH79" s="34">
        <f t="shared" si="76"/>
        <v>1</v>
      </c>
      <c r="BI79" s="34">
        <f t="shared" si="68"/>
        <v>1</v>
      </c>
      <c r="BJ79" s="34">
        <f t="shared" si="68"/>
        <v>1</v>
      </c>
      <c r="BK79" s="34">
        <f t="shared" si="68"/>
        <v>1</v>
      </c>
      <c r="BL79" s="34">
        <f t="shared" si="68"/>
        <v>1</v>
      </c>
      <c r="BM79" s="34">
        <f t="shared" si="68"/>
        <v>1</v>
      </c>
      <c r="BN79" s="34">
        <f t="shared" si="68"/>
        <v>1</v>
      </c>
      <c r="BO79" s="34">
        <f t="shared" si="68"/>
        <v>1</v>
      </c>
      <c r="BP79" s="34">
        <f t="shared" si="68"/>
        <v>1</v>
      </c>
      <c r="BQ79" s="34">
        <f t="shared" si="68"/>
        <v>1</v>
      </c>
      <c r="BR79" s="34">
        <f t="shared" si="68"/>
        <v>1</v>
      </c>
      <c r="BS79" s="34">
        <f t="shared" si="68"/>
        <v>1</v>
      </c>
      <c r="BT79" s="34">
        <f t="shared" si="50"/>
        <v>1</v>
      </c>
      <c r="BU79" s="34">
        <f t="shared" si="50"/>
        <v>1</v>
      </c>
      <c r="BV79" s="34">
        <f t="shared" si="42"/>
        <v>1</v>
      </c>
      <c r="BW79" s="34">
        <f t="shared" si="42"/>
        <v>1</v>
      </c>
      <c r="BX79" s="34">
        <f t="shared" si="42"/>
        <v>1</v>
      </c>
      <c r="BY79" s="34">
        <f t="shared" si="42"/>
        <v>1</v>
      </c>
      <c r="BZ79" s="34">
        <f t="shared" si="42"/>
        <v>1</v>
      </c>
      <c r="CA79" s="34">
        <f t="shared" si="42"/>
        <v>1</v>
      </c>
      <c r="CC79" s="34">
        <f t="shared" si="66"/>
        <v>0</v>
      </c>
      <c r="CD79" s="34">
        <f t="shared" si="77"/>
        <v>1</v>
      </c>
      <c r="CE79" s="34">
        <f t="shared" si="77"/>
        <v>1</v>
      </c>
      <c r="CF79" s="34">
        <f t="shared" si="77"/>
        <v>1</v>
      </c>
      <c r="CG79" s="34">
        <f t="shared" si="69"/>
        <v>1</v>
      </c>
      <c r="CH79" s="34">
        <f t="shared" si="69"/>
        <v>1</v>
      </c>
      <c r="CI79" s="34">
        <f t="shared" si="69"/>
        <v>1</v>
      </c>
      <c r="CJ79" s="34">
        <f t="shared" si="69"/>
        <v>1</v>
      </c>
      <c r="CK79" s="34">
        <f t="shared" si="69"/>
        <v>1</v>
      </c>
      <c r="CL79" s="34">
        <f t="shared" si="69"/>
        <v>1</v>
      </c>
      <c r="CM79" s="34">
        <f t="shared" si="69"/>
        <v>1</v>
      </c>
      <c r="CN79" s="34">
        <f t="shared" si="69"/>
        <v>1</v>
      </c>
      <c r="CO79" s="34">
        <f t="shared" si="69"/>
        <v>1</v>
      </c>
      <c r="CP79" s="34">
        <f t="shared" si="69"/>
        <v>1</v>
      </c>
      <c r="CQ79" s="34">
        <f t="shared" si="69"/>
        <v>1</v>
      </c>
      <c r="CR79" s="34">
        <f t="shared" si="51"/>
        <v>1</v>
      </c>
      <c r="CS79" s="34">
        <f t="shared" si="51"/>
        <v>1</v>
      </c>
      <c r="CT79" s="34">
        <f t="shared" si="43"/>
        <v>1</v>
      </c>
      <c r="CU79" s="34">
        <f t="shared" si="43"/>
        <v>1</v>
      </c>
      <c r="CV79" s="34">
        <f t="shared" si="43"/>
        <v>1</v>
      </c>
      <c r="CW79" s="34">
        <f t="shared" si="43"/>
        <v>1</v>
      </c>
      <c r="CX79" s="34">
        <f t="shared" si="43"/>
        <v>1</v>
      </c>
      <c r="DA79" s="34">
        <f t="shared" si="78"/>
        <v>0</v>
      </c>
      <c r="DB79" s="34">
        <f t="shared" si="78"/>
        <v>0</v>
      </c>
      <c r="DC79" s="34">
        <f t="shared" si="78"/>
        <v>0</v>
      </c>
      <c r="DD79" s="34">
        <f t="shared" si="70"/>
        <v>0</v>
      </c>
      <c r="DE79" s="34">
        <f t="shared" si="70"/>
        <v>0</v>
      </c>
      <c r="DF79" s="34">
        <f t="shared" si="70"/>
        <v>0</v>
      </c>
      <c r="DG79" s="34">
        <f t="shared" si="70"/>
        <v>0</v>
      </c>
      <c r="DH79" s="34">
        <f t="shared" si="70"/>
        <v>0</v>
      </c>
      <c r="DI79" s="34">
        <f t="shared" si="70"/>
        <v>0</v>
      </c>
      <c r="DJ79" s="34">
        <f t="shared" si="70"/>
        <v>0</v>
      </c>
      <c r="DK79" s="34">
        <f t="shared" si="70"/>
        <v>0</v>
      </c>
      <c r="DL79" s="34">
        <f t="shared" si="70"/>
        <v>0</v>
      </c>
      <c r="DM79" s="34">
        <f t="shared" si="70"/>
        <v>0</v>
      </c>
      <c r="DN79" s="34">
        <f t="shared" si="70"/>
        <v>0</v>
      </c>
      <c r="DO79" s="34">
        <f t="shared" si="52"/>
        <v>0</v>
      </c>
      <c r="DP79" s="34">
        <f t="shared" si="52"/>
        <v>0</v>
      </c>
      <c r="DQ79" s="34">
        <f t="shared" si="44"/>
        <v>0</v>
      </c>
      <c r="DR79" s="34">
        <f t="shared" si="44"/>
        <v>0</v>
      </c>
      <c r="DS79" s="34">
        <f t="shared" si="44"/>
        <v>0</v>
      </c>
      <c r="DT79" s="34">
        <f t="shared" si="44"/>
        <v>0</v>
      </c>
      <c r="DU79" s="34">
        <f t="shared" si="44"/>
        <v>0</v>
      </c>
      <c r="DW79" s="34">
        <f t="shared" si="67"/>
        <v>0</v>
      </c>
      <c r="DX79" s="34">
        <f t="shared" si="79"/>
        <v>0</v>
      </c>
      <c r="DY79" s="34">
        <f t="shared" si="79"/>
        <v>0</v>
      </c>
      <c r="DZ79" s="34">
        <f t="shared" si="79"/>
        <v>0</v>
      </c>
      <c r="EA79" s="34">
        <f t="shared" si="71"/>
        <v>0</v>
      </c>
      <c r="EB79" s="34">
        <f t="shared" si="71"/>
        <v>0</v>
      </c>
      <c r="EC79" s="34">
        <f t="shared" si="71"/>
        <v>0</v>
      </c>
      <c r="ED79" s="34">
        <f t="shared" si="71"/>
        <v>0</v>
      </c>
      <c r="EE79" s="34">
        <f t="shared" si="71"/>
        <v>0</v>
      </c>
      <c r="EF79" s="34">
        <f t="shared" si="71"/>
        <v>0</v>
      </c>
      <c r="EG79" s="34">
        <f t="shared" si="71"/>
        <v>0</v>
      </c>
      <c r="EH79" s="34">
        <f t="shared" si="71"/>
        <v>0</v>
      </c>
      <c r="EI79" s="34">
        <f t="shared" si="71"/>
        <v>0</v>
      </c>
      <c r="EJ79" s="34">
        <f t="shared" si="71"/>
        <v>0</v>
      </c>
      <c r="EK79" s="34">
        <f t="shared" si="71"/>
        <v>0</v>
      </c>
      <c r="EL79" s="34">
        <f t="shared" si="53"/>
        <v>0</v>
      </c>
      <c r="EM79" s="34">
        <f t="shared" si="53"/>
        <v>0</v>
      </c>
      <c r="EN79" s="34">
        <f t="shared" si="45"/>
        <v>0</v>
      </c>
      <c r="EO79" s="34">
        <f t="shared" si="45"/>
        <v>0</v>
      </c>
      <c r="EP79" s="34">
        <f t="shared" si="45"/>
        <v>0</v>
      </c>
      <c r="EQ79" s="34">
        <f t="shared" si="45"/>
        <v>0</v>
      </c>
      <c r="ER79" s="34">
        <f t="shared" si="45"/>
        <v>0</v>
      </c>
      <c r="ES79" s="5"/>
      <c r="ET79" s="44">
        <f t="shared" si="80"/>
        <v>0</v>
      </c>
      <c r="EU79" s="44">
        <f t="shared" si="80"/>
        <v>0</v>
      </c>
      <c r="EV79" s="44">
        <f t="shared" si="80"/>
        <v>0</v>
      </c>
      <c r="EW79" s="44">
        <f t="shared" si="72"/>
        <v>0</v>
      </c>
      <c r="EX79" s="44">
        <f t="shared" si="72"/>
        <v>0</v>
      </c>
      <c r="EY79" s="44">
        <f t="shared" si="72"/>
        <v>0</v>
      </c>
      <c r="EZ79" s="44">
        <f t="shared" si="72"/>
        <v>0</v>
      </c>
      <c r="FA79" s="44">
        <f t="shared" si="72"/>
        <v>0</v>
      </c>
      <c r="FB79" s="44">
        <f t="shared" si="72"/>
        <v>0</v>
      </c>
      <c r="FC79" s="44">
        <f t="shared" si="72"/>
        <v>0</v>
      </c>
      <c r="FD79" s="44">
        <f t="shared" si="72"/>
        <v>0</v>
      </c>
      <c r="FE79" s="44">
        <f t="shared" si="72"/>
        <v>0</v>
      </c>
      <c r="FF79" s="44">
        <f t="shared" si="72"/>
        <v>0</v>
      </c>
      <c r="FG79" s="44">
        <f t="shared" si="72"/>
        <v>0</v>
      </c>
      <c r="FH79" s="44">
        <f t="shared" si="54"/>
        <v>0</v>
      </c>
      <c r="FI79" s="44">
        <f t="shared" si="54"/>
        <v>0</v>
      </c>
      <c r="FJ79" s="44">
        <f t="shared" si="46"/>
        <v>0</v>
      </c>
      <c r="FK79" s="44">
        <f t="shared" si="46"/>
        <v>0</v>
      </c>
      <c r="FL79" s="44">
        <f t="shared" si="46"/>
        <v>0</v>
      </c>
      <c r="FM79" s="44">
        <f t="shared" si="46"/>
        <v>0</v>
      </c>
      <c r="FN79" s="44">
        <f t="shared" si="46"/>
        <v>0</v>
      </c>
      <c r="FO79" s="44">
        <f t="shared" si="46"/>
        <v>0</v>
      </c>
      <c r="FP79" s="44"/>
      <c r="FQ79" s="44">
        <f t="shared" si="81"/>
        <v>0</v>
      </c>
      <c r="FR79" s="44">
        <f t="shared" si="81"/>
        <v>0</v>
      </c>
      <c r="FS79" s="44">
        <f t="shared" si="81"/>
        <v>0</v>
      </c>
      <c r="FT79" s="44">
        <f t="shared" si="73"/>
        <v>0</v>
      </c>
      <c r="FU79" s="44">
        <f t="shared" si="73"/>
        <v>0</v>
      </c>
      <c r="FV79" s="44">
        <f t="shared" si="73"/>
        <v>0</v>
      </c>
      <c r="FW79" s="44">
        <f t="shared" si="73"/>
        <v>0</v>
      </c>
      <c r="FX79" s="44">
        <f t="shared" si="73"/>
        <v>0</v>
      </c>
      <c r="FY79" s="44">
        <f t="shared" si="73"/>
        <v>0</v>
      </c>
      <c r="FZ79" s="44">
        <f t="shared" si="73"/>
        <v>0</v>
      </c>
      <c r="GA79" s="44">
        <f t="shared" si="73"/>
        <v>0</v>
      </c>
      <c r="GB79" s="44">
        <f t="shared" si="73"/>
        <v>0</v>
      </c>
      <c r="GC79" s="44">
        <f t="shared" si="73"/>
        <v>0</v>
      </c>
      <c r="GD79" s="44">
        <f t="shared" si="73"/>
        <v>0</v>
      </c>
      <c r="GE79" s="44">
        <f t="shared" si="55"/>
        <v>0</v>
      </c>
      <c r="GF79" s="44">
        <f t="shared" si="55"/>
        <v>0</v>
      </c>
      <c r="GG79" s="44">
        <f t="shared" si="47"/>
        <v>0</v>
      </c>
      <c r="GH79" s="44">
        <f t="shared" si="47"/>
        <v>0</v>
      </c>
      <c r="GI79" s="44">
        <f t="shared" si="47"/>
        <v>0</v>
      </c>
      <c r="GJ79" s="44">
        <f t="shared" si="47"/>
        <v>0</v>
      </c>
      <c r="GK79" s="44">
        <f t="shared" si="47"/>
        <v>0</v>
      </c>
      <c r="GL79" s="44">
        <f t="shared" si="47"/>
        <v>0</v>
      </c>
      <c r="GM79" s="44"/>
      <c r="GN79" s="44">
        <f t="shared" si="82"/>
        <v>0</v>
      </c>
      <c r="GO79" s="44">
        <f t="shared" si="82"/>
        <v>0</v>
      </c>
      <c r="GP79" s="44">
        <f t="shared" si="82"/>
        <v>0</v>
      </c>
      <c r="GQ79" s="44">
        <f t="shared" si="74"/>
        <v>0</v>
      </c>
      <c r="GR79" s="44">
        <f t="shared" si="74"/>
        <v>0</v>
      </c>
      <c r="GS79" s="44">
        <f t="shared" si="74"/>
        <v>0</v>
      </c>
      <c r="GT79" s="44">
        <f t="shared" si="74"/>
        <v>0</v>
      </c>
      <c r="GU79" s="44">
        <f t="shared" si="74"/>
        <v>0</v>
      </c>
      <c r="GV79" s="44">
        <f t="shared" si="74"/>
        <v>0</v>
      </c>
      <c r="GW79" s="44">
        <f t="shared" si="74"/>
        <v>0</v>
      </c>
      <c r="GX79" s="44">
        <f t="shared" si="74"/>
        <v>0</v>
      </c>
      <c r="GY79" s="44">
        <f t="shared" si="74"/>
        <v>0</v>
      </c>
      <c r="GZ79" s="44">
        <f t="shared" si="74"/>
        <v>0</v>
      </c>
      <c r="HA79" s="44">
        <f t="shared" si="74"/>
        <v>0</v>
      </c>
      <c r="HB79" s="44">
        <f t="shared" si="56"/>
        <v>0</v>
      </c>
      <c r="HC79" s="44">
        <f t="shared" si="56"/>
        <v>0</v>
      </c>
      <c r="HD79" s="44">
        <f t="shared" si="48"/>
        <v>0</v>
      </c>
      <c r="HE79" s="44">
        <f t="shared" si="48"/>
        <v>0</v>
      </c>
      <c r="HF79" s="44">
        <f t="shared" si="48"/>
        <v>0</v>
      </c>
      <c r="HG79" s="44">
        <f t="shared" si="48"/>
        <v>0</v>
      </c>
      <c r="HH79" s="44">
        <f t="shared" si="48"/>
        <v>0</v>
      </c>
      <c r="HI79" s="44">
        <f t="shared" si="48"/>
        <v>0</v>
      </c>
      <c r="HJ79" s="44"/>
      <c r="HK79" s="44">
        <f t="shared" si="83"/>
        <v>0</v>
      </c>
      <c r="HL79" s="44">
        <f t="shared" si="83"/>
        <v>0</v>
      </c>
      <c r="HM79" s="44">
        <f t="shared" si="83"/>
        <v>0</v>
      </c>
      <c r="HN79" s="44">
        <f t="shared" si="75"/>
        <v>0</v>
      </c>
      <c r="HO79" s="44">
        <f t="shared" si="75"/>
        <v>0</v>
      </c>
      <c r="HP79" s="44">
        <f t="shared" si="75"/>
        <v>0</v>
      </c>
      <c r="HQ79" s="44">
        <f t="shared" si="75"/>
        <v>0</v>
      </c>
      <c r="HR79" s="44">
        <f t="shared" si="75"/>
        <v>0</v>
      </c>
      <c r="HS79" s="44">
        <f t="shared" si="75"/>
        <v>0</v>
      </c>
      <c r="HT79" s="44">
        <f t="shared" si="75"/>
        <v>0</v>
      </c>
      <c r="HU79" s="44">
        <f t="shared" si="75"/>
        <v>0</v>
      </c>
      <c r="HV79" s="44">
        <f t="shared" si="75"/>
        <v>0</v>
      </c>
      <c r="HW79" s="44">
        <f t="shared" si="75"/>
        <v>0</v>
      </c>
      <c r="HX79" s="44">
        <f t="shared" si="75"/>
        <v>0</v>
      </c>
      <c r="HY79" s="44">
        <f t="shared" si="57"/>
        <v>0</v>
      </c>
      <c r="HZ79" s="44">
        <f t="shared" si="57"/>
        <v>0</v>
      </c>
      <c r="IA79" s="44">
        <f t="shared" si="49"/>
        <v>0</v>
      </c>
      <c r="IB79" s="44">
        <f t="shared" si="49"/>
        <v>0</v>
      </c>
      <c r="IC79" s="44">
        <f t="shared" si="49"/>
        <v>0</v>
      </c>
      <c r="ID79" s="44">
        <f t="shared" si="49"/>
        <v>0</v>
      </c>
      <c r="IE79" s="44">
        <f t="shared" si="49"/>
        <v>0</v>
      </c>
      <c r="IF79" s="44">
        <f t="shared" si="49"/>
        <v>0</v>
      </c>
    </row>
    <row r="80" spans="1:240" s="34" customFormat="1" ht="12" customHeight="1" x14ac:dyDescent="0.15">
      <c r="A80" s="77"/>
      <c r="B80" s="78" t="s">
        <v>136</v>
      </c>
      <c r="C80" s="78" t="s">
        <v>309</v>
      </c>
      <c r="D80" s="79" t="s">
        <v>138</v>
      </c>
      <c r="E80" s="79" t="s">
        <v>139</v>
      </c>
      <c r="F80" s="80">
        <v>45748</v>
      </c>
      <c r="G80" s="80">
        <v>46477</v>
      </c>
      <c r="H80" s="65" t="s">
        <v>45</v>
      </c>
      <c r="I80" s="65" t="s">
        <v>69</v>
      </c>
      <c r="J80" s="65" t="s">
        <v>89</v>
      </c>
      <c r="K80" s="67"/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/>
      <c r="W80" s="81">
        <v>0</v>
      </c>
      <c r="X80" s="81">
        <v>249750</v>
      </c>
      <c r="Y80" s="81">
        <v>249750</v>
      </c>
      <c r="Z80" s="81">
        <v>249750</v>
      </c>
      <c r="AA80" s="81">
        <v>249750</v>
      </c>
      <c r="AB80" s="81">
        <v>249750</v>
      </c>
      <c r="AC80" s="81">
        <v>249750</v>
      </c>
      <c r="AD80" s="81">
        <v>249750</v>
      </c>
      <c r="AE80" s="81">
        <v>249750</v>
      </c>
      <c r="AF80" s="81">
        <v>249750</v>
      </c>
      <c r="AG80" s="81">
        <v>249750</v>
      </c>
      <c r="AH80" s="44"/>
      <c r="AI80" s="81">
        <v>0</v>
      </c>
      <c r="AJ80" s="81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0</v>
      </c>
      <c r="AQ80" s="81">
        <v>0</v>
      </c>
      <c r="AR80" s="81">
        <v>0</v>
      </c>
      <c r="AS80" s="81">
        <v>0</v>
      </c>
      <c r="AT80" s="81">
        <v>0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1">
        <v>0</v>
      </c>
      <c r="BA80" s="81">
        <v>0</v>
      </c>
      <c r="BB80" s="81">
        <v>0</v>
      </c>
      <c r="BC80" s="81">
        <v>0</v>
      </c>
      <c r="BD80" s="81">
        <v>0</v>
      </c>
      <c r="BE80" s="5"/>
      <c r="BF80" s="34">
        <f t="shared" si="76"/>
        <v>0</v>
      </c>
      <c r="BG80" s="34">
        <f t="shared" si="76"/>
        <v>0</v>
      </c>
      <c r="BH80" s="34">
        <f t="shared" si="76"/>
        <v>0</v>
      </c>
      <c r="BI80" s="34">
        <f t="shared" si="68"/>
        <v>0</v>
      </c>
      <c r="BJ80" s="34">
        <f t="shared" si="68"/>
        <v>0</v>
      </c>
      <c r="BK80" s="34">
        <f t="shared" si="68"/>
        <v>0</v>
      </c>
      <c r="BL80" s="34">
        <f t="shared" si="68"/>
        <v>0</v>
      </c>
      <c r="BM80" s="34">
        <f t="shared" si="68"/>
        <v>0</v>
      </c>
      <c r="BN80" s="34">
        <f t="shared" si="68"/>
        <v>0</v>
      </c>
      <c r="BO80" s="34">
        <f t="shared" si="68"/>
        <v>0</v>
      </c>
      <c r="BP80" s="34">
        <f t="shared" si="68"/>
        <v>0</v>
      </c>
      <c r="BQ80" s="34">
        <f t="shared" si="68"/>
        <v>0</v>
      </c>
      <c r="BR80" s="34">
        <f t="shared" si="68"/>
        <v>1</v>
      </c>
      <c r="BS80" s="34">
        <f t="shared" si="68"/>
        <v>1</v>
      </c>
      <c r="BT80" s="34">
        <f t="shared" si="50"/>
        <v>1</v>
      </c>
      <c r="BU80" s="34">
        <f t="shared" si="50"/>
        <v>1</v>
      </c>
      <c r="BV80" s="34">
        <f t="shared" si="42"/>
        <v>1</v>
      </c>
      <c r="BW80" s="34">
        <f t="shared" si="42"/>
        <v>1</v>
      </c>
      <c r="BX80" s="34">
        <f t="shared" si="42"/>
        <v>1</v>
      </c>
      <c r="BY80" s="34">
        <f t="shared" si="42"/>
        <v>1</v>
      </c>
      <c r="BZ80" s="34">
        <f t="shared" si="42"/>
        <v>1</v>
      </c>
      <c r="CA80" s="34">
        <f t="shared" si="42"/>
        <v>1</v>
      </c>
      <c r="CC80" s="34">
        <f t="shared" si="66"/>
        <v>0</v>
      </c>
      <c r="CD80" s="34">
        <f t="shared" si="77"/>
        <v>0</v>
      </c>
      <c r="CE80" s="34">
        <f t="shared" si="77"/>
        <v>0</v>
      </c>
      <c r="CF80" s="34">
        <f t="shared" si="77"/>
        <v>0</v>
      </c>
      <c r="CG80" s="34">
        <f t="shared" si="69"/>
        <v>0</v>
      </c>
      <c r="CH80" s="34">
        <f t="shared" si="69"/>
        <v>0</v>
      </c>
      <c r="CI80" s="34">
        <f t="shared" si="69"/>
        <v>0</v>
      </c>
      <c r="CJ80" s="34">
        <f t="shared" si="69"/>
        <v>0</v>
      </c>
      <c r="CK80" s="34">
        <f t="shared" si="69"/>
        <v>0</v>
      </c>
      <c r="CL80" s="34">
        <f t="shared" si="69"/>
        <v>0</v>
      </c>
      <c r="CM80" s="34">
        <f t="shared" si="69"/>
        <v>0</v>
      </c>
      <c r="CN80" s="34">
        <f t="shared" si="69"/>
        <v>0</v>
      </c>
      <c r="CO80" s="34">
        <f t="shared" si="69"/>
        <v>0</v>
      </c>
      <c r="CP80" s="34">
        <f t="shared" si="69"/>
        <v>1</v>
      </c>
      <c r="CQ80" s="34">
        <f t="shared" si="69"/>
        <v>1</v>
      </c>
      <c r="CR80" s="34">
        <f t="shared" si="51"/>
        <v>1</v>
      </c>
      <c r="CS80" s="34">
        <f t="shared" si="51"/>
        <v>1</v>
      </c>
      <c r="CT80" s="34">
        <f t="shared" si="43"/>
        <v>1</v>
      </c>
      <c r="CU80" s="34">
        <f t="shared" si="43"/>
        <v>1</v>
      </c>
      <c r="CV80" s="34">
        <f t="shared" si="43"/>
        <v>1</v>
      </c>
      <c r="CW80" s="34">
        <f t="shared" si="43"/>
        <v>1</v>
      </c>
      <c r="CX80" s="34">
        <f t="shared" si="43"/>
        <v>1</v>
      </c>
      <c r="DA80" s="34">
        <f t="shared" si="78"/>
        <v>0</v>
      </c>
      <c r="DB80" s="34">
        <f t="shared" si="78"/>
        <v>0</v>
      </c>
      <c r="DC80" s="34">
        <f t="shared" si="78"/>
        <v>0</v>
      </c>
      <c r="DD80" s="34">
        <f t="shared" si="70"/>
        <v>0</v>
      </c>
      <c r="DE80" s="34">
        <f t="shared" si="70"/>
        <v>0</v>
      </c>
      <c r="DF80" s="34">
        <f t="shared" si="70"/>
        <v>0</v>
      </c>
      <c r="DG80" s="34">
        <f t="shared" si="70"/>
        <v>0</v>
      </c>
      <c r="DH80" s="34">
        <f t="shared" si="70"/>
        <v>0</v>
      </c>
      <c r="DI80" s="34">
        <f t="shared" si="70"/>
        <v>0</v>
      </c>
      <c r="DJ80" s="34">
        <f t="shared" si="70"/>
        <v>0</v>
      </c>
      <c r="DK80" s="34">
        <f t="shared" si="70"/>
        <v>0</v>
      </c>
      <c r="DL80" s="34">
        <f t="shared" si="70"/>
        <v>1</v>
      </c>
      <c r="DM80" s="34">
        <f t="shared" si="70"/>
        <v>0</v>
      </c>
      <c r="DN80" s="34">
        <f t="shared" si="70"/>
        <v>0</v>
      </c>
      <c r="DO80" s="34">
        <f t="shared" si="52"/>
        <v>0</v>
      </c>
      <c r="DP80" s="34">
        <f t="shared" si="52"/>
        <v>0</v>
      </c>
      <c r="DQ80" s="34">
        <f t="shared" si="44"/>
        <v>0</v>
      </c>
      <c r="DR80" s="34">
        <f t="shared" si="44"/>
        <v>0</v>
      </c>
      <c r="DS80" s="34">
        <f t="shared" si="44"/>
        <v>0</v>
      </c>
      <c r="DT80" s="34">
        <f t="shared" si="44"/>
        <v>0</v>
      </c>
      <c r="DU80" s="34">
        <f t="shared" si="44"/>
        <v>0</v>
      </c>
      <c r="DW80" s="34">
        <f t="shared" si="67"/>
        <v>0</v>
      </c>
      <c r="DX80" s="34">
        <f t="shared" si="79"/>
        <v>0</v>
      </c>
      <c r="DY80" s="34">
        <f t="shared" si="79"/>
        <v>0</v>
      </c>
      <c r="DZ80" s="34">
        <f t="shared" si="79"/>
        <v>0</v>
      </c>
      <c r="EA80" s="34">
        <f t="shared" si="71"/>
        <v>0</v>
      </c>
      <c r="EB80" s="34">
        <f t="shared" si="71"/>
        <v>0</v>
      </c>
      <c r="EC80" s="34">
        <f t="shared" si="71"/>
        <v>0</v>
      </c>
      <c r="ED80" s="34">
        <f t="shared" si="71"/>
        <v>0</v>
      </c>
      <c r="EE80" s="34">
        <f t="shared" si="71"/>
        <v>0</v>
      </c>
      <c r="EF80" s="34">
        <f t="shared" si="71"/>
        <v>0</v>
      </c>
      <c r="EG80" s="34">
        <f t="shared" si="71"/>
        <v>0</v>
      </c>
      <c r="EH80" s="34">
        <f t="shared" si="71"/>
        <v>0</v>
      </c>
      <c r="EI80" s="34">
        <f t="shared" si="71"/>
        <v>0</v>
      </c>
      <c r="EJ80" s="34">
        <f t="shared" si="71"/>
        <v>0</v>
      </c>
      <c r="EK80" s="34">
        <f t="shared" si="71"/>
        <v>0</v>
      </c>
      <c r="EL80" s="34">
        <f t="shared" si="53"/>
        <v>0</v>
      </c>
      <c r="EM80" s="34">
        <f t="shared" si="53"/>
        <v>0</v>
      </c>
      <c r="EN80" s="34">
        <f t="shared" si="45"/>
        <v>0</v>
      </c>
      <c r="EO80" s="34">
        <f t="shared" si="45"/>
        <v>0</v>
      </c>
      <c r="EP80" s="34">
        <f t="shared" si="45"/>
        <v>0</v>
      </c>
      <c r="EQ80" s="34">
        <f t="shared" si="45"/>
        <v>0</v>
      </c>
      <c r="ER80" s="34">
        <f t="shared" si="45"/>
        <v>0</v>
      </c>
      <c r="ES80" s="5"/>
      <c r="ET80" s="44">
        <f t="shared" si="80"/>
        <v>0</v>
      </c>
      <c r="EU80" s="44">
        <f t="shared" si="80"/>
        <v>0</v>
      </c>
      <c r="EV80" s="44">
        <f t="shared" si="80"/>
        <v>0</v>
      </c>
      <c r="EW80" s="44">
        <f t="shared" si="72"/>
        <v>0</v>
      </c>
      <c r="EX80" s="44">
        <f t="shared" si="72"/>
        <v>0</v>
      </c>
      <c r="EY80" s="44">
        <f t="shared" si="72"/>
        <v>0</v>
      </c>
      <c r="EZ80" s="44">
        <f t="shared" si="72"/>
        <v>0</v>
      </c>
      <c r="FA80" s="44">
        <f t="shared" si="72"/>
        <v>0</v>
      </c>
      <c r="FB80" s="44">
        <f t="shared" si="72"/>
        <v>0</v>
      </c>
      <c r="FC80" s="44">
        <f t="shared" si="72"/>
        <v>0</v>
      </c>
      <c r="FD80" s="44">
        <f t="shared" si="72"/>
        <v>0</v>
      </c>
      <c r="FE80" s="44">
        <f t="shared" si="72"/>
        <v>0</v>
      </c>
      <c r="FF80" s="44">
        <f t="shared" si="72"/>
        <v>249750</v>
      </c>
      <c r="FG80" s="44">
        <f t="shared" si="72"/>
        <v>0</v>
      </c>
      <c r="FH80" s="44">
        <f t="shared" si="54"/>
        <v>0</v>
      </c>
      <c r="FI80" s="44">
        <f t="shared" si="54"/>
        <v>0</v>
      </c>
      <c r="FJ80" s="44">
        <f t="shared" si="46"/>
        <v>0</v>
      </c>
      <c r="FK80" s="44">
        <f t="shared" si="46"/>
        <v>0</v>
      </c>
      <c r="FL80" s="44">
        <f t="shared" si="46"/>
        <v>0</v>
      </c>
      <c r="FM80" s="44">
        <f t="shared" si="46"/>
        <v>0</v>
      </c>
      <c r="FN80" s="44">
        <f t="shared" si="46"/>
        <v>0</v>
      </c>
      <c r="FO80" s="44">
        <f t="shared" si="46"/>
        <v>0</v>
      </c>
      <c r="FP80" s="44"/>
      <c r="FQ80" s="44">
        <f t="shared" si="81"/>
        <v>0</v>
      </c>
      <c r="FR80" s="44">
        <f t="shared" si="81"/>
        <v>0</v>
      </c>
      <c r="FS80" s="44">
        <f t="shared" si="81"/>
        <v>0</v>
      </c>
      <c r="FT80" s="44">
        <f t="shared" si="73"/>
        <v>0</v>
      </c>
      <c r="FU80" s="44">
        <f t="shared" si="73"/>
        <v>0</v>
      </c>
      <c r="FV80" s="44">
        <f t="shared" si="73"/>
        <v>0</v>
      </c>
      <c r="FW80" s="44">
        <f t="shared" si="73"/>
        <v>0</v>
      </c>
      <c r="FX80" s="44">
        <f t="shared" si="73"/>
        <v>0</v>
      </c>
      <c r="FY80" s="44">
        <f t="shared" si="73"/>
        <v>0</v>
      </c>
      <c r="FZ80" s="44">
        <f t="shared" si="73"/>
        <v>0</v>
      </c>
      <c r="GA80" s="44">
        <f t="shared" si="73"/>
        <v>0</v>
      </c>
      <c r="GB80" s="44">
        <f t="shared" si="73"/>
        <v>0</v>
      </c>
      <c r="GC80" s="44">
        <f t="shared" si="73"/>
        <v>0</v>
      </c>
      <c r="GD80" s="44">
        <f t="shared" si="73"/>
        <v>0</v>
      </c>
      <c r="GE80" s="44">
        <f t="shared" si="55"/>
        <v>0</v>
      </c>
      <c r="GF80" s="44">
        <f t="shared" si="55"/>
        <v>0</v>
      </c>
      <c r="GG80" s="44">
        <f t="shared" si="47"/>
        <v>0</v>
      </c>
      <c r="GH80" s="44">
        <f t="shared" si="47"/>
        <v>0</v>
      </c>
      <c r="GI80" s="44">
        <f t="shared" si="47"/>
        <v>0</v>
      </c>
      <c r="GJ80" s="44">
        <f t="shared" si="47"/>
        <v>0</v>
      </c>
      <c r="GK80" s="44">
        <f t="shared" si="47"/>
        <v>0</v>
      </c>
      <c r="GL80" s="44">
        <f t="shared" si="47"/>
        <v>0</v>
      </c>
      <c r="GM80" s="44"/>
      <c r="GN80" s="44">
        <f t="shared" si="82"/>
        <v>0</v>
      </c>
      <c r="GO80" s="44">
        <f t="shared" si="82"/>
        <v>0</v>
      </c>
      <c r="GP80" s="44">
        <f t="shared" si="82"/>
        <v>0</v>
      </c>
      <c r="GQ80" s="44">
        <f t="shared" si="74"/>
        <v>0</v>
      </c>
      <c r="GR80" s="44">
        <f t="shared" si="74"/>
        <v>0</v>
      </c>
      <c r="GS80" s="44">
        <f t="shared" si="74"/>
        <v>0</v>
      </c>
      <c r="GT80" s="44">
        <f t="shared" si="74"/>
        <v>0</v>
      </c>
      <c r="GU80" s="44">
        <f t="shared" si="74"/>
        <v>0</v>
      </c>
      <c r="GV80" s="44">
        <f t="shared" si="74"/>
        <v>0</v>
      </c>
      <c r="GW80" s="44">
        <f t="shared" si="74"/>
        <v>0</v>
      </c>
      <c r="GX80" s="44">
        <f t="shared" si="74"/>
        <v>0</v>
      </c>
      <c r="GY80" s="44">
        <f t="shared" si="74"/>
        <v>0</v>
      </c>
      <c r="GZ80" s="44">
        <f t="shared" si="74"/>
        <v>0</v>
      </c>
      <c r="HA80" s="44">
        <f t="shared" si="74"/>
        <v>0</v>
      </c>
      <c r="HB80" s="44">
        <f t="shared" si="56"/>
        <v>0</v>
      </c>
      <c r="HC80" s="44">
        <f t="shared" si="56"/>
        <v>0</v>
      </c>
      <c r="HD80" s="44">
        <f t="shared" si="48"/>
        <v>0</v>
      </c>
      <c r="HE80" s="44">
        <f t="shared" si="48"/>
        <v>0</v>
      </c>
      <c r="HF80" s="44">
        <f t="shared" si="48"/>
        <v>0</v>
      </c>
      <c r="HG80" s="44">
        <f t="shared" si="48"/>
        <v>0</v>
      </c>
      <c r="HH80" s="44">
        <f t="shared" si="48"/>
        <v>0</v>
      </c>
      <c r="HI80" s="44">
        <f t="shared" si="48"/>
        <v>0</v>
      </c>
      <c r="HJ80" s="44"/>
      <c r="HK80" s="44">
        <f t="shared" si="83"/>
        <v>0</v>
      </c>
      <c r="HL80" s="44">
        <f t="shared" si="83"/>
        <v>0</v>
      </c>
      <c r="HM80" s="44">
        <f t="shared" si="83"/>
        <v>0</v>
      </c>
      <c r="HN80" s="44">
        <f t="shared" si="75"/>
        <v>0</v>
      </c>
      <c r="HO80" s="44">
        <f t="shared" si="75"/>
        <v>0</v>
      </c>
      <c r="HP80" s="44">
        <f t="shared" si="75"/>
        <v>0</v>
      </c>
      <c r="HQ80" s="44">
        <f t="shared" si="75"/>
        <v>0</v>
      </c>
      <c r="HR80" s="44">
        <f t="shared" si="75"/>
        <v>0</v>
      </c>
      <c r="HS80" s="44">
        <f t="shared" si="75"/>
        <v>0</v>
      </c>
      <c r="HT80" s="44">
        <f t="shared" si="75"/>
        <v>0</v>
      </c>
      <c r="HU80" s="44">
        <f t="shared" si="75"/>
        <v>0</v>
      </c>
      <c r="HV80" s="44">
        <f t="shared" si="75"/>
        <v>0</v>
      </c>
      <c r="HW80" s="44">
        <f t="shared" si="75"/>
        <v>0</v>
      </c>
      <c r="HX80" s="44">
        <f t="shared" si="75"/>
        <v>0</v>
      </c>
      <c r="HY80" s="44">
        <f t="shared" si="57"/>
        <v>0</v>
      </c>
      <c r="HZ80" s="44">
        <f t="shared" si="57"/>
        <v>0</v>
      </c>
      <c r="IA80" s="44">
        <f t="shared" si="49"/>
        <v>0</v>
      </c>
      <c r="IB80" s="44">
        <f t="shared" si="49"/>
        <v>0</v>
      </c>
      <c r="IC80" s="44">
        <f t="shared" si="49"/>
        <v>0</v>
      </c>
      <c r="ID80" s="44">
        <f t="shared" si="49"/>
        <v>0</v>
      </c>
      <c r="IE80" s="44">
        <f t="shared" si="49"/>
        <v>0</v>
      </c>
      <c r="IF80" s="44">
        <f t="shared" si="49"/>
        <v>0</v>
      </c>
    </row>
    <row r="81" spans="1:240" s="34" customFormat="1" ht="12" customHeight="1" x14ac:dyDescent="0.15">
      <c r="A81" s="77"/>
      <c r="B81" s="82"/>
      <c r="C81" s="82" t="s">
        <v>310</v>
      </c>
      <c r="D81" s="79" t="s">
        <v>127</v>
      </c>
      <c r="E81" s="79" t="s">
        <v>311</v>
      </c>
      <c r="F81" s="80">
        <v>45198</v>
      </c>
      <c r="G81" s="80">
        <v>45929</v>
      </c>
      <c r="H81" s="65" t="s">
        <v>48</v>
      </c>
      <c r="I81" s="65" t="s">
        <v>69</v>
      </c>
      <c r="J81" s="65" t="s">
        <v>89</v>
      </c>
      <c r="K81" s="67"/>
      <c r="L81" s="81">
        <v>780000</v>
      </c>
      <c r="M81" s="81">
        <v>780000</v>
      </c>
      <c r="N81" s="81">
        <v>780000</v>
      </c>
      <c r="O81" s="81">
        <v>780000</v>
      </c>
      <c r="P81" s="81">
        <v>780000</v>
      </c>
      <c r="Q81" s="81">
        <v>780000</v>
      </c>
      <c r="R81" s="81">
        <v>780000</v>
      </c>
      <c r="S81" s="81">
        <v>780000</v>
      </c>
      <c r="T81" s="81">
        <v>780000</v>
      </c>
      <c r="U81" s="81">
        <v>780000</v>
      </c>
      <c r="V81" s="81">
        <v>780000</v>
      </c>
      <c r="W81" s="81">
        <v>780000</v>
      </c>
      <c r="X81" s="81">
        <v>780000</v>
      </c>
      <c r="Y81" s="81">
        <v>780000</v>
      </c>
      <c r="Z81" s="81">
        <v>780000</v>
      </c>
      <c r="AA81" s="81">
        <v>780000</v>
      </c>
      <c r="AB81" s="81">
        <v>780000</v>
      </c>
      <c r="AC81" s="81">
        <v>780000</v>
      </c>
      <c r="AD81" s="81">
        <v>780000</v>
      </c>
      <c r="AE81" s="81">
        <v>780000</v>
      </c>
      <c r="AF81" s="81">
        <v>780000</v>
      </c>
      <c r="AG81" s="81">
        <v>780000</v>
      </c>
      <c r="AH81" s="5"/>
      <c r="AI81" s="81">
        <v>780000</v>
      </c>
      <c r="AJ81" s="81">
        <v>780000</v>
      </c>
      <c r="AK81" s="81">
        <v>780000</v>
      </c>
      <c r="AL81" s="81">
        <v>780000</v>
      </c>
      <c r="AM81" s="81">
        <v>780000</v>
      </c>
      <c r="AN81" s="81">
        <v>780000</v>
      </c>
      <c r="AO81" s="81">
        <v>780000</v>
      </c>
      <c r="AP81" s="81">
        <v>780000</v>
      </c>
      <c r="AQ81" s="81">
        <v>780000</v>
      </c>
      <c r="AR81" s="81">
        <v>780000</v>
      </c>
      <c r="AS81" s="81">
        <v>780000</v>
      </c>
      <c r="AT81" s="81">
        <v>780000</v>
      </c>
      <c r="AU81" s="81">
        <v>780000</v>
      </c>
      <c r="AV81" s="81">
        <v>780000</v>
      </c>
      <c r="AW81" s="81">
        <v>780000</v>
      </c>
      <c r="AX81" s="81">
        <v>780000</v>
      </c>
      <c r="AY81" s="81">
        <v>780000</v>
      </c>
      <c r="AZ81" s="81">
        <v>780000</v>
      </c>
      <c r="BA81" s="81">
        <v>780000</v>
      </c>
      <c r="BB81" s="81">
        <v>780000</v>
      </c>
      <c r="BC81" s="81">
        <v>780000</v>
      </c>
      <c r="BD81" s="81">
        <v>780000</v>
      </c>
      <c r="BE81" s="5"/>
      <c r="BF81" s="34">
        <f t="shared" si="76"/>
        <v>1</v>
      </c>
      <c r="BG81" s="34">
        <f t="shared" si="76"/>
        <v>1</v>
      </c>
      <c r="BH81" s="34">
        <f t="shared" si="76"/>
        <v>1</v>
      </c>
      <c r="BI81" s="34">
        <f t="shared" si="68"/>
        <v>1</v>
      </c>
      <c r="BJ81" s="34">
        <f t="shared" si="68"/>
        <v>1</v>
      </c>
      <c r="BK81" s="34">
        <f t="shared" si="68"/>
        <v>1</v>
      </c>
      <c r="BL81" s="34">
        <f t="shared" si="68"/>
        <v>1</v>
      </c>
      <c r="BM81" s="34">
        <f t="shared" si="68"/>
        <v>1</v>
      </c>
      <c r="BN81" s="34">
        <f t="shared" si="68"/>
        <v>1</v>
      </c>
      <c r="BO81" s="34">
        <f t="shared" si="68"/>
        <v>1</v>
      </c>
      <c r="BP81" s="34">
        <f t="shared" si="68"/>
        <v>1</v>
      </c>
      <c r="BQ81" s="34">
        <f t="shared" si="68"/>
        <v>1</v>
      </c>
      <c r="BR81" s="34">
        <f t="shared" si="68"/>
        <v>1</v>
      </c>
      <c r="BS81" s="34">
        <f t="shared" si="68"/>
        <v>1</v>
      </c>
      <c r="BT81" s="34">
        <f t="shared" si="50"/>
        <v>1</v>
      </c>
      <c r="BU81" s="34">
        <f t="shared" si="50"/>
        <v>1</v>
      </c>
      <c r="BV81" s="34">
        <f t="shared" si="42"/>
        <v>1</v>
      </c>
      <c r="BW81" s="34">
        <f t="shared" si="42"/>
        <v>1</v>
      </c>
      <c r="BX81" s="34">
        <f t="shared" si="42"/>
        <v>1</v>
      </c>
      <c r="BY81" s="34">
        <f t="shared" si="42"/>
        <v>1</v>
      </c>
      <c r="BZ81" s="34">
        <f t="shared" si="42"/>
        <v>1</v>
      </c>
      <c r="CA81" s="34">
        <f t="shared" si="42"/>
        <v>1</v>
      </c>
      <c r="CC81" s="34">
        <f t="shared" si="66"/>
        <v>0</v>
      </c>
      <c r="CD81" s="34">
        <f t="shared" si="77"/>
        <v>1</v>
      </c>
      <c r="CE81" s="34">
        <f t="shared" si="77"/>
        <v>1</v>
      </c>
      <c r="CF81" s="34">
        <f t="shared" si="77"/>
        <v>1</v>
      </c>
      <c r="CG81" s="34">
        <f t="shared" si="69"/>
        <v>1</v>
      </c>
      <c r="CH81" s="34">
        <f t="shared" si="69"/>
        <v>1</v>
      </c>
      <c r="CI81" s="34">
        <f t="shared" si="69"/>
        <v>1</v>
      </c>
      <c r="CJ81" s="34">
        <f t="shared" si="69"/>
        <v>1</v>
      </c>
      <c r="CK81" s="34">
        <f t="shared" si="69"/>
        <v>1</v>
      </c>
      <c r="CL81" s="34">
        <f t="shared" si="69"/>
        <v>1</v>
      </c>
      <c r="CM81" s="34">
        <f t="shared" si="69"/>
        <v>1</v>
      </c>
      <c r="CN81" s="34">
        <f t="shared" si="69"/>
        <v>1</v>
      </c>
      <c r="CO81" s="34">
        <f t="shared" si="69"/>
        <v>1</v>
      </c>
      <c r="CP81" s="34">
        <f t="shared" si="69"/>
        <v>1</v>
      </c>
      <c r="CQ81" s="34">
        <f t="shared" si="69"/>
        <v>1</v>
      </c>
      <c r="CR81" s="34">
        <f t="shared" si="51"/>
        <v>1</v>
      </c>
      <c r="CS81" s="34">
        <f t="shared" si="51"/>
        <v>1</v>
      </c>
      <c r="CT81" s="34">
        <f t="shared" si="43"/>
        <v>1</v>
      </c>
      <c r="CU81" s="34">
        <f t="shared" si="43"/>
        <v>1</v>
      </c>
      <c r="CV81" s="34">
        <f t="shared" si="43"/>
        <v>1</v>
      </c>
      <c r="CW81" s="34">
        <f t="shared" si="43"/>
        <v>1</v>
      </c>
      <c r="CX81" s="34">
        <f t="shared" si="43"/>
        <v>1</v>
      </c>
      <c r="DA81" s="34">
        <f t="shared" si="78"/>
        <v>0</v>
      </c>
      <c r="DB81" s="34">
        <f t="shared" si="78"/>
        <v>0</v>
      </c>
      <c r="DC81" s="34">
        <f t="shared" si="78"/>
        <v>0</v>
      </c>
      <c r="DD81" s="34">
        <f t="shared" si="70"/>
        <v>0</v>
      </c>
      <c r="DE81" s="34">
        <f t="shared" si="70"/>
        <v>0</v>
      </c>
      <c r="DF81" s="34">
        <f t="shared" si="70"/>
        <v>0</v>
      </c>
      <c r="DG81" s="34">
        <f t="shared" si="70"/>
        <v>0</v>
      </c>
      <c r="DH81" s="34">
        <f t="shared" si="70"/>
        <v>0</v>
      </c>
      <c r="DI81" s="34">
        <f t="shared" si="70"/>
        <v>0</v>
      </c>
      <c r="DJ81" s="34">
        <f t="shared" si="70"/>
        <v>0</v>
      </c>
      <c r="DK81" s="34">
        <f t="shared" si="70"/>
        <v>0</v>
      </c>
      <c r="DL81" s="34">
        <f t="shared" si="70"/>
        <v>0</v>
      </c>
      <c r="DM81" s="34">
        <f t="shared" si="70"/>
        <v>0</v>
      </c>
      <c r="DN81" s="34">
        <f t="shared" si="70"/>
        <v>0</v>
      </c>
      <c r="DO81" s="34">
        <f t="shared" si="52"/>
        <v>0</v>
      </c>
      <c r="DP81" s="34">
        <f t="shared" si="52"/>
        <v>0</v>
      </c>
      <c r="DQ81" s="34">
        <f t="shared" si="44"/>
        <v>0</v>
      </c>
      <c r="DR81" s="34">
        <f t="shared" si="44"/>
        <v>0</v>
      </c>
      <c r="DS81" s="34">
        <f t="shared" si="44"/>
        <v>0</v>
      </c>
      <c r="DT81" s="34">
        <f t="shared" si="44"/>
        <v>0</v>
      </c>
      <c r="DU81" s="34">
        <f t="shared" si="44"/>
        <v>0</v>
      </c>
      <c r="DW81" s="34">
        <f t="shared" si="67"/>
        <v>0</v>
      </c>
      <c r="DX81" s="34">
        <f t="shared" si="79"/>
        <v>0</v>
      </c>
      <c r="DY81" s="34">
        <f t="shared" si="79"/>
        <v>0</v>
      </c>
      <c r="DZ81" s="34">
        <f t="shared" si="79"/>
        <v>0</v>
      </c>
      <c r="EA81" s="34">
        <f t="shared" si="71"/>
        <v>0</v>
      </c>
      <c r="EB81" s="34">
        <f t="shared" si="71"/>
        <v>0</v>
      </c>
      <c r="EC81" s="34">
        <f t="shared" si="71"/>
        <v>0</v>
      </c>
      <c r="ED81" s="34">
        <f t="shared" si="71"/>
        <v>0</v>
      </c>
      <c r="EE81" s="34">
        <f t="shared" si="71"/>
        <v>0</v>
      </c>
      <c r="EF81" s="34">
        <f t="shared" si="71"/>
        <v>0</v>
      </c>
      <c r="EG81" s="34">
        <f t="shared" si="71"/>
        <v>0</v>
      </c>
      <c r="EH81" s="34">
        <f t="shared" si="71"/>
        <v>0</v>
      </c>
      <c r="EI81" s="34">
        <f t="shared" si="71"/>
        <v>0</v>
      </c>
      <c r="EJ81" s="34">
        <f t="shared" si="71"/>
        <v>0</v>
      </c>
      <c r="EK81" s="34">
        <f t="shared" si="71"/>
        <v>0</v>
      </c>
      <c r="EL81" s="34">
        <f t="shared" si="53"/>
        <v>0</v>
      </c>
      <c r="EM81" s="34">
        <f t="shared" si="53"/>
        <v>0</v>
      </c>
      <c r="EN81" s="34">
        <f t="shared" si="45"/>
        <v>0</v>
      </c>
      <c r="EO81" s="34">
        <f t="shared" si="45"/>
        <v>0</v>
      </c>
      <c r="EP81" s="34">
        <f t="shared" si="45"/>
        <v>0</v>
      </c>
      <c r="EQ81" s="34">
        <f t="shared" si="45"/>
        <v>0</v>
      </c>
      <c r="ER81" s="34">
        <f t="shared" si="45"/>
        <v>0</v>
      </c>
      <c r="ES81" s="5"/>
      <c r="ET81" s="44">
        <f t="shared" si="80"/>
        <v>0</v>
      </c>
      <c r="EU81" s="44">
        <f t="shared" si="80"/>
        <v>0</v>
      </c>
      <c r="EV81" s="44">
        <f t="shared" si="80"/>
        <v>0</v>
      </c>
      <c r="EW81" s="44">
        <f t="shared" si="72"/>
        <v>0</v>
      </c>
      <c r="EX81" s="44">
        <f t="shared" si="72"/>
        <v>0</v>
      </c>
      <c r="EY81" s="44">
        <f t="shared" si="72"/>
        <v>0</v>
      </c>
      <c r="EZ81" s="44">
        <f t="shared" si="72"/>
        <v>0</v>
      </c>
      <c r="FA81" s="44">
        <f t="shared" si="72"/>
        <v>0</v>
      </c>
      <c r="FB81" s="44">
        <f t="shared" si="72"/>
        <v>0</v>
      </c>
      <c r="FC81" s="44">
        <f t="shared" si="72"/>
        <v>0</v>
      </c>
      <c r="FD81" s="44">
        <f t="shared" si="72"/>
        <v>0</v>
      </c>
      <c r="FE81" s="44">
        <f t="shared" si="72"/>
        <v>0</v>
      </c>
      <c r="FF81" s="44">
        <f t="shared" si="72"/>
        <v>0</v>
      </c>
      <c r="FG81" s="44">
        <f t="shared" si="72"/>
        <v>0</v>
      </c>
      <c r="FH81" s="44">
        <f t="shared" si="54"/>
        <v>0</v>
      </c>
      <c r="FI81" s="44">
        <f t="shared" si="54"/>
        <v>0</v>
      </c>
      <c r="FJ81" s="44">
        <f t="shared" si="46"/>
        <v>0</v>
      </c>
      <c r="FK81" s="44">
        <f t="shared" si="46"/>
        <v>0</v>
      </c>
      <c r="FL81" s="44">
        <f t="shared" si="46"/>
        <v>0</v>
      </c>
      <c r="FM81" s="44">
        <f t="shared" si="46"/>
        <v>0</v>
      </c>
      <c r="FN81" s="44">
        <f t="shared" si="46"/>
        <v>0</v>
      </c>
      <c r="FO81" s="44">
        <f t="shared" si="46"/>
        <v>0</v>
      </c>
      <c r="FP81" s="44"/>
      <c r="FQ81" s="44">
        <f t="shared" si="81"/>
        <v>0</v>
      </c>
      <c r="FR81" s="44">
        <f t="shared" si="81"/>
        <v>0</v>
      </c>
      <c r="FS81" s="44">
        <f t="shared" si="81"/>
        <v>0</v>
      </c>
      <c r="FT81" s="44">
        <f t="shared" si="73"/>
        <v>0</v>
      </c>
      <c r="FU81" s="44">
        <f t="shared" si="73"/>
        <v>0</v>
      </c>
      <c r="FV81" s="44">
        <f t="shared" si="73"/>
        <v>0</v>
      </c>
      <c r="FW81" s="44">
        <f t="shared" si="73"/>
        <v>0</v>
      </c>
      <c r="FX81" s="44">
        <f t="shared" si="73"/>
        <v>0</v>
      </c>
      <c r="FY81" s="44">
        <f t="shared" si="73"/>
        <v>0</v>
      </c>
      <c r="FZ81" s="44">
        <f t="shared" si="73"/>
        <v>0</v>
      </c>
      <c r="GA81" s="44">
        <f t="shared" si="73"/>
        <v>0</v>
      </c>
      <c r="GB81" s="44">
        <f t="shared" si="73"/>
        <v>0</v>
      </c>
      <c r="GC81" s="44">
        <f t="shared" si="73"/>
        <v>0</v>
      </c>
      <c r="GD81" s="44">
        <f t="shared" si="73"/>
        <v>0</v>
      </c>
      <c r="GE81" s="44">
        <f t="shared" si="55"/>
        <v>0</v>
      </c>
      <c r="GF81" s="44">
        <f t="shared" si="55"/>
        <v>0</v>
      </c>
      <c r="GG81" s="44">
        <f t="shared" si="47"/>
        <v>0</v>
      </c>
      <c r="GH81" s="44">
        <f t="shared" si="47"/>
        <v>0</v>
      </c>
      <c r="GI81" s="44">
        <f t="shared" si="47"/>
        <v>0</v>
      </c>
      <c r="GJ81" s="44">
        <f t="shared" si="47"/>
        <v>0</v>
      </c>
      <c r="GK81" s="44">
        <f t="shared" si="47"/>
        <v>0</v>
      </c>
      <c r="GL81" s="44">
        <f t="shared" si="47"/>
        <v>0</v>
      </c>
      <c r="GM81" s="44"/>
      <c r="GN81" s="44">
        <f t="shared" si="82"/>
        <v>0</v>
      </c>
      <c r="GO81" s="44">
        <f t="shared" si="82"/>
        <v>0</v>
      </c>
      <c r="GP81" s="44">
        <f t="shared" si="82"/>
        <v>0</v>
      </c>
      <c r="GQ81" s="44">
        <f t="shared" si="74"/>
        <v>0</v>
      </c>
      <c r="GR81" s="44">
        <f t="shared" si="74"/>
        <v>0</v>
      </c>
      <c r="GS81" s="44">
        <f t="shared" si="74"/>
        <v>0</v>
      </c>
      <c r="GT81" s="44">
        <f t="shared" si="74"/>
        <v>0</v>
      </c>
      <c r="GU81" s="44">
        <f t="shared" si="74"/>
        <v>0</v>
      </c>
      <c r="GV81" s="44">
        <f t="shared" si="74"/>
        <v>0</v>
      </c>
      <c r="GW81" s="44">
        <f t="shared" si="74"/>
        <v>0</v>
      </c>
      <c r="GX81" s="44">
        <f t="shared" si="74"/>
        <v>0</v>
      </c>
      <c r="GY81" s="44">
        <f t="shared" si="74"/>
        <v>0</v>
      </c>
      <c r="GZ81" s="44">
        <f t="shared" si="74"/>
        <v>0</v>
      </c>
      <c r="HA81" s="44">
        <f t="shared" si="74"/>
        <v>0</v>
      </c>
      <c r="HB81" s="44">
        <f t="shared" si="56"/>
        <v>0</v>
      </c>
      <c r="HC81" s="44">
        <f t="shared" si="56"/>
        <v>0</v>
      </c>
      <c r="HD81" s="44">
        <f t="shared" si="48"/>
        <v>0</v>
      </c>
      <c r="HE81" s="44">
        <f t="shared" si="48"/>
        <v>0</v>
      </c>
      <c r="HF81" s="44">
        <f t="shared" si="48"/>
        <v>0</v>
      </c>
      <c r="HG81" s="44">
        <f t="shared" si="48"/>
        <v>0</v>
      </c>
      <c r="HH81" s="44">
        <f t="shared" si="48"/>
        <v>0</v>
      </c>
      <c r="HI81" s="44">
        <f t="shared" si="48"/>
        <v>0</v>
      </c>
      <c r="HJ81" s="44"/>
      <c r="HK81" s="44">
        <f t="shared" si="83"/>
        <v>0</v>
      </c>
      <c r="HL81" s="44">
        <f t="shared" si="83"/>
        <v>0</v>
      </c>
      <c r="HM81" s="44">
        <f t="shared" si="83"/>
        <v>0</v>
      </c>
      <c r="HN81" s="44">
        <f t="shared" si="75"/>
        <v>0</v>
      </c>
      <c r="HO81" s="44">
        <f t="shared" si="75"/>
        <v>0</v>
      </c>
      <c r="HP81" s="44">
        <f t="shared" si="75"/>
        <v>0</v>
      </c>
      <c r="HQ81" s="44">
        <f t="shared" si="75"/>
        <v>0</v>
      </c>
      <c r="HR81" s="44">
        <f t="shared" si="75"/>
        <v>0</v>
      </c>
      <c r="HS81" s="44">
        <f t="shared" si="75"/>
        <v>0</v>
      </c>
      <c r="HT81" s="44">
        <f t="shared" si="75"/>
        <v>0</v>
      </c>
      <c r="HU81" s="44">
        <f t="shared" si="75"/>
        <v>0</v>
      </c>
      <c r="HV81" s="44">
        <f t="shared" si="75"/>
        <v>0</v>
      </c>
      <c r="HW81" s="44">
        <f t="shared" si="75"/>
        <v>0</v>
      </c>
      <c r="HX81" s="44">
        <f t="shared" si="75"/>
        <v>0</v>
      </c>
      <c r="HY81" s="44">
        <f t="shared" si="57"/>
        <v>0</v>
      </c>
      <c r="HZ81" s="44">
        <f t="shared" si="57"/>
        <v>0</v>
      </c>
      <c r="IA81" s="44">
        <f t="shared" si="49"/>
        <v>0</v>
      </c>
      <c r="IB81" s="44">
        <f t="shared" si="49"/>
        <v>0</v>
      </c>
      <c r="IC81" s="44">
        <f t="shared" si="49"/>
        <v>0</v>
      </c>
      <c r="ID81" s="44">
        <f t="shared" si="49"/>
        <v>0</v>
      </c>
      <c r="IE81" s="44">
        <f t="shared" si="49"/>
        <v>0</v>
      </c>
      <c r="IF81" s="44">
        <f t="shared" si="49"/>
        <v>0</v>
      </c>
    </row>
    <row r="82" spans="1:240" s="34" customFormat="1" ht="12" customHeight="1" x14ac:dyDescent="0.15">
      <c r="A82" s="77"/>
      <c r="B82" s="78" t="s">
        <v>224</v>
      </c>
      <c r="C82" s="78" t="s">
        <v>312</v>
      </c>
      <c r="D82" s="79" t="s">
        <v>226</v>
      </c>
      <c r="E82" s="79" t="s">
        <v>226</v>
      </c>
      <c r="F82" s="80">
        <v>45785</v>
      </c>
      <c r="G82" s="80">
        <v>46880</v>
      </c>
      <c r="H82" s="65" t="s">
        <v>46</v>
      </c>
      <c r="I82" s="65" t="s">
        <v>70</v>
      </c>
      <c r="J82" s="65" t="s">
        <v>89</v>
      </c>
      <c r="K82" s="67"/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1">
        <v>0</v>
      </c>
      <c r="S82" s="81">
        <v>0</v>
      </c>
      <c r="T82" s="81">
        <v>0</v>
      </c>
      <c r="U82" s="81">
        <v>0</v>
      </c>
      <c r="V82" s="81"/>
      <c r="W82" s="81">
        <v>0</v>
      </c>
      <c r="X82" s="81">
        <v>0</v>
      </c>
      <c r="Y82" s="81">
        <v>0</v>
      </c>
      <c r="Z82" s="81">
        <f>18135*3</f>
        <v>54405</v>
      </c>
      <c r="AA82" s="81">
        <v>54405</v>
      </c>
      <c r="AB82" s="81">
        <v>54405</v>
      </c>
      <c r="AC82" s="81">
        <v>54405</v>
      </c>
      <c r="AD82" s="81">
        <v>54405</v>
      </c>
      <c r="AE82" s="81">
        <v>54405</v>
      </c>
      <c r="AF82" s="81">
        <v>54405</v>
      </c>
      <c r="AG82" s="81">
        <v>54405</v>
      </c>
      <c r="AH82" s="44"/>
      <c r="AI82" s="81">
        <v>0</v>
      </c>
      <c r="AJ82" s="81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1">
        <v>0</v>
      </c>
      <c r="AS82" s="81">
        <v>0</v>
      </c>
      <c r="AT82" s="81">
        <v>0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1">
        <v>0</v>
      </c>
      <c r="BA82" s="81">
        <v>0</v>
      </c>
      <c r="BB82" s="81">
        <v>0</v>
      </c>
      <c r="BC82" s="81">
        <v>0</v>
      </c>
      <c r="BD82" s="81">
        <v>0</v>
      </c>
      <c r="BE82" s="5"/>
      <c r="BF82" s="34">
        <f t="shared" si="76"/>
        <v>0</v>
      </c>
      <c r="BG82" s="34">
        <f t="shared" si="76"/>
        <v>0</v>
      </c>
      <c r="BH82" s="34">
        <f t="shared" si="76"/>
        <v>0</v>
      </c>
      <c r="BI82" s="34">
        <f t="shared" si="68"/>
        <v>0</v>
      </c>
      <c r="BJ82" s="34">
        <f t="shared" si="68"/>
        <v>0</v>
      </c>
      <c r="BK82" s="34">
        <f t="shared" si="68"/>
        <v>0</v>
      </c>
      <c r="BL82" s="34">
        <f t="shared" si="68"/>
        <v>0</v>
      </c>
      <c r="BM82" s="34">
        <f t="shared" si="68"/>
        <v>0</v>
      </c>
      <c r="BN82" s="34">
        <f t="shared" si="68"/>
        <v>0</v>
      </c>
      <c r="BO82" s="34">
        <f t="shared" si="68"/>
        <v>0</v>
      </c>
      <c r="BP82" s="34">
        <f t="shared" si="68"/>
        <v>0</v>
      </c>
      <c r="BQ82" s="34">
        <f t="shared" si="68"/>
        <v>0</v>
      </c>
      <c r="BR82" s="34">
        <f t="shared" si="68"/>
        <v>0</v>
      </c>
      <c r="BS82" s="34">
        <f t="shared" si="68"/>
        <v>0</v>
      </c>
      <c r="BT82" s="34">
        <f t="shared" si="50"/>
        <v>1</v>
      </c>
      <c r="BU82" s="34">
        <f t="shared" si="50"/>
        <v>1</v>
      </c>
      <c r="BV82" s="34">
        <f t="shared" si="42"/>
        <v>1</v>
      </c>
      <c r="BW82" s="34">
        <f t="shared" si="42"/>
        <v>1</v>
      </c>
      <c r="BX82" s="34">
        <f t="shared" si="42"/>
        <v>1</v>
      </c>
      <c r="BY82" s="34">
        <f t="shared" si="42"/>
        <v>1</v>
      </c>
      <c r="BZ82" s="34">
        <f t="shared" si="42"/>
        <v>1</v>
      </c>
      <c r="CA82" s="34">
        <f t="shared" si="42"/>
        <v>1</v>
      </c>
      <c r="CC82" s="34">
        <f t="shared" si="66"/>
        <v>0</v>
      </c>
      <c r="CD82" s="34">
        <f t="shared" si="77"/>
        <v>0</v>
      </c>
      <c r="CE82" s="34">
        <f t="shared" si="77"/>
        <v>0</v>
      </c>
      <c r="CF82" s="34">
        <f t="shared" si="77"/>
        <v>0</v>
      </c>
      <c r="CG82" s="34">
        <f t="shared" si="69"/>
        <v>0</v>
      </c>
      <c r="CH82" s="34">
        <f t="shared" si="69"/>
        <v>0</v>
      </c>
      <c r="CI82" s="34">
        <f t="shared" si="69"/>
        <v>0</v>
      </c>
      <c r="CJ82" s="34">
        <f t="shared" si="69"/>
        <v>0</v>
      </c>
      <c r="CK82" s="34">
        <f t="shared" si="69"/>
        <v>0</v>
      </c>
      <c r="CL82" s="34">
        <f t="shared" si="69"/>
        <v>0</v>
      </c>
      <c r="CM82" s="34">
        <f t="shared" si="69"/>
        <v>0</v>
      </c>
      <c r="CN82" s="34">
        <f t="shared" si="69"/>
        <v>0</v>
      </c>
      <c r="CO82" s="34">
        <f t="shared" si="69"/>
        <v>0</v>
      </c>
      <c r="CP82" s="34">
        <f t="shared" si="69"/>
        <v>0</v>
      </c>
      <c r="CQ82" s="34">
        <f t="shared" si="69"/>
        <v>0</v>
      </c>
      <c r="CR82" s="34">
        <f t="shared" si="51"/>
        <v>1</v>
      </c>
      <c r="CS82" s="34">
        <f t="shared" si="51"/>
        <v>1</v>
      </c>
      <c r="CT82" s="34">
        <f t="shared" si="43"/>
        <v>1</v>
      </c>
      <c r="CU82" s="34">
        <f t="shared" si="43"/>
        <v>1</v>
      </c>
      <c r="CV82" s="34">
        <f t="shared" si="43"/>
        <v>1</v>
      </c>
      <c r="CW82" s="34">
        <f t="shared" si="43"/>
        <v>1</v>
      </c>
      <c r="CX82" s="34">
        <f t="shared" si="43"/>
        <v>1</v>
      </c>
      <c r="DA82" s="34">
        <f t="shared" si="78"/>
        <v>0</v>
      </c>
      <c r="DB82" s="34">
        <f t="shared" si="78"/>
        <v>0</v>
      </c>
      <c r="DC82" s="34">
        <f t="shared" si="78"/>
        <v>0</v>
      </c>
      <c r="DD82" s="34">
        <f t="shared" si="70"/>
        <v>0</v>
      </c>
      <c r="DE82" s="34">
        <f t="shared" si="70"/>
        <v>0</v>
      </c>
      <c r="DF82" s="34">
        <f t="shared" si="70"/>
        <v>0</v>
      </c>
      <c r="DG82" s="34">
        <f t="shared" si="70"/>
        <v>0</v>
      </c>
      <c r="DH82" s="34">
        <f t="shared" si="70"/>
        <v>0</v>
      </c>
      <c r="DI82" s="34">
        <f t="shared" si="70"/>
        <v>0</v>
      </c>
      <c r="DJ82" s="34">
        <f t="shared" si="70"/>
        <v>0</v>
      </c>
      <c r="DK82" s="34">
        <f t="shared" si="70"/>
        <v>0</v>
      </c>
      <c r="DL82" s="34">
        <f t="shared" si="70"/>
        <v>0</v>
      </c>
      <c r="DM82" s="34">
        <f t="shared" si="70"/>
        <v>0</v>
      </c>
      <c r="DN82" s="34">
        <f t="shared" si="70"/>
        <v>1</v>
      </c>
      <c r="DO82" s="34">
        <f t="shared" si="52"/>
        <v>0</v>
      </c>
      <c r="DP82" s="34">
        <f t="shared" si="52"/>
        <v>0</v>
      </c>
      <c r="DQ82" s="34">
        <f t="shared" si="44"/>
        <v>0</v>
      </c>
      <c r="DR82" s="34">
        <f t="shared" si="44"/>
        <v>0</v>
      </c>
      <c r="DS82" s="34">
        <f t="shared" si="44"/>
        <v>0</v>
      </c>
      <c r="DT82" s="34">
        <f t="shared" si="44"/>
        <v>0</v>
      </c>
      <c r="DU82" s="34">
        <f t="shared" si="44"/>
        <v>0</v>
      </c>
      <c r="DW82" s="34">
        <f t="shared" si="67"/>
        <v>0</v>
      </c>
      <c r="DX82" s="34">
        <f t="shared" si="79"/>
        <v>0</v>
      </c>
      <c r="DY82" s="34">
        <f t="shared" si="79"/>
        <v>0</v>
      </c>
      <c r="DZ82" s="34">
        <f t="shared" si="79"/>
        <v>0</v>
      </c>
      <c r="EA82" s="34">
        <f t="shared" si="71"/>
        <v>0</v>
      </c>
      <c r="EB82" s="34">
        <f t="shared" si="71"/>
        <v>0</v>
      </c>
      <c r="EC82" s="34">
        <f t="shared" si="71"/>
        <v>0</v>
      </c>
      <c r="ED82" s="34">
        <f t="shared" si="71"/>
        <v>0</v>
      </c>
      <c r="EE82" s="34">
        <f t="shared" si="71"/>
        <v>0</v>
      </c>
      <c r="EF82" s="34">
        <f t="shared" si="71"/>
        <v>0</v>
      </c>
      <c r="EG82" s="34">
        <f t="shared" si="71"/>
        <v>0</v>
      </c>
      <c r="EH82" s="34">
        <f t="shared" si="71"/>
        <v>0</v>
      </c>
      <c r="EI82" s="34">
        <f t="shared" si="71"/>
        <v>0</v>
      </c>
      <c r="EJ82" s="34">
        <f t="shared" si="71"/>
        <v>0</v>
      </c>
      <c r="EK82" s="34">
        <f t="shared" si="71"/>
        <v>0</v>
      </c>
      <c r="EL82" s="34">
        <f t="shared" si="53"/>
        <v>0</v>
      </c>
      <c r="EM82" s="34">
        <f t="shared" si="53"/>
        <v>0</v>
      </c>
      <c r="EN82" s="34">
        <f t="shared" si="45"/>
        <v>0</v>
      </c>
      <c r="EO82" s="34">
        <f t="shared" si="45"/>
        <v>0</v>
      </c>
      <c r="EP82" s="34">
        <f t="shared" si="45"/>
        <v>0</v>
      </c>
      <c r="EQ82" s="34">
        <f t="shared" si="45"/>
        <v>0</v>
      </c>
      <c r="ER82" s="34">
        <f t="shared" si="45"/>
        <v>0</v>
      </c>
      <c r="ES82" s="5"/>
      <c r="ET82" s="44">
        <f t="shared" si="80"/>
        <v>0</v>
      </c>
      <c r="EU82" s="44">
        <f t="shared" si="80"/>
        <v>0</v>
      </c>
      <c r="EV82" s="44">
        <f t="shared" si="80"/>
        <v>0</v>
      </c>
      <c r="EW82" s="44">
        <f t="shared" si="72"/>
        <v>0</v>
      </c>
      <c r="EX82" s="44">
        <f t="shared" si="72"/>
        <v>0</v>
      </c>
      <c r="EY82" s="44">
        <f t="shared" si="72"/>
        <v>0</v>
      </c>
      <c r="EZ82" s="44">
        <f t="shared" si="72"/>
        <v>0</v>
      </c>
      <c r="FA82" s="44">
        <f t="shared" si="72"/>
        <v>0</v>
      </c>
      <c r="FB82" s="44">
        <f t="shared" si="72"/>
        <v>0</v>
      </c>
      <c r="FC82" s="44">
        <f t="shared" si="72"/>
        <v>0</v>
      </c>
      <c r="FD82" s="44">
        <f t="shared" si="72"/>
        <v>0</v>
      </c>
      <c r="FE82" s="44">
        <f t="shared" si="72"/>
        <v>0</v>
      </c>
      <c r="FF82" s="44">
        <f t="shared" si="72"/>
        <v>0</v>
      </c>
      <c r="FG82" s="44">
        <f t="shared" si="72"/>
        <v>0</v>
      </c>
      <c r="FH82" s="44">
        <f t="shared" si="54"/>
        <v>54405</v>
      </c>
      <c r="FI82" s="44">
        <f t="shared" si="54"/>
        <v>0</v>
      </c>
      <c r="FJ82" s="44">
        <f t="shared" si="46"/>
        <v>0</v>
      </c>
      <c r="FK82" s="44">
        <f t="shared" si="46"/>
        <v>0</v>
      </c>
      <c r="FL82" s="44">
        <f t="shared" si="46"/>
        <v>0</v>
      </c>
      <c r="FM82" s="44">
        <f t="shared" si="46"/>
        <v>0</v>
      </c>
      <c r="FN82" s="44">
        <f t="shared" si="46"/>
        <v>0</v>
      </c>
      <c r="FO82" s="44">
        <f t="shared" si="46"/>
        <v>0</v>
      </c>
      <c r="FP82" s="44"/>
      <c r="FQ82" s="44">
        <f t="shared" si="81"/>
        <v>0</v>
      </c>
      <c r="FR82" s="44">
        <f t="shared" si="81"/>
        <v>0</v>
      </c>
      <c r="FS82" s="44">
        <f t="shared" si="81"/>
        <v>0</v>
      </c>
      <c r="FT82" s="44">
        <f t="shared" si="73"/>
        <v>0</v>
      </c>
      <c r="FU82" s="44">
        <f t="shared" si="73"/>
        <v>0</v>
      </c>
      <c r="FV82" s="44">
        <f t="shared" si="73"/>
        <v>0</v>
      </c>
      <c r="FW82" s="44">
        <f t="shared" si="73"/>
        <v>0</v>
      </c>
      <c r="FX82" s="44">
        <f t="shared" si="73"/>
        <v>0</v>
      </c>
      <c r="FY82" s="44">
        <f t="shared" si="73"/>
        <v>0</v>
      </c>
      <c r="FZ82" s="44">
        <f t="shared" si="73"/>
        <v>0</v>
      </c>
      <c r="GA82" s="44">
        <f t="shared" si="73"/>
        <v>0</v>
      </c>
      <c r="GB82" s="44">
        <f t="shared" si="73"/>
        <v>0</v>
      </c>
      <c r="GC82" s="44">
        <f t="shared" si="73"/>
        <v>0</v>
      </c>
      <c r="GD82" s="44">
        <f t="shared" si="73"/>
        <v>0</v>
      </c>
      <c r="GE82" s="44">
        <f t="shared" si="55"/>
        <v>0</v>
      </c>
      <c r="GF82" s="44">
        <f t="shared" si="55"/>
        <v>0</v>
      </c>
      <c r="GG82" s="44">
        <f t="shared" si="47"/>
        <v>0</v>
      </c>
      <c r="GH82" s="44">
        <f t="shared" si="47"/>
        <v>0</v>
      </c>
      <c r="GI82" s="44">
        <f t="shared" si="47"/>
        <v>0</v>
      </c>
      <c r="GJ82" s="44">
        <f t="shared" si="47"/>
        <v>0</v>
      </c>
      <c r="GK82" s="44">
        <f t="shared" si="47"/>
        <v>0</v>
      </c>
      <c r="GL82" s="44">
        <f t="shared" si="47"/>
        <v>0</v>
      </c>
      <c r="GM82" s="44"/>
      <c r="GN82" s="44">
        <f t="shared" si="82"/>
        <v>0</v>
      </c>
      <c r="GO82" s="44">
        <f t="shared" si="82"/>
        <v>0</v>
      </c>
      <c r="GP82" s="44">
        <f t="shared" si="82"/>
        <v>0</v>
      </c>
      <c r="GQ82" s="44">
        <f t="shared" si="74"/>
        <v>0</v>
      </c>
      <c r="GR82" s="44">
        <f t="shared" si="74"/>
        <v>0</v>
      </c>
      <c r="GS82" s="44">
        <f t="shared" si="74"/>
        <v>0</v>
      </c>
      <c r="GT82" s="44">
        <f t="shared" si="74"/>
        <v>0</v>
      </c>
      <c r="GU82" s="44">
        <f t="shared" si="74"/>
        <v>0</v>
      </c>
      <c r="GV82" s="44">
        <f t="shared" si="74"/>
        <v>0</v>
      </c>
      <c r="GW82" s="44">
        <f t="shared" si="74"/>
        <v>0</v>
      </c>
      <c r="GX82" s="44">
        <f t="shared" si="74"/>
        <v>0</v>
      </c>
      <c r="GY82" s="44">
        <f t="shared" si="74"/>
        <v>0</v>
      </c>
      <c r="GZ82" s="44">
        <f t="shared" si="74"/>
        <v>0</v>
      </c>
      <c r="HA82" s="44">
        <f t="shared" si="74"/>
        <v>0</v>
      </c>
      <c r="HB82" s="44">
        <f t="shared" si="56"/>
        <v>0</v>
      </c>
      <c r="HC82" s="44">
        <f t="shared" si="56"/>
        <v>0</v>
      </c>
      <c r="HD82" s="44">
        <f t="shared" si="48"/>
        <v>0</v>
      </c>
      <c r="HE82" s="44">
        <f t="shared" si="48"/>
        <v>0</v>
      </c>
      <c r="HF82" s="44">
        <f t="shared" si="48"/>
        <v>0</v>
      </c>
      <c r="HG82" s="44">
        <f t="shared" si="48"/>
        <v>0</v>
      </c>
      <c r="HH82" s="44">
        <f t="shared" si="48"/>
        <v>0</v>
      </c>
      <c r="HI82" s="44">
        <f t="shared" si="48"/>
        <v>0</v>
      </c>
      <c r="HJ82" s="44"/>
      <c r="HK82" s="44">
        <f t="shared" si="83"/>
        <v>0</v>
      </c>
      <c r="HL82" s="44">
        <f t="shared" si="83"/>
        <v>0</v>
      </c>
      <c r="HM82" s="44">
        <f t="shared" si="83"/>
        <v>0</v>
      </c>
      <c r="HN82" s="44">
        <f t="shared" si="75"/>
        <v>0</v>
      </c>
      <c r="HO82" s="44">
        <f t="shared" si="75"/>
        <v>0</v>
      </c>
      <c r="HP82" s="44">
        <f t="shared" si="75"/>
        <v>0</v>
      </c>
      <c r="HQ82" s="44">
        <f t="shared" si="75"/>
        <v>0</v>
      </c>
      <c r="HR82" s="44">
        <f t="shared" si="75"/>
        <v>0</v>
      </c>
      <c r="HS82" s="44">
        <f t="shared" si="75"/>
        <v>0</v>
      </c>
      <c r="HT82" s="44">
        <f t="shared" si="75"/>
        <v>0</v>
      </c>
      <c r="HU82" s="44">
        <f t="shared" si="75"/>
        <v>0</v>
      </c>
      <c r="HV82" s="44">
        <f t="shared" si="75"/>
        <v>0</v>
      </c>
      <c r="HW82" s="44">
        <f t="shared" si="75"/>
        <v>0</v>
      </c>
      <c r="HX82" s="44">
        <f t="shared" si="75"/>
        <v>0</v>
      </c>
      <c r="HY82" s="44">
        <f t="shared" si="57"/>
        <v>0</v>
      </c>
      <c r="HZ82" s="44">
        <f t="shared" si="57"/>
        <v>0</v>
      </c>
      <c r="IA82" s="44">
        <f t="shared" si="49"/>
        <v>0</v>
      </c>
      <c r="IB82" s="44">
        <f t="shared" si="49"/>
        <v>0</v>
      </c>
      <c r="IC82" s="44">
        <f t="shared" si="49"/>
        <v>0</v>
      </c>
      <c r="ID82" s="44">
        <f t="shared" si="49"/>
        <v>0</v>
      </c>
      <c r="IE82" s="44">
        <f t="shared" si="49"/>
        <v>0</v>
      </c>
      <c r="IF82" s="44">
        <f t="shared" si="49"/>
        <v>0</v>
      </c>
    </row>
    <row r="83" spans="1:240" s="34" customFormat="1" ht="12" customHeight="1" x14ac:dyDescent="0.15">
      <c r="A83" s="77"/>
      <c r="B83" s="78" t="s">
        <v>313</v>
      </c>
      <c r="C83" s="78"/>
      <c r="D83" s="79"/>
      <c r="E83" s="79"/>
      <c r="F83" s="80"/>
      <c r="G83" s="80"/>
      <c r="H83" s="65"/>
      <c r="I83" s="65"/>
      <c r="J83" s="65"/>
      <c r="K83" s="67"/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1">
        <v>0</v>
      </c>
      <c r="S83" s="81">
        <v>0</v>
      </c>
      <c r="T83" s="81">
        <v>0</v>
      </c>
      <c r="U83" s="81">
        <v>0</v>
      </c>
      <c r="V83" s="81"/>
      <c r="W83" s="81">
        <v>0</v>
      </c>
      <c r="X83" s="81">
        <v>0</v>
      </c>
      <c r="Y83" s="81">
        <v>0</v>
      </c>
      <c r="Z83" s="81">
        <v>0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44"/>
      <c r="AI83" s="81">
        <v>0</v>
      </c>
      <c r="AJ83" s="81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1">
        <v>0</v>
      </c>
      <c r="AS83" s="81">
        <v>0</v>
      </c>
      <c r="AT83" s="81">
        <v>0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1">
        <v>0</v>
      </c>
      <c r="BA83" s="81">
        <v>0</v>
      </c>
      <c r="BB83" s="81">
        <v>0</v>
      </c>
      <c r="BC83" s="81">
        <v>0</v>
      </c>
      <c r="BD83" s="81">
        <v>0</v>
      </c>
      <c r="BE83" s="5"/>
      <c r="BF83" s="34">
        <f t="shared" si="76"/>
        <v>0</v>
      </c>
      <c r="BG83" s="34">
        <f t="shared" si="76"/>
        <v>0</v>
      </c>
      <c r="BH83" s="34">
        <f t="shared" si="76"/>
        <v>0</v>
      </c>
      <c r="BI83" s="34">
        <f t="shared" si="68"/>
        <v>0</v>
      </c>
      <c r="BJ83" s="34">
        <f t="shared" si="68"/>
        <v>0</v>
      </c>
      <c r="BK83" s="34">
        <f t="shared" si="68"/>
        <v>0</v>
      </c>
      <c r="BL83" s="34">
        <f t="shared" si="68"/>
        <v>0</v>
      </c>
      <c r="BM83" s="34">
        <f t="shared" si="68"/>
        <v>0</v>
      </c>
      <c r="BN83" s="34">
        <f t="shared" si="68"/>
        <v>0</v>
      </c>
      <c r="BO83" s="34">
        <f t="shared" si="68"/>
        <v>0</v>
      </c>
      <c r="BP83" s="34">
        <f t="shared" si="68"/>
        <v>0</v>
      </c>
      <c r="BQ83" s="34">
        <f t="shared" si="68"/>
        <v>0</v>
      </c>
      <c r="BR83" s="34">
        <f t="shared" si="68"/>
        <v>0</v>
      </c>
      <c r="BS83" s="34">
        <f t="shared" si="68"/>
        <v>0</v>
      </c>
      <c r="BT83" s="34">
        <f t="shared" si="50"/>
        <v>0</v>
      </c>
      <c r="BU83" s="34">
        <f t="shared" si="50"/>
        <v>0</v>
      </c>
      <c r="BV83" s="34">
        <f t="shared" si="42"/>
        <v>0</v>
      </c>
      <c r="BW83" s="34">
        <f t="shared" si="42"/>
        <v>0</v>
      </c>
      <c r="BX83" s="34">
        <f t="shared" si="42"/>
        <v>0</v>
      </c>
      <c r="BY83" s="34">
        <f t="shared" si="42"/>
        <v>0</v>
      </c>
      <c r="BZ83" s="34">
        <f t="shared" si="42"/>
        <v>0</v>
      </c>
      <c r="CA83" s="34">
        <f t="shared" si="42"/>
        <v>0</v>
      </c>
      <c r="CC83" s="34">
        <f t="shared" si="66"/>
        <v>0</v>
      </c>
      <c r="CD83" s="34">
        <f t="shared" si="77"/>
        <v>0</v>
      </c>
      <c r="CE83" s="34">
        <f t="shared" si="77"/>
        <v>0</v>
      </c>
      <c r="CF83" s="34">
        <f t="shared" si="77"/>
        <v>0</v>
      </c>
      <c r="CG83" s="34">
        <f t="shared" si="69"/>
        <v>0</v>
      </c>
      <c r="CH83" s="34">
        <f t="shared" si="69"/>
        <v>0</v>
      </c>
      <c r="CI83" s="34">
        <f t="shared" si="69"/>
        <v>0</v>
      </c>
      <c r="CJ83" s="34">
        <f t="shared" si="69"/>
        <v>0</v>
      </c>
      <c r="CK83" s="34">
        <f t="shared" si="69"/>
        <v>0</v>
      </c>
      <c r="CL83" s="34">
        <f t="shared" si="69"/>
        <v>0</v>
      </c>
      <c r="CM83" s="34">
        <f t="shared" si="69"/>
        <v>0</v>
      </c>
      <c r="CN83" s="34">
        <f t="shared" si="69"/>
        <v>0</v>
      </c>
      <c r="CO83" s="34">
        <f t="shared" si="69"/>
        <v>0</v>
      </c>
      <c r="CP83" s="34">
        <f t="shared" si="69"/>
        <v>0</v>
      </c>
      <c r="CQ83" s="34">
        <f t="shared" si="69"/>
        <v>0</v>
      </c>
      <c r="CR83" s="34">
        <f t="shared" si="51"/>
        <v>0</v>
      </c>
      <c r="CS83" s="34">
        <f t="shared" si="51"/>
        <v>0</v>
      </c>
      <c r="CT83" s="34">
        <f t="shared" si="43"/>
        <v>0</v>
      </c>
      <c r="CU83" s="34">
        <f t="shared" si="43"/>
        <v>0</v>
      </c>
      <c r="CV83" s="34">
        <f t="shared" si="43"/>
        <v>0</v>
      </c>
      <c r="CW83" s="34">
        <f t="shared" si="43"/>
        <v>0</v>
      </c>
      <c r="CX83" s="34">
        <f t="shared" si="43"/>
        <v>0</v>
      </c>
      <c r="DA83" s="34">
        <f t="shared" si="78"/>
        <v>0</v>
      </c>
      <c r="DB83" s="34">
        <f t="shared" si="78"/>
        <v>0</v>
      </c>
      <c r="DC83" s="34">
        <f t="shared" si="78"/>
        <v>0</v>
      </c>
      <c r="DD83" s="34">
        <f t="shared" si="70"/>
        <v>0</v>
      </c>
      <c r="DE83" s="34">
        <f t="shared" si="70"/>
        <v>0</v>
      </c>
      <c r="DF83" s="34">
        <f t="shared" si="70"/>
        <v>0</v>
      </c>
      <c r="DG83" s="34">
        <f t="shared" si="70"/>
        <v>0</v>
      </c>
      <c r="DH83" s="34">
        <f t="shared" si="70"/>
        <v>0</v>
      </c>
      <c r="DI83" s="34">
        <f t="shared" si="70"/>
        <v>0</v>
      </c>
      <c r="DJ83" s="34">
        <f t="shared" si="70"/>
        <v>0</v>
      </c>
      <c r="DK83" s="34">
        <f t="shared" si="70"/>
        <v>0</v>
      </c>
      <c r="DL83" s="34">
        <f t="shared" si="70"/>
        <v>0</v>
      </c>
      <c r="DM83" s="34">
        <f t="shared" si="70"/>
        <v>0</v>
      </c>
      <c r="DN83" s="34">
        <f t="shared" si="70"/>
        <v>0</v>
      </c>
      <c r="DO83" s="34">
        <f t="shared" si="52"/>
        <v>0</v>
      </c>
      <c r="DP83" s="34">
        <f t="shared" si="52"/>
        <v>0</v>
      </c>
      <c r="DQ83" s="34">
        <f t="shared" si="44"/>
        <v>0</v>
      </c>
      <c r="DR83" s="34">
        <f t="shared" si="44"/>
        <v>0</v>
      </c>
      <c r="DS83" s="34">
        <f t="shared" si="44"/>
        <v>0</v>
      </c>
      <c r="DT83" s="34">
        <f t="shared" si="44"/>
        <v>0</v>
      </c>
      <c r="DU83" s="34">
        <f t="shared" si="44"/>
        <v>0</v>
      </c>
      <c r="DW83" s="34">
        <f t="shared" si="67"/>
        <v>0</v>
      </c>
      <c r="DX83" s="34">
        <f t="shared" si="79"/>
        <v>0</v>
      </c>
      <c r="DY83" s="34">
        <f t="shared" si="79"/>
        <v>0</v>
      </c>
      <c r="DZ83" s="34">
        <f t="shared" si="79"/>
        <v>0</v>
      </c>
      <c r="EA83" s="34">
        <f t="shared" si="71"/>
        <v>0</v>
      </c>
      <c r="EB83" s="34">
        <f t="shared" si="71"/>
        <v>0</v>
      </c>
      <c r="EC83" s="34">
        <f t="shared" si="71"/>
        <v>0</v>
      </c>
      <c r="ED83" s="34">
        <f t="shared" si="71"/>
        <v>0</v>
      </c>
      <c r="EE83" s="34">
        <f t="shared" si="71"/>
        <v>0</v>
      </c>
      <c r="EF83" s="34">
        <f t="shared" si="71"/>
        <v>0</v>
      </c>
      <c r="EG83" s="34">
        <f t="shared" si="71"/>
        <v>0</v>
      </c>
      <c r="EH83" s="34">
        <f t="shared" si="71"/>
        <v>0</v>
      </c>
      <c r="EI83" s="34">
        <f t="shared" si="71"/>
        <v>0</v>
      </c>
      <c r="EJ83" s="34">
        <f t="shared" si="71"/>
        <v>0</v>
      </c>
      <c r="EK83" s="34">
        <f t="shared" si="71"/>
        <v>0</v>
      </c>
      <c r="EL83" s="34">
        <f t="shared" si="53"/>
        <v>0</v>
      </c>
      <c r="EM83" s="34">
        <f t="shared" si="53"/>
        <v>0</v>
      </c>
      <c r="EN83" s="34">
        <f t="shared" si="45"/>
        <v>0</v>
      </c>
      <c r="EO83" s="34">
        <f t="shared" si="45"/>
        <v>0</v>
      </c>
      <c r="EP83" s="34">
        <f t="shared" si="45"/>
        <v>0</v>
      </c>
      <c r="EQ83" s="34">
        <f t="shared" si="45"/>
        <v>0</v>
      </c>
      <c r="ER83" s="34">
        <f t="shared" si="45"/>
        <v>0</v>
      </c>
      <c r="ES83" s="5"/>
      <c r="ET83" s="44">
        <f t="shared" si="80"/>
        <v>0</v>
      </c>
      <c r="EU83" s="44">
        <f t="shared" si="80"/>
        <v>0</v>
      </c>
      <c r="EV83" s="44">
        <f t="shared" si="80"/>
        <v>0</v>
      </c>
      <c r="EW83" s="44">
        <f t="shared" si="72"/>
        <v>0</v>
      </c>
      <c r="EX83" s="44">
        <f t="shared" si="72"/>
        <v>0</v>
      </c>
      <c r="EY83" s="44">
        <f t="shared" si="72"/>
        <v>0</v>
      </c>
      <c r="EZ83" s="44">
        <f t="shared" si="72"/>
        <v>0</v>
      </c>
      <c r="FA83" s="44">
        <f t="shared" si="72"/>
        <v>0</v>
      </c>
      <c r="FB83" s="44">
        <f t="shared" si="72"/>
        <v>0</v>
      </c>
      <c r="FC83" s="44">
        <f t="shared" si="72"/>
        <v>0</v>
      </c>
      <c r="FD83" s="44">
        <f t="shared" si="72"/>
        <v>0</v>
      </c>
      <c r="FE83" s="44">
        <f t="shared" si="72"/>
        <v>0</v>
      </c>
      <c r="FF83" s="44">
        <f t="shared" si="72"/>
        <v>0</v>
      </c>
      <c r="FG83" s="44">
        <f t="shared" si="72"/>
        <v>0</v>
      </c>
      <c r="FH83" s="44">
        <f t="shared" si="54"/>
        <v>0</v>
      </c>
      <c r="FI83" s="44">
        <f t="shared" si="54"/>
        <v>0</v>
      </c>
      <c r="FJ83" s="44">
        <f t="shared" si="46"/>
        <v>0</v>
      </c>
      <c r="FK83" s="44">
        <f t="shared" si="46"/>
        <v>0</v>
      </c>
      <c r="FL83" s="44">
        <f t="shared" si="46"/>
        <v>0</v>
      </c>
      <c r="FM83" s="44">
        <f t="shared" si="46"/>
        <v>0</v>
      </c>
      <c r="FN83" s="44">
        <f t="shared" si="46"/>
        <v>0</v>
      </c>
      <c r="FO83" s="44">
        <f t="shared" si="46"/>
        <v>0</v>
      </c>
      <c r="FP83" s="44"/>
      <c r="FQ83" s="44">
        <f t="shared" si="81"/>
        <v>0</v>
      </c>
      <c r="FR83" s="44">
        <f t="shared" si="81"/>
        <v>0</v>
      </c>
      <c r="FS83" s="44">
        <f t="shared" si="81"/>
        <v>0</v>
      </c>
      <c r="FT83" s="44">
        <f t="shared" si="73"/>
        <v>0</v>
      </c>
      <c r="FU83" s="44">
        <f t="shared" si="73"/>
        <v>0</v>
      </c>
      <c r="FV83" s="44">
        <f t="shared" si="73"/>
        <v>0</v>
      </c>
      <c r="FW83" s="44">
        <f t="shared" si="73"/>
        <v>0</v>
      </c>
      <c r="FX83" s="44">
        <f t="shared" si="73"/>
        <v>0</v>
      </c>
      <c r="FY83" s="44">
        <f t="shared" si="73"/>
        <v>0</v>
      </c>
      <c r="FZ83" s="44">
        <f t="shared" si="73"/>
        <v>0</v>
      </c>
      <c r="GA83" s="44">
        <f t="shared" si="73"/>
        <v>0</v>
      </c>
      <c r="GB83" s="44">
        <f t="shared" si="73"/>
        <v>0</v>
      </c>
      <c r="GC83" s="44">
        <f t="shared" si="73"/>
        <v>0</v>
      </c>
      <c r="GD83" s="44">
        <f t="shared" si="73"/>
        <v>0</v>
      </c>
      <c r="GE83" s="44">
        <f t="shared" si="55"/>
        <v>0</v>
      </c>
      <c r="GF83" s="44">
        <f t="shared" si="55"/>
        <v>0</v>
      </c>
      <c r="GG83" s="44">
        <f t="shared" si="47"/>
        <v>0</v>
      </c>
      <c r="GH83" s="44">
        <f t="shared" si="47"/>
        <v>0</v>
      </c>
      <c r="GI83" s="44">
        <f t="shared" si="47"/>
        <v>0</v>
      </c>
      <c r="GJ83" s="44">
        <f t="shared" si="47"/>
        <v>0</v>
      </c>
      <c r="GK83" s="44">
        <f t="shared" si="47"/>
        <v>0</v>
      </c>
      <c r="GL83" s="44">
        <f t="shared" si="47"/>
        <v>0</v>
      </c>
      <c r="GM83" s="44"/>
      <c r="GN83" s="44">
        <f t="shared" si="82"/>
        <v>0</v>
      </c>
      <c r="GO83" s="44">
        <f t="shared" si="82"/>
        <v>0</v>
      </c>
      <c r="GP83" s="44">
        <f t="shared" si="82"/>
        <v>0</v>
      </c>
      <c r="GQ83" s="44">
        <f t="shared" si="74"/>
        <v>0</v>
      </c>
      <c r="GR83" s="44">
        <f t="shared" si="74"/>
        <v>0</v>
      </c>
      <c r="GS83" s="44">
        <f t="shared" si="74"/>
        <v>0</v>
      </c>
      <c r="GT83" s="44">
        <f t="shared" si="74"/>
        <v>0</v>
      </c>
      <c r="GU83" s="44">
        <f t="shared" si="74"/>
        <v>0</v>
      </c>
      <c r="GV83" s="44">
        <f t="shared" si="74"/>
        <v>0</v>
      </c>
      <c r="GW83" s="44">
        <f t="shared" si="74"/>
        <v>0</v>
      </c>
      <c r="GX83" s="44">
        <f t="shared" si="74"/>
        <v>0</v>
      </c>
      <c r="GY83" s="44">
        <f t="shared" si="74"/>
        <v>0</v>
      </c>
      <c r="GZ83" s="44">
        <f t="shared" si="74"/>
        <v>0</v>
      </c>
      <c r="HA83" s="44">
        <f t="shared" si="74"/>
        <v>0</v>
      </c>
      <c r="HB83" s="44">
        <f t="shared" si="56"/>
        <v>0</v>
      </c>
      <c r="HC83" s="44">
        <f t="shared" si="56"/>
        <v>0</v>
      </c>
      <c r="HD83" s="44">
        <f t="shared" si="48"/>
        <v>0</v>
      </c>
      <c r="HE83" s="44">
        <f t="shared" si="48"/>
        <v>0</v>
      </c>
      <c r="HF83" s="44">
        <f t="shared" si="48"/>
        <v>0</v>
      </c>
      <c r="HG83" s="44">
        <f t="shared" si="48"/>
        <v>0</v>
      </c>
      <c r="HH83" s="44">
        <f t="shared" si="48"/>
        <v>0</v>
      </c>
      <c r="HI83" s="44">
        <f t="shared" si="48"/>
        <v>0</v>
      </c>
      <c r="HJ83" s="44"/>
      <c r="HK83" s="44">
        <f t="shared" si="83"/>
        <v>0</v>
      </c>
      <c r="HL83" s="44">
        <f t="shared" si="83"/>
        <v>0</v>
      </c>
      <c r="HM83" s="44">
        <f t="shared" si="83"/>
        <v>0</v>
      </c>
      <c r="HN83" s="44">
        <f t="shared" si="75"/>
        <v>0</v>
      </c>
      <c r="HO83" s="44">
        <f t="shared" si="75"/>
        <v>0</v>
      </c>
      <c r="HP83" s="44">
        <f t="shared" si="75"/>
        <v>0</v>
      </c>
      <c r="HQ83" s="44">
        <f t="shared" si="75"/>
        <v>0</v>
      </c>
      <c r="HR83" s="44">
        <f t="shared" si="75"/>
        <v>0</v>
      </c>
      <c r="HS83" s="44">
        <f t="shared" si="75"/>
        <v>0</v>
      </c>
      <c r="HT83" s="44">
        <f t="shared" si="75"/>
        <v>0</v>
      </c>
      <c r="HU83" s="44">
        <f t="shared" si="75"/>
        <v>0</v>
      </c>
      <c r="HV83" s="44">
        <f t="shared" si="75"/>
        <v>0</v>
      </c>
      <c r="HW83" s="44">
        <f t="shared" si="75"/>
        <v>0</v>
      </c>
      <c r="HX83" s="44">
        <f t="shared" si="75"/>
        <v>0</v>
      </c>
      <c r="HY83" s="44">
        <f t="shared" si="57"/>
        <v>0</v>
      </c>
      <c r="HZ83" s="44">
        <f t="shared" si="57"/>
        <v>0</v>
      </c>
      <c r="IA83" s="44">
        <f t="shared" si="49"/>
        <v>0</v>
      </c>
      <c r="IB83" s="44">
        <f t="shared" si="49"/>
        <v>0</v>
      </c>
      <c r="IC83" s="44">
        <f t="shared" si="49"/>
        <v>0</v>
      </c>
      <c r="ID83" s="44">
        <f t="shared" si="49"/>
        <v>0</v>
      </c>
      <c r="IE83" s="44">
        <f t="shared" si="49"/>
        <v>0</v>
      </c>
      <c r="IF83" s="44">
        <f t="shared" si="49"/>
        <v>0</v>
      </c>
    </row>
    <row r="84" spans="1:240" s="34" customFormat="1" ht="12" customHeight="1" x14ac:dyDescent="0.15">
      <c r="A84" s="77"/>
      <c r="B84" s="78" t="s">
        <v>313</v>
      </c>
      <c r="C84" s="78"/>
      <c r="D84" s="79"/>
      <c r="E84" s="79"/>
      <c r="F84" s="80"/>
      <c r="G84" s="80"/>
      <c r="H84" s="65"/>
      <c r="I84" s="65"/>
      <c r="J84" s="65"/>
      <c r="K84" s="67"/>
      <c r="L84" s="81">
        <v>0</v>
      </c>
      <c r="M84" s="81">
        <v>0</v>
      </c>
      <c r="N84" s="81">
        <v>0</v>
      </c>
      <c r="O84" s="81">
        <v>0</v>
      </c>
      <c r="P84" s="81">
        <v>0</v>
      </c>
      <c r="Q84" s="81">
        <v>0</v>
      </c>
      <c r="R84" s="81">
        <v>0</v>
      </c>
      <c r="S84" s="81">
        <v>0</v>
      </c>
      <c r="T84" s="81">
        <v>0</v>
      </c>
      <c r="U84" s="81">
        <v>0</v>
      </c>
      <c r="V84" s="81"/>
      <c r="W84" s="81">
        <v>0</v>
      </c>
      <c r="X84" s="81">
        <v>0</v>
      </c>
      <c r="Y84" s="81">
        <v>0</v>
      </c>
      <c r="Z84" s="81">
        <v>0</v>
      </c>
      <c r="AA84" s="81">
        <v>0</v>
      </c>
      <c r="AB84" s="81">
        <v>0</v>
      </c>
      <c r="AC84" s="81">
        <v>0</v>
      </c>
      <c r="AD84" s="81">
        <v>0</v>
      </c>
      <c r="AE84" s="81">
        <v>0</v>
      </c>
      <c r="AF84" s="81">
        <v>0</v>
      </c>
      <c r="AG84" s="81">
        <v>0</v>
      </c>
      <c r="AH84" s="44"/>
      <c r="AI84" s="81">
        <v>0</v>
      </c>
      <c r="AJ84" s="81">
        <v>0</v>
      </c>
      <c r="AK84" s="81">
        <v>0</v>
      </c>
      <c r="AL84" s="81">
        <v>0</v>
      </c>
      <c r="AM84" s="81">
        <v>0</v>
      </c>
      <c r="AN84" s="81">
        <v>0</v>
      </c>
      <c r="AO84" s="81">
        <v>0</v>
      </c>
      <c r="AP84" s="81">
        <v>0</v>
      </c>
      <c r="AQ84" s="81">
        <v>0</v>
      </c>
      <c r="AR84" s="81">
        <v>0</v>
      </c>
      <c r="AS84" s="81">
        <v>0</v>
      </c>
      <c r="AT84" s="81">
        <v>0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1">
        <v>0</v>
      </c>
      <c r="BA84" s="81">
        <v>0</v>
      </c>
      <c r="BB84" s="81">
        <v>0</v>
      </c>
      <c r="BC84" s="81">
        <v>0</v>
      </c>
      <c r="BD84" s="81">
        <v>0</v>
      </c>
      <c r="BE84" s="5"/>
      <c r="BF84" s="34">
        <f t="shared" si="76"/>
        <v>0</v>
      </c>
      <c r="BG84" s="34">
        <f t="shared" si="76"/>
        <v>0</v>
      </c>
      <c r="BH84" s="34">
        <f t="shared" si="76"/>
        <v>0</v>
      </c>
      <c r="BI84" s="34">
        <f t="shared" si="68"/>
        <v>0</v>
      </c>
      <c r="BJ84" s="34">
        <f t="shared" si="68"/>
        <v>0</v>
      </c>
      <c r="BK84" s="34">
        <f t="shared" si="68"/>
        <v>0</v>
      </c>
      <c r="BL84" s="34">
        <f t="shared" si="68"/>
        <v>0</v>
      </c>
      <c r="BM84" s="34">
        <f t="shared" si="68"/>
        <v>0</v>
      </c>
      <c r="BN84" s="34">
        <f t="shared" si="68"/>
        <v>0</v>
      </c>
      <c r="BO84" s="34">
        <f t="shared" si="68"/>
        <v>0</v>
      </c>
      <c r="BP84" s="34">
        <f t="shared" si="68"/>
        <v>0</v>
      </c>
      <c r="BQ84" s="34">
        <f t="shared" si="68"/>
        <v>0</v>
      </c>
      <c r="BR84" s="34">
        <f t="shared" si="68"/>
        <v>0</v>
      </c>
      <c r="BS84" s="34">
        <f t="shared" si="68"/>
        <v>0</v>
      </c>
      <c r="BT84" s="34">
        <f t="shared" si="50"/>
        <v>0</v>
      </c>
      <c r="BU84" s="34">
        <f t="shared" si="50"/>
        <v>0</v>
      </c>
      <c r="BV84" s="34">
        <f t="shared" si="42"/>
        <v>0</v>
      </c>
      <c r="BW84" s="34">
        <f t="shared" si="42"/>
        <v>0</v>
      </c>
      <c r="BX84" s="34">
        <f t="shared" si="42"/>
        <v>0</v>
      </c>
      <c r="BY84" s="34">
        <f t="shared" si="42"/>
        <v>0</v>
      </c>
      <c r="BZ84" s="34">
        <f t="shared" si="42"/>
        <v>0</v>
      </c>
      <c r="CA84" s="34">
        <f t="shared" si="42"/>
        <v>0</v>
      </c>
      <c r="CC84" s="34">
        <f t="shared" si="66"/>
        <v>0</v>
      </c>
      <c r="CD84" s="34">
        <f t="shared" si="77"/>
        <v>0</v>
      </c>
      <c r="CE84" s="34">
        <f t="shared" si="77"/>
        <v>0</v>
      </c>
      <c r="CF84" s="34">
        <f t="shared" si="77"/>
        <v>0</v>
      </c>
      <c r="CG84" s="34">
        <f t="shared" si="69"/>
        <v>0</v>
      </c>
      <c r="CH84" s="34">
        <f t="shared" si="69"/>
        <v>0</v>
      </c>
      <c r="CI84" s="34">
        <f t="shared" si="69"/>
        <v>0</v>
      </c>
      <c r="CJ84" s="34">
        <f t="shared" si="69"/>
        <v>0</v>
      </c>
      <c r="CK84" s="34">
        <f t="shared" si="69"/>
        <v>0</v>
      </c>
      <c r="CL84" s="34">
        <f t="shared" si="69"/>
        <v>0</v>
      </c>
      <c r="CM84" s="34">
        <f t="shared" si="69"/>
        <v>0</v>
      </c>
      <c r="CN84" s="34">
        <f t="shared" si="69"/>
        <v>0</v>
      </c>
      <c r="CO84" s="34">
        <f t="shared" si="69"/>
        <v>0</v>
      </c>
      <c r="CP84" s="34">
        <f t="shared" si="69"/>
        <v>0</v>
      </c>
      <c r="CQ84" s="34">
        <f t="shared" si="69"/>
        <v>0</v>
      </c>
      <c r="CR84" s="34">
        <f t="shared" si="51"/>
        <v>0</v>
      </c>
      <c r="CS84" s="34">
        <f t="shared" si="51"/>
        <v>0</v>
      </c>
      <c r="CT84" s="34">
        <f t="shared" si="43"/>
        <v>0</v>
      </c>
      <c r="CU84" s="34">
        <f t="shared" si="43"/>
        <v>0</v>
      </c>
      <c r="CV84" s="34">
        <f t="shared" si="43"/>
        <v>0</v>
      </c>
      <c r="CW84" s="34">
        <f t="shared" si="43"/>
        <v>0</v>
      </c>
      <c r="CX84" s="34">
        <f t="shared" si="43"/>
        <v>0</v>
      </c>
      <c r="DA84" s="34">
        <f t="shared" si="78"/>
        <v>0</v>
      </c>
      <c r="DB84" s="34">
        <f t="shared" si="78"/>
        <v>0</v>
      </c>
      <c r="DC84" s="34">
        <f t="shared" si="78"/>
        <v>0</v>
      </c>
      <c r="DD84" s="34">
        <f t="shared" si="70"/>
        <v>0</v>
      </c>
      <c r="DE84" s="34">
        <f t="shared" si="70"/>
        <v>0</v>
      </c>
      <c r="DF84" s="34">
        <f t="shared" si="70"/>
        <v>0</v>
      </c>
      <c r="DG84" s="34">
        <f t="shared" si="70"/>
        <v>0</v>
      </c>
      <c r="DH84" s="34">
        <f t="shared" si="70"/>
        <v>0</v>
      </c>
      <c r="DI84" s="34">
        <f t="shared" si="70"/>
        <v>0</v>
      </c>
      <c r="DJ84" s="34">
        <f t="shared" si="70"/>
        <v>0</v>
      </c>
      <c r="DK84" s="34">
        <f t="shared" si="70"/>
        <v>0</v>
      </c>
      <c r="DL84" s="34">
        <f t="shared" si="70"/>
        <v>0</v>
      </c>
      <c r="DM84" s="34">
        <f t="shared" si="70"/>
        <v>0</v>
      </c>
      <c r="DN84" s="34">
        <f t="shared" si="70"/>
        <v>0</v>
      </c>
      <c r="DO84" s="34">
        <f t="shared" si="52"/>
        <v>0</v>
      </c>
      <c r="DP84" s="34">
        <f t="shared" si="52"/>
        <v>0</v>
      </c>
      <c r="DQ84" s="34">
        <f t="shared" si="44"/>
        <v>0</v>
      </c>
      <c r="DR84" s="34">
        <f t="shared" si="44"/>
        <v>0</v>
      </c>
      <c r="DS84" s="34">
        <f t="shared" si="44"/>
        <v>0</v>
      </c>
      <c r="DT84" s="34">
        <f t="shared" si="44"/>
        <v>0</v>
      </c>
      <c r="DU84" s="34">
        <f t="shared" si="44"/>
        <v>0</v>
      </c>
      <c r="DW84" s="34">
        <f t="shared" si="67"/>
        <v>0</v>
      </c>
      <c r="DX84" s="34">
        <f t="shared" si="79"/>
        <v>0</v>
      </c>
      <c r="DY84" s="34">
        <f t="shared" si="79"/>
        <v>0</v>
      </c>
      <c r="DZ84" s="34">
        <f t="shared" si="79"/>
        <v>0</v>
      </c>
      <c r="EA84" s="34">
        <f t="shared" si="71"/>
        <v>0</v>
      </c>
      <c r="EB84" s="34">
        <f t="shared" si="71"/>
        <v>0</v>
      </c>
      <c r="EC84" s="34">
        <f t="shared" si="71"/>
        <v>0</v>
      </c>
      <c r="ED84" s="34">
        <f t="shared" si="71"/>
        <v>0</v>
      </c>
      <c r="EE84" s="34">
        <f t="shared" si="71"/>
        <v>0</v>
      </c>
      <c r="EF84" s="34">
        <f t="shared" si="71"/>
        <v>0</v>
      </c>
      <c r="EG84" s="34">
        <f t="shared" si="71"/>
        <v>0</v>
      </c>
      <c r="EH84" s="34">
        <f t="shared" si="71"/>
        <v>0</v>
      </c>
      <c r="EI84" s="34">
        <f t="shared" si="71"/>
        <v>0</v>
      </c>
      <c r="EJ84" s="34">
        <f t="shared" si="71"/>
        <v>0</v>
      </c>
      <c r="EK84" s="34">
        <f t="shared" si="71"/>
        <v>0</v>
      </c>
      <c r="EL84" s="34">
        <f t="shared" si="53"/>
        <v>0</v>
      </c>
      <c r="EM84" s="34">
        <f t="shared" si="53"/>
        <v>0</v>
      </c>
      <c r="EN84" s="34">
        <f t="shared" si="45"/>
        <v>0</v>
      </c>
      <c r="EO84" s="34">
        <f t="shared" si="45"/>
        <v>0</v>
      </c>
      <c r="EP84" s="34">
        <f t="shared" si="45"/>
        <v>0</v>
      </c>
      <c r="EQ84" s="34">
        <f t="shared" si="45"/>
        <v>0</v>
      </c>
      <c r="ER84" s="34">
        <f t="shared" si="45"/>
        <v>0</v>
      </c>
      <c r="ES84" s="5"/>
      <c r="ET84" s="44">
        <f t="shared" si="80"/>
        <v>0</v>
      </c>
      <c r="EU84" s="44">
        <f t="shared" si="80"/>
        <v>0</v>
      </c>
      <c r="EV84" s="44">
        <f t="shared" si="80"/>
        <v>0</v>
      </c>
      <c r="EW84" s="44">
        <f t="shared" si="72"/>
        <v>0</v>
      </c>
      <c r="EX84" s="44">
        <f t="shared" si="72"/>
        <v>0</v>
      </c>
      <c r="EY84" s="44">
        <f t="shared" si="72"/>
        <v>0</v>
      </c>
      <c r="EZ84" s="44">
        <f t="shared" si="72"/>
        <v>0</v>
      </c>
      <c r="FA84" s="44">
        <f t="shared" si="72"/>
        <v>0</v>
      </c>
      <c r="FB84" s="44">
        <f t="shared" si="72"/>
        <v>0</v>
      </c>
      <c r="FC84" s="44">
        <f t="shared" si="72"/>
        <v>0</v>
      </c>
      <c r="FD84" s="44">
        <f t="shared" si="72"/>
        <v>0</v>
      </c>
      <c r="FE84" s="44">
        <f t="shared" si="72"/>
        <v>0</v>
      </c>
      <c r="FF84" s="44">
        <f t="shared" si="72"/>
        <v>0</v>
      </c>
      <c r="FG84" s="44">
        <f t="shared" si="72"/>
        <v>0</v>
      </c>
      <c r="FH84" s="44">
        <f t="shared" si="54"/>
        <v>0</v>
      </c>
      <c r="FI84" s="44">
        <f t="shared" si="54"/>
        <v>0</v>
      </c>
      <c r="FJ84" s="44">
        <f t="shared" si="46"/>
        <v>0</v>
      </c>
      <c r="FK84" s="44">
        <f t="shared" si="46"/>
        <v>0</v>
      </c>
      <c r="FL84" s="44">
        <f t="shared" si="46"/>
        <v>0</v>
      </c>
      <c r="FM84" s="44">
        <f t="shared" si="46"/>
        <v>0</v>
      </c>
      <c r="FN84" s="44">
        <f t="shared" si="46"/>
        <v>0</v>
      </c>
      <c r="FO84" s="44">
        <f t="shared" si="46"/>
        <v>0</v>
      </c>
      <c r="FP84" s="44"/>
      <c r="FQ84" s="44">
        <f t="shared" si="81"/>
        <v>0</v>
      </c>
      <c r="FR84" s="44">
        <f t="shared" si="81"/>
        <v>0</v>
      </c>
      <c r="FS84" s="44">
        <f t="shared" si="81"/>
        <v>0</v>
      </c>
      <c r="FT84" s="44">
        <f t="shared" si="73"/>
        <v>0</v>
      </c>
      <c r="FU84" s="44">
        <f t="shared" si="73"/>
        <v>0</v>
      </c>
      <c r="FV84" s="44">
        <f t="shared" si="73"/>
        <v>0</v>
      </c>
      <c r="FW84" s="44">
        <f t="shared" si="73"/>
        <v>0</v>
      </c>
      <c r="FX84" s="44">
        <f t="shared" si="73"/>
        <v>0</v>
      </c>
      <c r="FY84" s="44">
        <f t="shared" si="73"/>
        <v>0</v>
      </c>
      <c r="FZ84" s="44">
        <f t="shared" si="73"/>
        <v>0</v>
      </c>
      <c r="GA84" s="44">
        <f t="shared" si="73"/>
        <v>0</v>
      </c>
      <c r="GB84" s="44">
        <f t="shared" si="73"/>
        <v>0</v>
      </c>
      <c r="GC84" s="44">
        <f t="shared" si="73"/>
        <v>0</v>
      </c>
      <c r="GD84" s="44">
        <f t="shared" si="73"/>
        <v>0</v>
      </c>
      <c r="GE84" s="44">
        <f t="shared" si="55"/>
        <v>0</v>
      </c>
      <c r="GF84" s="44">
        <f t="shared" si="55"/>
        <v>0</v>
      </c>
      <c r="GG84" s="44">
        <f t="shared" si="47"/>
        <v>0</v>
      </c>
      <c r="GH84" s="44">
        <f t="shared" si="47"/>
        <v>0</v>
      </c>
      <c r="GI84" s="44">
        <f t="shared" si="47"/>
        <v>0</v>
      </c>
      <c r="GJ84" s="44">
        <f t="shared" si="47"/>
        <v>0</v>
      </c>
      <c r="GK84" s="44">
        <f t="shared" si="47"/>
        <v>0</v>
      </c>
      <c r="GL84" s="44">
        <f t="shared" si="47"/>
        <v>0</v>
      </c>
      <c r="GM84" s="44"/>
      <c r="GN84" s="44">
        <f t="shared" si="82"/>
        <v>0</v>
      </c>
      <c r="GO84" s="44">
        <f t="shared" si="82"/>
        <v>0</v>
      </c>
      <c r="GP84" s="44">
        <f t="shared" si="82"/>
        <v>0</v>
      </c>
      <c r="GQ84" s="44">
        <f t="shared" si="74"/>
        <v>0</v>
      </c>
      <c r="GR84" s="44">
        <f t="shared" si="74"/>
        <v>0</v>
      </c>
      <c r="GS84" s="44">
        <f t="shared" si="74"/>
        <v>0</v>
      </c>
      <c r="GT84" s="44">
        <f t="shared" si="74"/>
        <v>0</v>
      </c>
      <c r="GU84" s="44">
        <f t="shared" si="74"/>
        <v>0</v>
      </c>
      <c r="GV84" s="44">
        <f t="shared" si="74"/>
        <v>0</v>
      </c>
      <c r="GW84" s="44">
        <f t="shared" si="74"/>
        <v>0</v>
      </c>
      <c r="GX84" s="44">
        <f t="shared" si="74"/>
        <v>0</v>
      </c>
      <c r="GY84" s="44">
        <f t="shared" si="74"/>
        <v>0</v>
      </c>
      <c r="GZ84" s="44">
        <f t="shared" si="74"/>
        <v>0</v>
      </c>
      <c r="HA84" s="44">
        <f t="shared" si="74"/>
        <v>0</v>
      </c>
      <c r="HB84" s="44">
        <f t="shared" si="56"/>
        <v>0</v>
      </c>
      <c r="HC84" s="44">
        <f t="shared" si="56"/>
        <v>0</v>
      </c>
      <c r="HD84" s="44">
        <f t="shared" si="48"/>
        <v>0</v>
      </c>
      <c r="HE84" s="44">
        <f t="shared" si="48"/>
        <v>0</v>
      </c>
      <c r="HF84" s="44">
        <f t="shared" si="48"/>
        <v>0</v>
      </c>
      <c r="HG84" s="44">
        <f t="shared" si="48"/>
        <v>0</v>
      </c>
      <c r="HH84" s="44">
        <f t="shared" si="48"/>
        <v>0</v>
      </c>
      <c r="HI84" s="44">
        <f t="shared" si="48"/>
        <v>0</v>
      </c>
      <c r="HJ84" s="44"/>
      <c r="HK84" s="44">
        <f t="shared" si="83"/>
        <v>0</v>
      </c>
      <c r="HL84" s="44">
        <f t="shared" si="83"/>
        <v>0</v>
      </c>
      <c r="HM84" s="44">
        <f t="shared" si="83"/>
        <v>0</v>
      </c>
      <c r="HN84" s="44">
        <f t="shared" si="75"/>
        <v>0</v>
      </c>
      <c r="HO84" s="44">
        <f t="shared" si="75"/>
        <v>0</v>
      </c>
      <c r="HP84" s="44">
        <f t="shared" si="75"/>
        <v>0</v>
      </c>
      <c r="HQ84" s="44">
        <f t="shared" si="75"/>
        <v>0</v>
      </c>
      <c r="HR84" s="44">
        <f t="shared" si="75"/>
        <v>0</v>
      </c>
      <c r="HS84" s="44">
        <f t="shared" si="75"/>
        <v>0</v>
      </c>
      <c r="HT84" s="44">
        <f t="shared" si="75"/>
        <v>0</v>
      </c>
      <c r="HU84" s="44">
        <f t="shared" si="75"/>
        <v>0</v>
      </c>
      <c r="HV84" s="44">
        <f t="shared" si="75"/>
        <v>0</v>
      </c>
      <c r="HW84" s="44">
        <f t="shared" si="75"/>
        <v>0</v>
      </c>
      <c r="HX84" s="44">
        <f t="shared" si="75"/>
        <v>0</v>
      </c>
      <c r="HY84" s="44">
        <f t="shared" si="57"/>
        <v>0</v>
      </c>
      <c r="HZ84" s="44">
        <f t="shared" si="57"/>
        <v>0</v>
      </c>
      <c r="IA84" s="44">
        <f t="shared" si="49"/>
        <v>0</v>
      </c>
      <c r="IB84" s="44">
        <f t="shared" si="49"/>
        <v>0</v>
      </c>
      <c r="IC84" s="44">
        <f t="shared" si="49"/>
        <v>0</v>
      </c>
      <c r="ID84" s="44">
        <f t="shared" si="49"/>
        <v>0</v>
      </c>
      <c r="IE84" s="44">
        <f t="shared" si="49"/>
        <v>0</v>
      </c>
      <c r="IF84" s="44">
        <f t="shared" si="49"/>
        <v>0</v>
      </c>
    </row>
    <row r="85" spans="1:240" s="34" customFormat="1" ht="12" customHeight="1" x14ac:dyDescent="0.15">
      <c r="A85" s="77"/>
      <c r="B85" s="78" t="s">
        <v>313</v>
      </c>
      <c r="C85" s="78"/>
      <c r="D85" s="79"/>
      <c r="E85" s="79"/>
      <c r="F85" s="80"/>
      <c r="G85" s="80"/>
      <c r="H85" s="65"/>
      <c r="I85" s="65"/>
      <c r="J85" s="65"/>
      <c r="K85" s="67"/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/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44"/>
      <c r="AI85" s="81">
        <v>0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1">
        <v>0</v>
      </c>
      <c r="BA85" s="81">
        <v>0</v>
      </c>
      <c r="BB85" s="81">
        <v>0</v>
      </c>
      <c r="BC85" s="81">
        <v>0</v>
      </c>
      <c r="BD85" s="81">
        <v>0</v>
      </c>
      <c r="BE85" s="5"/>
      <c r="BF85" s="34">
        <f t="shared" si="76"/>
        <v>0</v>
      </c>
      <c r="BG85" s="34">
        <f t="shared" si="76"/>
        <v>0</v>
      </c>
      <c r="BH85" s="34">
        <f t="shared" si="76"/>
        <v>0</v>
      </c>
      <c r="BI85" s="34">
        <f t="shared" si="68"/>
        <v>0</v>
      </c>
      <c r="BJ85" s="34">
        <f t="shared" si="68"/>
        <v>0</v>
      </c>
      <c r="BK85" s="34">
        <f t="shared" si="68"/>
        <v>0</v>
      </c>
      <c r="BL85" s="34">
        <f t="shared" si="68"/>
        <v>0</v>
      </c>
      <c r="BM85" s="34">
        <f t="shared" si="68"/>
        <v>0</v>
      </c>
      <c r="BN85" s="34">
        <f t="shared" si="68"/>
        <v>0</v>
      </c>
      <c r="BO85" s="34">
        <f t="shared" si="68"/>
        <v>0</v>
      </c>
      <c r="BP85" s="34">
        <f t="shared" si="68"/>
        <v>0</v>
      </c>
      <c r="BQ85" s="34">
        <f t="shared" si="68"/>
        <v>0</v>
      </c>
      <c r="BR85" s="34">
        <f t="shared" si="68"/>
        <v>0</v>
      </c>
      <c r="BS85" s="34">
        <f t="shared" si="68"/>
        <v>0</v>
      </c>
      <c r="BT85" s="34">
        <f t="shared" si="50"/>
        <v>0</v>
      </c>
      <c r="BU85" s="34">
        <f t="shared" si="50"/>
        <v>0</v>
      </c>
      <c r="BV85" s="34">
        <f t="shared" si="42"/>
        <v>0</v>
      </c>
      <c r="BW85" s="34">
        <f t="shared" si="42"/>
        <v>0</v>
      </c>
      <c r="BX85" s="34">
        <f t="shared" si="42"/>
        <v>0</v>
      </c>
      <c r="BY85" s="34">
        <f t="shared" si="42"/>
        <v>0</v>
      </c>
      <c r="BZ85" s="34">
        <f t="shared" si="42"/>
        <v>0</v>
      </c>
      <c r="CA85" s="34">
        <f t="shared" si="42"/>
        <v>0</v>
      </c>
      <c r="CC85" s="34">
        <f t="shared" si="66"/>
        <v>0</v>
      </c>
      <c r="CD85" s="34">
        <f t="shared" si="77"/>
        <v>0</v>
      </c>
      <c r="CE85" s="34">
        <f t="shared" si="77"/>
        <v>0</v>
      </c>
      <c r="CF85" s="34">
        <f t="shared" si="77"/>
        <v>0</v>
      </c>
      <c r="CG85" s="34">
        <f t="shared" si="69"/>
        <v>0</v>
      </c>
      <c r="CH85" s="34">
        <f t="shared" si="69"/>
        <v>0</v>
      </c>
      <c r="CI85" s="34">
        <f t="shared" si="69"/>
        <v>0</v>
      </c>
      <c r="CJ85" s="34">
        <f t="shared" si="69"/>
        <v>0</v>
      </c>
      <c r="CK85" s="34">
        <f t="shared" si="69"/>
        <v>0</v>
      </c>
      <c r="CL85" s="34">
        <f t="shared" si="69"/>
        <v>0</v>
      </c>
      <c r="CM85" s="34">
        <f t="shared" si="69"/>
        <v>0</v>
      </c>
      <c r="CN85" s="34">
        <f t="shared" si="69"/>
        <v>0</v>
      </c>
      <c r="CO85" s="34">
        <f t="shared" si="69"/>
        <v>0</v>
      </c>
      <c r="CP85" s="34">
        <f t="shared" si="69"/>
        <v>0</v>
      </c>
      <c r="CQ85" s="34">
        <f t="shared" si="69"/>
        <v>0</v>
      </c>
      <c r="CR85" s="34">
        <f t="shared" si="51"/>
        <v>0</v>
      </c>
      <c r="CS85" s="34">
        <f t="shared" si="51"/>
        <v>0</v>
      </c>
      <c r="CT85" s="34">
        <f t="shared" si="43"/>
        <v>0</v>
      </c>
      <c r="CU85" s="34">
        <f t="shared" si="43"/>
        <v>0</v>
      </c>
      <c r="CV85" s="34">
        <f t="shared" si="43"/>
        <v>0</v>
      </c>
      <c r="CW85" s="34">
        <f t="shared" si="43"/>
        <v>0</v>
      </c>
      <c r="CX85" s="34">
        <f t="shared" si="43"/>
        <v>0</v>
      </c>
      <c r="DA85" s="34">
        <f t="shared" si="78"/>
        <v>0</v>
      </c>
      <c r="DB85" s="34">
        <f t="shared" si="78"/>
        <v>0</v>
      </c>
      <c r="DC85" s="34">
        <f t="shared" si="78"/>
        <v>0</v>
      </c>
      <c r="DD85" s="34">
        <f t="shared" si="70"/>
        <v>0</v>
      </c>
      <c r="DE85" s="34">
        <f t="shared" si="70"/>
        <v>0</v>
      </c>
      <c r="DF85" s="34">
        <f t="shared" si="70"/>
        <v>0</v>
      </c>
      <c r="DG85" s="34">
        <f t="shared" si="70"/>
        <v>0</v>
      </c>
      <c r="DH85" s="34">
        <f t="shared" si="70"/>
        <v>0</v>
      </c>
      <c r="DI85" s="34">
        <f t="shared" si="70"/>
        <v>0</v>
      </c>
      <c r="DJ85" s="34">
        <f t="shared" si="70"/>
        <v>0</v>
      </c>
      <c r="DK85" s="34">
        <f t="shared" si="70"/>
        <v>0</v>
      </c>
      <c r="DL85" s="34">
        <f t="shared" si="70"/>
        <v>0</v>
      </c>
      <c r="DM85" s="34">
        <f t="shared" si="70"/>
        <v>0</v>
      </c>
      <c r="DN85" s="34">
        <f t="shared" si="70"/>
        <v>0</v>
      </c>
      <c r="DO85" s="34">
        <f t="shared" si="52"/>
        <v>0</v>
      </c>
      <c r="DP85" s="34">
        <f t="shared" si="52"/>
        <v>0</v>
      </c>
      <c r="DQ85" s="34">
        <f t="shared" si="44"/>
        <v>0</v>
      </c>
      <c r="DR85" s="34">
        <f t="shared" si="44"/>
        <v>0</v>
      </c>
      <c r="DS85" s="34">
        <f t="shared" si="44"/>
        <v>0</v>
      </c>
      <c r="DT85" s="34">
        <f t="shared" si="44"/>
        <v>0</v>
      </c>
      <c r="DU85" s="34">
        <f t="shared" si="44"/>
        <v>0</v>
      </c>
      <c r="DW85" s="34">
        <f t="shared" si="67"/>
        <v>0</v>
      </c>
      <c r="DX85" s="34">
        <f t="shared" si="79"/>
        <v>0</v>
      </c>
      <c r="DY85" s="34">
        <f t="shared" si="79"/>
        <v>0</v>
      </c>
      <c r="DZ85" s="34">
        <f t="shared" si="79"/>
        <v>0</v>
      </c>
      <c r="EA85" s="34">
        <f t="shared" si="71"/>
        <v>0</v>
      </c>
      <c r="EB85" s="34">
        <f t="shared" si="71"/>
        <v>0</v>
      </c>
      <c r="EC85" s="34">
        <f t="shared" si="71"/>
        <v>0</v>
      </c>
      <c r="ED85" s="34">
        <f t="shared" si="71"/>
        <v>0</v>
      </c>
      <c r="EE85" s="34">
        <f t="shared" si="71"/>
        <v>0</v>
      </c>
      <c r="EF85" s="34">
        <f t="shared" si="71"/>
        <v>0</v>
      </c>
      <c r="EG85" s="34">
        <f t="shared" si="71"/>
        <v>0</v>
      </c>
      <c r="EH85" s="34">
        <f t="shared" si="71"/>
        <v>0</v>
      </c>
      <c r="EI85" s="34">
        <f t="shared" si="71"/>
        <v>0</v>
      </c>
      <c r="EJ85" s="34">
        <f t="shared" si="71"/>
        <v>0</v>
      </c>
      <c r="EK85" s="34">
        <f t="shared" si="71"/>
        <v>0</v>
      </c>
      <c r="EL85" s="34">
        <f t="shared" si="53"/>
        <v>0</v>
      </c>
      <c r="EM85" s="34">
        <f t="shared" si="53"/>
        <v>0</v>
      </c>
      <c r="EN85" s="34">
        <f t="shared" si="45"/>
        <v>0</v>
      </c>
      <c r="EO85" s="34">
        <f t="shared" si="45"/>
        <v>0</v>
      </c>
      <c r="EP85" s="34">
        <f t="shared" si="45"/>
        <v>0</v>
      </c>
      <c r="EQ85" s="34">
        <f t="shared" si="45"/>
        <v>0</v>
      </c>
      <c r="ER85" s="34">
        <f t="shared" si="45"/>
        <v>0</v>
      </c>
      <c r="ES85" s="5"/>
      <c r="ET85" s="44">
        <f t="shared" si="80"/>
        <v>0</v>
      </c>
      <c r="EU85" s="44">
        <f t="shared" si="80"/>
        <v>0</v>
      </c>
      <c r="EV85" s="44">
        <f t="shared" si="80"/>
        <v>0</v>
      </c>
      <c r="EW85" s="44">
        <f t="shared" si="72"/>
        <v>0</v>
      </c>
      <c r="EX85" s="44">
        <f t="shared" si="72"/>
        <v>0</v>
      </c>
      <c r="EY85" s="44">
        <f t="shared" si="72"/>
        <v>0</v>
      </c>
      <c r="EZ85" s="44">
        <f t="shared" si="72"/>
        <v>0</v>
      </c>
      <c r="FA85" s="44">
        <f t="shared" si="72"/>
        <v>0</v>
      </c>
      <c r="FB85" s="44">
        <f t="shared" si="72"/>
        <v>0</v>
      </c>
      <c r="FC85" s="44">
        <f t="shared" si="72"/>
        <v>0</v>
      </c>
      <c r="FD85" s="44">
        <f t="shared" si="72"/>
        <v>0</v>
      </c>
      <c r="FE85" s="44">
        <f t="shared" si="72"/>
        <v>0</v>
      </c>
      <c r="FF85" s="44">
        <f t="shared" si="72"/>
        <v>0</v>
      </c>
      <c r="FG85" s="44">
        <f t="shared" si="72"/>
        <v>0</v>
      </c>
      <c r="FH85" s="44">
        <f t="shared" si="54"/>
        <v>0</v>
      </c>
      <c r="FI85" s="44">
        <f t="shared" si="54"/>
        <v>0</v>
      </c>
      <c r="FJ85" s="44">
        <f t="shared" si="46"/>
        <v>0</v>
      </c>
      <c r="FK85" s="44">
        <f t="shared" si="46"/>
        <v>0</v>
      </c>
      <c r="FL85" s="44">
        <f t="shared" si="46"/>
        <v>0</v>
      </c>
      <c r="FM85" s="44">
        <f t="shared" si="46"/>
        <v>0</v>
      </c>
      <c r="FN85" s="44">
        <f t="shared" si="46"/>
        <v>0</v>
      </c>
      <c r="FO85" s="44">
        <f t="shared" si="46"/>
        <v>0</v>
      </c>
      <c r="FP85" s="44"/>
      <c r="FQ85" s="44">
        <f t="shared" si="81"/>
        <v>0</v>
      </c>
      <c r="FR85" s="44">
        <f t="shared" si="81"/>
        <v>0</v>
      </c>
      <c r="FS85" s="44">
        <f t="shared" si="81"/>
        <v>0</v>
      </c>
      <c r="FT85" s="44">
        <f t="shared" si="73"/>
        <v>0</v>
      </c>
      <c r="FU85" s="44">
        <f t="shared" si="73"/>
        <v>0</v>
      </c>
      <c r="FV85" s="44">
        <f t="shared" si="73"/>
        <v>0</v>
      </c>
      <c r="FW85" s="44">
        <f t="shared" si="73"/>
        <v>0</v>
      </c>
      <c r="FX85" s="44">
        <f t="shared" si="73"/>
        <v>0</v>
      </c>
      <c r="FY85" s="44">
        <f t="shared" si="73"/>
        <v>0</v>
      </c>
      <c r="FZ85" s="44">
        <f t="shared" si="73"/>
        <v>0</v>
      </c>
      <c r="GA85" s="44">
        <f t="shared" si="73"/>
        <v>0</v>
      </c>
      <c r="GB85" s="44">
        <f t="shared" si="73"/>
        <v>0</v>
      </c>
      <c r="GC85" s="44">
        <f t="shared" si="73"/>
        <v>0</v>
      </c>
      <c r="GD85" s="44">
        <f t="shared" si="73"/>
        <v>0</v>
      </c>
      <c r="GE85" s="44">
        <f t="shared" si="55"/>
        <v>0</v>
      </c>
      <c r="GF85" s="44">
        <f t="shared" si="55"/>
        <v>0</v>
      </c>
      <c r="GG85" s="44">
        <f t="shared" si="47"/>
        <v>0</v>
      </c>
      <c r="GH85" s="44">
        <f t="shared" si="47"/>
        <v>0</v>
      </c>
      <c r="GI85" s="44">
        <f t="shared" si="47"/>
        <v>0</v>
      </c>
      <c r="GJ85" s="44">
        <f t="shared" si="47"/>
        <v>0</v>
      </c>
      <c r="GK85" s="44">
        <f t="shared" si="47"/>
        <v>0</v>
      </c>
      <c r="GL85" s="44">
        <f t="shared" si="47"/>
        <v>0</v>
      </c>
      <c r="GM85" s="44"/>
      <c r="GN85" s="44">
        <f t="shared" si="82"/>
        <v>0</v>
      </c>
      <c r="GO85" s="44">
        <f t="shared" si="82"/>
        <v>0</v>
      </c>
      <c r="GP85" s="44">
        <f t="shared" si="82"/>
        <v>0</v>
      </c>
      <c r="GQ85" s="44">
        <f t="shared" si="74"/>
        <v>0</v>
      </c>
      <c r="GR85" s="44">
        <f t="shared" si="74"/>
        <v>0</v>
      </c>
      <c r="GS85" s="44">
        <f t="shared" si="74"/>
        <v>0</v>
      </c>
      <c r="GT85" s="44">
        <f t="shared" si="74"/>
        <v>0</v>
      </c>
      <c r="GU85" s="44">
        <f t="shared" si="74"/>
        <v>0</v>
      </c>
      <c r="GV85" s="44">
        <f t="shared" si="74"/>
        <v>0</v>
      </c>
      <c r="GW85" s="44">
        <f t="shared" si="74"/>
        <v>0</v>
      </c>
      <c r="GX85" s="44">
        <f t="shared" si="74"/>
        <v>0</v>
      </c>
      <c r="GY85" s="44">
        <f t="shared" si="74"/>
        <v>0</v>
      </c>
      <c r="GZ85" s="44">
        <f t="shared" si="74"/>
        <v>0</v>
      </c>
      <c r="HA85" s="44">
        <f t="shared" si="74"/>
        <v>0</v>
      </c>
      <c r="HB85" s="44">
        <f t="shared" si="56"/>
        <v>0</v>
      </c>
      <c r="HC85" s="44">
        <f t="shared" si="56"/>
        <v>0</v>
      </c>
      <c r="HD85" s="44">
        <f t="shared" si="48"/>
        <v>0</v>
      </c>
      <c r="HE85" s="44">
        <f t="shared" si="48"/>
        <v>0</v>
      </c>
      <c r="HF85" s="44">
        <f t="shared" si="48"/>
        <v>0</v>
      </c>
      <c r="HG85" s="44">
        <f t="shared" si="48"/>
        <v>0</v>
      </c>
      <c r="HH85" s="44">
        <f t="shared" si="48"/>
        <v>0</v>
      </c>
      <c r="HI85" s="44">
        <f t="shared" si="48"/>
        <v>0</v>
      </c>
      <c r="HJ85" s="44"/>
      <c r="HK85" s="44">
        <f t="shared" si="83"/>
        <v>0</v>
      </c>
      <c r="HL85" s="44">
        <f t="shared" si="83"/>
        <v>0</v>
      </c>
      <c r="HM85" s="44">
        <f t="shared" si="83"/>
        <v>0</v>
      </c>
      <c r="HN85" s="44">
        <f t="shared" si="75"/>
        <v>0</v>
      </c>
      <c r="HO85" s="44">
        <f t="shared" si="75"/>
        <v>0</v>
      </c>
      <c r="HP85" s="44">
        <f t="shared" si="75"/>
        <v>0</v>
      </c>
      <c r="HQ85" s="44">
        <f t="shared" si="75"/>
        <v>0</v>
      </c>
      <c r="HR85" s="44">
        <f t="shared" si="75"/>
        <v>0</v>
      </c>
      <c r="HS85" s="44">
        <f t="shared" si="75"/>
        <v>0</v>
      </c>
      <c r="HT85" s="44">
        <f t="shared" si="75"/>
        <v>0</v>
      </c>
      <c r="HU85" s="44">
        <f t="shared" si="75"/>
        <v>0</v>
      </c>
      <c r="HV85" s="44">
        <f t="shared" si="75"/>
        <v>0</v>
      </c>
      <c r="HW85" s="44">
        <f t="shared" si="75"/>
        <v>0</v>
      </c>
      <c r="HX85" s="44">
        <f t="shared" si="75"/>
        <v>0</v>
      </c>
      <c r="HY85" s="44">
        <f t="shared" si="57"/>
        <v>0</v>
      </c>
      <c r="HZ85" s="44">
        <f t="shared" si="57"/>
        <v>0</v>
      </c>
      <c r="IA85" s="44">
        <f t="shared" si="49"/>
        <v>0</v>
      </c>
      <c r="IB85" s="44">
        <f t="shared" si="49"/>
        <v>0</v>
      </c>
      <c r="IC85" s="44">
        <f t="shared" si="49"/>
        <v>0</v>
      </c>
      <c r="ID85" s="44">
        <f t="shared" si="49"/>
        <v>0</v>
      </c>
      <c r="IE85" s="44">
        <f t="shared" si="49"/>
        <v>0</v>
      </c>
      <c r="IF85" s="44">
        <f t="shared" si="49"/>
        <v>0</v>
      </c>
    </row>
    <row r="86" spans="1:240" s="34" customFormat="1" ht="12" customHeight="1" x14ac:dyDescent="0.15">
      <c r="A86" s="77"/>
      <c r="B86" s="78" t="s">
        <v>313</v>
      </c>
      <c r="C86" s="78"/>
      <c r="D86" s="79"/>
      <c r="E86" s="79"/>
      <c r="F86" s="80"/>
      <c r="G86" s="80"/>
      <c r="H86" s="65"/>
      <c r="I86" s="65"/>
      <c r="J86" s="65"/>
      <c r="K86" s="67"/>
      <c r="L86" s="81">
        <v>0</v>
      </c>
      <c r="M86" s="81">
        <v>0</v>
      </c>
      <c r="N86" s="81">
        <v>0</v>
      </c>
      <c r="O86" s="81">
        <v>0</v>
      </c>
      <c r="P86" s="81">
        <v>0</v>
      </c>
      <c r="Q86" s="81">
        <v>0</v>
      </c>
      <c r="R86" s="81">
        <v>0</v>
      </c>
      <c r="S86" s="81">
        <v>0</v>
      </c>
      <c r="T86" s="81">
        <v>0</v>
      </c>
      <c r="U86" s="81">
        <v>0</v>
      </c>
      <c r="V86" s="81"/>
      <c r="W86" s="81">
        <v>0</v>
      </c>
      <c r="X86" s="81">
        <v>0</v>
      </c>
      <c r="Y86" s="81">
        <v>0</v>
      </c>
      <c r="Z86" s="81">
        <v>0</v>
      </c>
      <c r="AA86" s="81">
        <v>0</v>
      </c>
      <c r="AB86" s="81">
        <v>0</v>
      </c>
      <c r="AC86" s="81">
        <v>0</v>
      </c>
      <c r="AD86" s="81">
        <v>0</v>
      </c>
      <c r="AE86" s="81">
        <v>0</v>
      </c>
      <c r="AF86" s="81">
        <v>0</v>
      </c>
      <c r="AG86" s="81">
        <v>0</v>
      </c>
      <c r="AH86" s="44"/>
      <c r="AI86" s="81">
        <v>0</v>
      </c>
      <c r="AJ86" s="81">
        <v>0</v>
      </c>
      <c r="AK86" s="81">
        <v>0</v>
      </c>
      <c r="AL86" s="81">
        <v>0</v>
      </c>
      <c r="AM86" s="81">
        <v>0</v>
      </c>
      <c r="AN86" s="81">
        <v>0</v>
      </c>
      <c r="AO86" s="81">
        <v>0</v>
      </c>
      <c r="AP86" s="81">
        <v>0</v>
      </c>
      <c r="AQ86" s="81">
        <v>0</v>
      </c>
      <c r="AR86" s="81">
        <v>0</v>
      </c>
      <c r="AS86" s="81">
        <v>0</v>
      </c>
      <c r="AT86" s="81">
        <v>0</v>
      </c>
      <c r="AU86" s="81">
        <v>0</v>
      </c>
      <c r="AV86" s="81">
        <v>0</v>
      </c>
      <c r="AW86" s="81">
        <v>0</v>
      </c>
      <c r="AX86" s="81">
        <v>0</v>
      </c>
      <c r="AY86" s="81">
        <v>0</v>
      </c>
      <c r="AZ86" s="81">
        <v>0</v>
      </c>
      <c r="BA86" s="81">
        <v>0</v>
      </c>
      <c r="BB86" s="81">
        <v>0</v>
      </c>
      <c r="BC86" s="81">
        <v>0</v>
      </c>
      <c r="BD86" s="81">
        <v>0</v>
      </c>
      <c r="BE86" s="5"/>
      <c r="BF86" s="34">
        <f t="shared" si="76"/>
        <v>0</v>
      </c>
      <c r="BG86" s="34">
        <f t="shared" si="76"/>
        <v>0</v>
      </c>
      <c r="BH86" s="34">
        <f t="shared" si="76"/>
        <v>0</v>
      </c>
      <c r="BI86" s="34">
        <f t="shared" si="68"/>
        <v>0</v>
      </c>
      <c r="BJ86" s="34">
        <f t="shared" si="68"/>
        <v>0</v>
      </c>
      <c r="BK86" s="34">
        <f t="shared" si="68"/>
        <v>0</v>
      </c>
      <c r="BL86" s="34">
        <f t="shared" si="68"/>
        <v>0</v>
      </c>
      <c r="BM86" s="34">
        <f t="shared" si="68"/>
        <v>0</v>
      </c>
      <c r="BN86" s="34">
        <f t="shared" si="68"/>
        <v>0</v>
      </c>
      <c r="BO86" s="34">
        <f t="shared" si="68"/>
        <v>0</v>
      </c>
      <c r="BP86" s="34">
        <f t="shared" si="68"/>
        <v>0</v>
      </c>
      <c r="BQ86" s="34">
        <f t="shared" si="68"/>
        <v>0</v>
      </c>
      <c r="BR86" s="34">
        <f t="shared" si="68"/>
        <v>0</v>
      </c>
      <c r="BS86" s="34">
        <f t="shared" si="68"/>
        <v>0</v>
      </c>
      <c r="BT86" s="34">
        <f t="shared" si="50"/>
        <v>0</v>
      </c>
      <c r="BU86" s="34">
        <f t="shared" si="50"/>
        <v>0</v>
      </c>
      <c r="BV86" s="34">
        <f t="shared" si="42"/>
        <v>0</v>
      </c>
      <c r="BW86" s="34">
        <f t="shared" si="42"/>
        <v>0</v>
      </c>
      <c r="BX86" s="34">
        <f t="shared" si="42"/>
        <v>0</v>
      </c>
      <c r="BY86" s="34">
        <f t="shared" si="42"/>
        <v>0</v>
      </c>
      <c r="BZ86" s="34">
        <f t="shared" si="42"/>
        <v>0</v>
      </c>
      <c r="CA86" s="34">
        <f t="shared" si="42"/>
        <v>0</v>
      </c>
      <c r="CC86" s="34">
        <f t="shared" si="66"/>
        <v>0</v>
      </c>
      <c r="CD86" s="34">
        <f t="shared" si="77"/>
        <v>0</v>
      </c>
      <c r="CE86" s="34">
        <f t="shared" si="77"/>
        <v>0</v>
      </c>
      <c r="CF86" s="34">
        <f t="shared" si="77"/>
        <v>0</v>
      </c>
      <c r="CG86" s="34">
        <f t="shared" si="69"/>
        <v>0</v>
      </c>
      <c r="CH86" s="34">
        <f t="shared" si="69"/>
        <v>0</v>
      </c>
      <c r="CI86" s="34">
        <f t="shared" si="69"/>
        <v>0</v>
      </c>
      <c r="CJ86" s="34">
        <f t="shared" si="69"/>
        <v>0</v>
      </c>
      <c r="CK86" s="34">
        <f t="shared" si="69"/>
        <v>0</v>
      </c>
      <c r="CL86" s="34">
        <f t="shared" si="69"/>
        <v>0</v>
      </c>
      <c r="CM86" s="34">
        <f t="shared" si="69"/>
        <v>0</v>
      </c>
      <c r="CN86" s="34">
        <f t="shared" si="69"/>
        <v>0</v>
      </c>
      <c r="CO86" s="34">
        <f t="shared" si="69"/>
        <v>0</v>
      </c>
      <c r="CP86" s="34">
        <f t="shared" si="69"/>
        <v>0</v>
      </c>
      <c r="CQ86" s="34">
        <f t="shared" si="69"/>
        <v>0</v>
      </c>
      <c r="CR86" s="34">
        <f t="shared" si="51"/>
        <v>0</v>
      </c>
      <c r="CS86" s="34">
        <f t="shared" si="51"/>
        <v>0</v>
      </c>
      <c r="CT86" s="34">
        <f t="shared" si="43"/>
        <v>0</v>
      </c>
      <c r="CU86" s="34">
        <f t="shared" si="43"/>
        <v>0</v>
      </c>
      <c r="CV86" s="34">
        <f t="shared" si="43"/>
        <v>0</v>
      </c>
      <c r="CW86" s="34">
        <f t="shared" si="43"/>
        <v>0</v>
      </c>
      <c r="CX86" s="34">
        <f t="shared" si="43"/>
        <v>0</v>
      </c>
      <c r="DA86" s="34">
        <f t="shared" si="78"/>
        <v>0</v>
      </c>
      <c r="DB86" s="34">
        <f t="shared" si="78"/>
        <v>0</v>
      </c>
      <c r="DC86" s="34">
        <f t="shared" si="78"/>
        <v>0</v>
      </c>
      <c r="DD86" s="34">
        <f t="shared" si="70"/>
        <v>0</v>
      </c>
      <c r="DE86" s="34">
        <f t="shared" si="70"/>
        <v>0</v>
      </c>
      <c r="DF86" s="34">
        <f t="shared" si="70"/>
        <v>0</v>
      </c>
      <c r="DG86" s="34">
        <f t="shared" si="70"/>
        <v>0</v>
      </c>
      <c r="DH86" s="34">
        <f t="shared" si="70"/>
        <v>0</v>
      </c>
      <c r="DI86" s="34">
        <f t="shared" si="70"/>
        <v>0</v>
      </c>
      <c r="DJ86" s="34">
        <f t="shared" si="70"/>
        <v>0</v>
      </c>
      <c r="DK86" s="34">
        <f t="shared" si="70"/>
        <v>0</v>
      </c>
      <c r="DL86" s="34">
        <f t="shared" si="70"/>
        <v>0</v>
      </c>
      <c r="DM86" s="34">
        <f t="shared" si="70"/>
        <v>0</v>
      </c>
      <c r="DN86" s="34">
        <f t="shared" si="70"/>
        <v>0</v>
      </c>
      <c r="DO86" s="34">
        <f t="shared" si="52"/>
        <v>0</v>
      </c>
      <c r="DP86" s="34">
        <f t="shared" si="52"/>
        <v>0</v>
      </c>
      <c r="DQ86" s="34">
        <f t="shared" si="44"/>
        <v>0</v>
      </c>
      <c r="DR86" s="34">
        <f t="shared" si="44"/>
        <v>0</v>
      </c>
      <c r="DS86" s="34">
        <f t="shared" si="44"/>
        <v>0</v>
      </c>
      <c r="DT86" s="34">
        <f t="shared" si="44"/>
        <v>0</v>
      </c>
      <c r="DU86" s="34">
        <f t="shared" si="44"/>
        <v>0</v>
      </c>
      <c r="DW86" s="34">
        <f t="shared" si="67"/>
        <v>0</v>
      </c>
      <c r="DX86" s="34">
        <f t="shared" si="79"/>
        <v>0</v>
      </c>
      <c r="DY86" s="34">
        <f t="shared" si="79"/>
        <v>0</v>
      </c>
      <c r="DZ86" s="34">
        <f t="shared" si="79"/>
        <v>0</v>
      </c>
      <c r="EA86" s="34">
        <f t="shared" si="71"/>
        <v>0</v>
      </c>
      <c r="EB86" s="34">
        <f t="shared" si="71"/>
        <v>0</v>
      </c>
      <c r="EC86" s="34">
        <f t="shared" si="71"/>
        <v>0</v>
      </c>
      <c r="ED86" s="34">
        <f t="shared" si="71"/>
        <v>0</v>
      </c>
      <c r="EE86" s="34">
        <f t="shared" si="71"/>
        <v>0</v>
      </c>
      <c r="EF86" s="34">
        <f t="shared" si="71"/>
        <v>0</v>
      </c>
      <c r="EG86" s="34">
        <f t="shared" si="71"/>
        <v>0</v>
      </c>
      <c r="EH86" s="34">
        <f t="shared" si="71"/>
        <v>0</v>
      </c>
      <c r="EI86" s="34">
        <f t="shared" si="71"/>
        <v>0</v>
      </c>
      <c r="EJ86" s="34">
        <f t="shared" si="71"/>
        <v>0</v>
      </c>
      <c r="EK86" s="34">
        <f t="shared" si="71"/>
        <v>0</v>
      </c>
      <c r="EL86" s="34">
        <f t="shared" si="53"/>
        <v>0</v>
      </c>
      <c r="EM86" s="34">
        <f t="shared" si="53"/>
        <v>0</v>
      </c>
      <c r="EN86" s="34">
        <f t="shared" si="45"/>
        <v>0</v>
      </c>
      <c r="EO86" s="34">
        <f t="shared" si="45"/>
        <v>0</v>
      </c>
      <c r="EP86" s="34">
        <f t="shared" si="45"/>
        <v>0</v>
      </c>
      <c r="EQ86" s="34">
        <f t="shared" si="45"/>
        <v>0</v>
      </c>
      <c r="ER86" s="34">
        <f t="shared" si="45"/>
        <v>0</v>
      </c>
      <c r="ES86" s="5"/>
      <c r="ET86" s="44">
        <f t="shared" si="80"/>
        <v>0</v>
      </c>
      <c r="EU86" s="44">
        <f t="shared" si="80"/>
        <v>0</v>
      </c>
      <c r="EV86" s="44">
        <f t="shared" si="80"/>
        <v>0</v>
      </c>
      <c r="EW86" s="44">
        <f t="shared" si="72"/>
        <v>0</v>
      </c>
      <c r="EX86" s="44">
        <f t="shared" si="72"/>
        <v>0</v>
      </c>
      <c r="EY86" s="44">
        <f t="shared" si="72"/>
        <v>0</v>
      </c>
      <c r="EZ86" s="44">
        <f t="shared" si="72"/>
        <v>0</v>
      </c>
      <c r="FA86" s="44">
        <f t="shared" si="72"/>
        <v>0</v>
      </c>
      <c r="FB86" s="44">
        <f t="shared" si="72"/>
        <v>0</v>
      </c>
      <c r="FC86" s="44">
        <f t="shared" si="72"/>
        <v>0</v>
      </c>
      <c r="FD86" s="44">
        <f t="shared" si="72"/>
        <v>0</v>
      </c>
      <c r="FE86" s="44">
        <f t="shared" si="72"/>
        <v>0</v>
      </c>
      <c r="FF86" s="44">
        <f t="shared" si="72"/>
        <v>0</v>
      </c>
      <c r="FG86" s="44">
        <f t="shared" si="72"/>
        <v>0</v>
      </c>
      <c r="FH86" s="44">
        <f t="shared" si="54"/>
        <v>0</v>
      </c>
      <c r="FI86" s="44">
        <f t="shared" si="54"/>
        <v>0</v>
      </c>
      <c r="FJ86" s="44">
        <f t="shared" si="46"/>
        <v>0</v>
      </c>
      <c r="FK86" s="44">
        <f t="shared" si="46"/>
        <v>0</v>
      </c>
      <c r="FL86" s="44">
        <f t="shared" si="46"/>
        <v>0</v>
      </c>
      <c r="FM86" s="44">
        <f t="shared" si="46"/>
        <v>0</v>
      </c>
      <c r="FN86" s="44">
        <f t="shared" si="46"/>
        <v>0</v>
      </c>
      <c r="FO86" s="44">
        <f t="shared" si="46"/>
        <v>0</v>
      </c>
      <c r="FP86" s="44"/>
      <c r="FQ86" s="44">
        <f t="shared" si="81"/>
        <v>0</v>
      </c>
      <c r="FR86" s="44">
        <f t="shared" si="81"/>
        <v>0</v>
      </c>
      <c r="FS86" s="44">
        <f t="shared" si="81"/>
        <v>0</v>
      </c>
      <c r="FT86" s="44">
        <f t="shared" si="73"/>
        <v>0</v>
      </c>
      <c r="FU86" s="44">
        <f t="shared" si="73"/>
        <v>0</v>
      </c>
      <c r="FV86" s="44">
        <f t="shared" si="73"/>
        <v>0</v>
      </c>
      <c r="FW86" s="44">
        <f t="shared" si="73"/>
        <v>0</v>
      </c>
      <c r="FX86" s="44">
        <f t="shared" si="73"/>
        <v>0</v>
      </c>
      <c r="FY86" s="44">
        <f t="shared" si="73"/>
        <v>0</v>
      </c>
      <c r="FZ86" s="44">
        <f t="shared" si="73"/>
        <v>0</v>
      </c>
      <c r="GA86" s="44">
        <f t="shared" si="73"/>
        <v>0</v>
      </c>
      <c r="GB86" s="44">
        <f t="shared" si="73"/>
        <v>0</v>
      </c>
      <c r="GC86" s="44">
        <f t="shared" si="73"/>
        <v>0</v>
      </c>
      <c r="GD86" s="44">
        <f t="shared" si="73"/>
        <v>0</v>
      </c>
      <c r="GE86" s="44">
        <f t="shared" si="55"/>
        <v>0</v>
      </c>
      <c r="GF86" s="44">
        <f t="shared" si="55"/>
        <v>0</v>
      </c>
      <c r="GG86" s="44">
        <f t="shared" si="47"/>
        <v>0</v>
      </c>
      <c r="GH86" s="44">
        <f t="shared" si="47"/>
        <v>0</v>
      </c>
      <c r="GI86" s="44">
        <f t="shared" si="47"/>
        <v>0</v>
      </c>
      <c r="GJ86" s="44">
        <f t="shared" si="47"/>
        <v>0</v>
      </c>
      <c r="GK86" s="44">
        <f t="shared" si="47"/>
        <v>0</v>
      </c>
      <c r="GL86" s="44">
        <f t="shared" si="47"/>
        <v>0</v>
      </c>
      <c r="GM86" s="44"/>
      <c r="GN86" s="44">
        <f t="shared" si="82"/>
        <v>0</v>
      </c>
      <c r="GO86" s="44">
        <f t="shared" si="82"/>
        <v>0</v>
      </c>
      <c r="GP86" s="44">
        <f t="shared" si="82"/>
        <v>0</v>
      </c>
      <c r="GQ86" s="44">
        <f t="shared" si="74"/>
        <v>0</v>
      </c>
      <c r="GR86" s="44">
        <f t="shared" si="74"/>
        <v>0</v>
      </c>
      <c r="GS86" s="44">
        <f t="shared" si="74"/>
        <v>0</v>
      </c>
      <c r="GT86" s="44">
        <f t="shared" si="74"/>
        <v>0</v>
      </c>
      <c r="GU86" s="44">
        <f t="shared" si="74"/>
        <v>0</v>
      </c>
      <c r="GV86" s="44">
        <f t="shared" si="74"/>
        <v>0</v>
      </c>
      <c r="GW86" s="44">
        <f t="shared" si="74"/>
        <v>0</v>
      </c>
      <c r="GX86" s="44">
        <f t="shared" si="74"/>
        <v>0</v>
      </c>
      <c r="GY86" s="44">
        <f t="shared" si="74"/>
        <v>0</v>
      </c>
      <c r="GZ86" s="44">
        <f t="shared" si="74"/>
        <v>0</v>
      </c>
      <c r="HA86" s="44">
        <f t="shared" si="74"/>
        <v>0</v>
      </c>
      <c r="HB86" s="44">
        <f t="shared" si="56"/>
        <v>0</v>
      </c>
      <c r="HC86" s="44">
        <f t="shared" si="56"/>
        <v>0</v>
      </c>
      <c r="HD86" s="44">
        <f t="shared" si="48"/>
        <v>0</v>
      </c>
      <c r="HE86" s="44">
        <f t="shared" si="48"/>
        <v>0</v>
      </c>
      <c r="HF86" s="44">
        <f t="shared" si="48"/>
        <v>0</v>
      </c>
      <c r="HG86" s="44">
        <f t="shared" si="48"/>
        <v>0</v>
      </c>
      <c r="HH86" s="44">
        <f t="shared" si="48"/>
        <v>0</v>
      </c>
      <c r="HI86" s="44">
        <f t="shared" si="48"/>
        <v>0</v>
      </c>
      <c r="HJ86" s="44"/>
      <c r="HK86" s="44">
        <f t="shared" si="83"/>
        <v>0</v>
      </c>
      <c r="HL86" s="44">
        <f t="shared" si="83"/>
        <v>0</v>
      </c>
      <c r="HM86" s="44">
        <f t="shared" si="83"/>
        <v>0</v>
      </c>
      <c r="HN86" s="44">
        <f t="shared" si="75"/>
        <v>0</v>
      </c>
      <c r="HO86" s="44">
        <f t="shared" si="75"/>
        <v>0</v>
      </c>
      <c r="HP86" s="44">
        <f t="shared" si="75"/>
        <v>0</v>
      </c>
      <c r="HQ86" s="44">
        <f t="shared" si="75"/>
        <v>0</v>
      </c>
      <c r="HR86" s="44">
        <f t="shared" si="75"/>
        <v>0</v>
      </c>
      <c r="HS86" s="44">
        <f t="shared" si="75"/>
        <v>0</v>
      </c>
      <c r="HT86" s="44">
        <f t="shared" si="75"/>
        <v>0</v>
      </c>
      <c r="HU86" s="44">
        <f t="shared" si="75"/>
        <v>0</v>
      </c>
      <c r="HV86" s="44">
        <f t="shared" si="75"/>
        <v>0</v>
      </c>
      <c r="HW86" s="44">
        <f t="shared" si="75"/>
        <v>0</v>
      </c>
      <c r="HX86" s="44">
        <f t="shared" si="75"/>
        <v>0</v>
      </c>
      <c r="HY86" s="44">
        <f t="shared" si="57"/>
        <v>0</v>
      </c>
      <c r="HZ86" s="44">
        <f t="shared" si="57"/>
        <v>0</v>
      </c>
      <c r="IA86" s="44">
        <f t="shared" si="49"/>
        <v>0</v>
      </c>
      <c r="IB86" s="44">
        <f t="shared" si="49"/>
        <v>0</v>
      </c>
      <c r="IC86" s="44">
        <f t="shared" si="49"/>
        <v>0</v>
      </c>
      <c r="ID86" s="44">
        <f t="shared" si="49"/>
        <v>0</v>
      </c>
      <c r="IE86" s="44">
        <f t="shared" si="49"/>
        <v>0</v>
      </c>
      <c r="IF86" s="44">
        <f t="shared" si="49"/>
        <v>0</v>
      </c>
    </row>
    <row r="87" spans="1:240" s="34" customFormat="1" ht="12" customHeight="1" x14ac:dyDescent="0.15">
      <c r="A87" s="77"/>
      <c r="B87" s="78" t="s">
        <v>313</v>
      </c>
      <c r="C87" s="78"/>
      <c r="D87" s="79"/>
      <c r="E87" s="79"/>
      <c r="F87" s="80"/>
      <c r="G87" s="80"/>
      <c r="H87" s="65"/>
      <c r="I87" s="65"/>
      <c r="J87" s="65"/>
      <c r="K87" s="67"/>
      <c r="L87" s="81">
        <v>0</v>
      </c>
      <c r="M87" s="81">
        <v>0</v>
      </c>
      <c r="N87" s="81">
        <v>0</v>
      </c>
      <c r="O87" s="81">
        <v>0</v>
      </c>
      <c r="P87" s="81">
        <v>0</v>
      </c>
      <c r="Q87" s="81">
        <v>0</v>
      </c>
      <c r="R87" s="81">
        <v>0</v>
      </c>
      <c r="S87" s="81">
        <v>0</v>
      </c>
      <c r="T87" s="81">
        <v>0</v>
      </c>
      <c r="U87" s="81">
        <v>0</v>
      </c>
      <c r="V87" s="81"/>
      <c r="W87" s="81">
        <v>0</v>
      </c>
      <c r="X87" s="81">
        <v>0</v>
      </c>
      <c r="Y87" s="81">
        <v>0</v>
      </c>
      <c r="Z87" s="81">
        <v>0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44"/>
      <c r="AI87" s="81">
        <v>0</v>
      </c>
      <c r="AJ87" s="81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0</v>
      </c>
      <c r="AS87" s="81">
        <v>0</v>
      </c>
      <c r="AT87" s="81">
        <v>0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1">
        <v>0</v>
      </c>
      <c r="BA87" s="81">
        <v>0</v>
      </c>
      <c r="BB87" s="81">
        <v>0</v>
      </c>
      <c r="BC87" s="81">
        <v>0</v>
      </c>
      <c r="BD87" s="81">
        <v>0</v>
      </c>
      <c r="BE87" s="5"/>
      <c r="BF87" s="34">
        <f t="shared" si="76"/>
        <v>0</v>
      </c>
      <c r="BG87" s="34">
        <f t="shared" si="76"/>
        <v>0</v>
      </c>
      <c r="BH87" s="34">
        <f t="shared" si="76"/>
        <v>0</v>
      </c>
      <c r="BI87" s="34">
        <f t="shared" si="68"/>
        <v>0</v>
      </c>
      <c r="BJ87" s="34">
        <f t="shared" si="68"/>
        <v>0</v>
      </c>
      <c r="BK87" s="34">
        <f t="shared" si="68"/>
        <v>0</v>
      </c>
      <c r="BL87" s="34">
        <f t="shared" si="68"/>
        <v>0</v>
      </c>
      <c r="BM87" s="34">
        <f t="shared" si="68"/>
        <v>0</v>
      </c>
      <c r="BN87" s="34">
        <f t="shared" si="68"/>
        <v>0</v>
      </c>
      <c r="BO87" s="34">
        <f t="shared" si="68"/>
        <v>0</v>
      </c>
      <c r="BP87" s="34">
        <f t="shared" si="68"/>
        <v>0</v>
      </c>
      <c r="BQ87" s="34">
        <f t="shared" si="68"/>
        <v>0</v>
      </c>
      <c r="BR87" s="34">
        <f t="shared" si="68"/>
        <v>0</v>
      </c>
      <c r="BS87" s="34">
        <f t="shared" si="68"/>
        <v>0</v>
      </c>
      <c r="BT87" s="34">
        <f t="shared" si="50"/>
        <v>0</v>
      </c>
      <c r="BU87" s="34">
        <f t="shared" si="50"/>
        <v>0</v>
      </c>
      <c r="BV87" s="34">
        <f t="shared" si="50"/>
        <v>0</v>
      </c>
      <c r="BW87" s="34">
        <f t="shared" si="50"/>
        <v>0</v>
      </c>
      <c r="BX87" s="34">
        <f t="shared" si="50"/>
        <v>0</v>
      </c>
      <c r="BY87" s="34">
        <f t="shared" si="50"/>
        <v>0</v>
      </c>
      <c r="BZ87" s="34">
        <f t="shared" si="50"/>
        <v>0</v>
      </c>
      <c r="CA87" s="34">
        <f t="shared" si="50"/>
        <v>0</v>
      </c>
      <c r="CC87" s="34">
        <f t="shared" si="66"/>
        <v>0</v>
      </c>
      <c r="CD87" s="34">
        <f t="shared" si="77"/>
        <v>0</v>
      </c>
      <c r="CE87" s="34">
        <f t="shared" si="77"/>
        <v>0</v>
      </c>
      <c r="CF87" s="34">
        <f t="shared" si="77"/>
        <v>0</v>
      </c>
      <c r="CG87" s="34">
        <f t="shared" si="69"/>
        <v>0</v>
      </c>
      <c r="CH87" s="34">
        <f t="shared" si="69"/>
        <v>0</v>
      </c>
      <c r="CI87" s="34">
        <f t="shared" si="69"/>
        <v>0</v>
      </c>
      <c r="CJ87" s="34">
        <f t="shared" si="69"/>
        <v>0</v>
      </c>
      <c r="CK87" s="34">
        <f t="shared" si="69"/>
        <v>0</v>
      </c>
      <c r="CL87" s="34">
        <f t="shared" si="69"/>
        <v>0</v>
      </c>
      <c r="CM87" s="34">
        <f t="shared" si="69"/>
        <v>0</v>
      </c>
      <c r="CN87" s="34">
        <f t="shared" si="69"/>
        <v>0</v>
      </c>
      <c r="CO87" s="34">
        <f t="shared" si="69"/>
        <v>0</v>
      </c>
      <c r="CP87" s="34">
        <f t="shared" si="69"/>
        <v>0</v>
      </c>
      <c r="CQ87" s="34">
        <f t="shared" si="69"/>
        <v>0</v>
      </c>
      <c r="CR87" s="34">
        <f t="shared" si="51"/>
        <v>0</v>
      </c>
      <c r="CS87" s="34">
        <f t="shared" si="51"/>
        <v>0</v>
      </c>
      <c r="CT87" s="34">
        <f t="shared" si="51"/>
        <v>0</v>
      </c>
      <c r="CU87" s="34">
        <f t="shared" si="51"/>
        <v>0</v>
      </c>
      <c r="CV87" s="34">
        <f t="shared" si="51"/>
        <v>0</v>
      </c>
      <c r="CW87" s="34">
        <f t="shared" si="51"/>
        <v>0</v>
      </c>
      <c r="CX87" s="34">
        <f t="shared" si="51"/>
        <v>0</v>
      </c>
      <c r="DA87" s="34">
        <f t="shared" si="78"/>
        <v>0</v>
      </c>
      <c r="DB87" s="34">
        <f t="shared" si="78"/>
        <v>0</v>
      </c>
      <c r="DC87" s="34">
        <f t="shared" si="78"/>
        <v>0</v>
      </c>
      <c r="DD87" s="34">
        <f t="shared" si="70"/>
        <v>0</v>
      </c>
      <c r="DE87" s="34">
        <f t="shared" si="70"/>
        <v>0</v>
      </c>
      <c r="DF87" s="34">
        <f t="shared" si="70"/>
        <v>0</v>
      </c>
      <c r="DG87" s="34">
        <f t="shared" si="70"/>
        <v>0</v>
      </c>
      <c r="DH87" s="34">
        <f t="shared" si="70"/>
        <v>0</v>
      </c>
      <c r="DI87" s="34">
        <f t="shared" si="70"/>
        <v>0</v>
      </c>
      <c r="DJ87" s="34">
        <f t="shared" si="70"/>
        <v>0</v>
      </c>
      <c r="DK87" s="34">
        <f t="shared" si="70"/>
        <v>0</v>
      </c>
      <c r="DL87" s="34">
        <f t="shared" si="70"/>
        <v>0</v>
      </c>
      <c r="DM87" s="34">
        <f t="shared" si="70"/>
        <v>0</v>
      </c>
      <c r="DN87" s="34">
        <f t="shared" si="70"/>
        <v>0</v>
      </c>
      <c r="DO87" s="34">
        <f t="shared" si="52"/>
        <v>0</v>
      </c>
      <c r="DP87" s="34">
        <f t="shared" si="52"/>
        <v>0</v>
      </c>
      <c r="DQ87" s="34">
        <f t="shared" si="52"/>
        <v>0</v>
      </c>
      <c r="DR87" s="34">
        <f t="shared" si="52"/>
        <v>0</v>
      </c>
      <c r="DS87" s="34">
        <f t="shared" si="52"/>
        <v>0</v>
      </c>
      <c r="DT87" s="34">
        <f t="shared" si="52"/>
        <v>0</v>
      </c>
      <c r="DU87" s="34">
        <f t="shared" si="52"/>
        <v>0</v>
      </c>
      <c r="DW87" s="34">
        <f t="shared" si="67"/>
        <v>0</v>
      </c>
      <c r="DX87" s="34">
        <f t="shared" si="79"/>
        <v>0</v>
      </c>
      <c r="DY87" s="34">
        <f t="shared" si="79"/>
        <v>0</v>
      </c>
      <c r="DZ87" s="34">
        <f t="shared" si="79"/>
        <v>0</v>
      </c>
      <c r="EA87" s="34">
        <f t="shared" si="71"/>
        <v>0</v>
      </c>
      <c r="EB87" s="34">
        <f t="shared" si="71"/>
        <v>0</v>
      </c>
      <c r="EC87" s="34">
        <f t="shared" si="71"/>
        <v>0</v>
      </c>
      <c r="ED87" s="34">
        <f t="shared" si="71"/>
        <v>0</v>
      </c>
      <c r="EE87" s="34">
        <f t="shared" si="71"/>
        <v>0</v>
      </c>
      <c r="EF87" s="34">
        <f t="shared" si="71"/>
        <v>0</v>
      </c>
      <c r="EG87" s="34">
        <f t="shared" si="71"/>
        <v>0</v>
      </c>
      <c r="EH87" s="34">
        <f t="shared" si="71"/>
        <v>0</v>
      </c>
      <c r="EI87" s="34">
        <f t="shared" si="71"/>
        <v>0</v>
      </c>
      <c r="EJ87" s="34">
        <f t="shared" si="71"/>
        <v>0</v>
      </c>
      <c r="EK87" s="34">
        <f t="shared" si="71"/>
        <v>0</v>
      </c>
      <c r="EL87" s="34">
        <f t="shared" si="53"/>
        <v>0</v>
      </c>
      <c r="EM87" s="34">
        <f t="shared" si="53"/>
        <v>0</v>
      </c>
      <c r="EN87" s="34">
        <f t="shared" si="53"/>
        <v>0</v>
      </c>
      <c r="EO87" s="34">
        <f t="shared" si="53"/>
        <v>0</v>
      </c>
      <c r="EP87" s="34">
        <f t="shared" si="53"/>
        <v>0</v>
      </c>
      <c r="EQ87" s="34">
        <f t="shared" si="53"/>
        <v>0</v>
      </c>
      <c r="ER87" s="34">
        <f t="shared" si="53"/>
        <v>0</v>
      </c>
      <c r="ES87" s="5"/>
      <c r="ET87" s="44">
        <f t="shared" si="80"/>
        <v>0</v>
      </c>
      <c r="EU87" s="44">
        <f t="shared" si="80"/>
        <v>0</v>
      </c>
      <c r="EV87" s="44">
        <f t="shared" si="80"/>
        <v>0</v>
      </c>
      <c r="EW87" s="44">
        <f t="shared" si="72"/>
        <v>0</v>
      </c>
      <c r="EX87" s="44">
        <f t="shared" si="72"/>
        <v>0</v>
      </c>
      <c r="EY87" s="44">
        <f t="shared" si="72"/>
        <v>0</v>
      </c>
      <c r="EZ87" s="44">
        <f t="shared" si="72"/>
        <v>0</v>
      </c>
      <c r="FA87" s="44">
        <f t="shared" si="72"/>
        <v>0</v>
      </c>
      <c r="FB87" s="44">
        <f t="shared" si="72"/>
        <v>0</v>
      </c>
      <c r="FC87" s="44">
        <f t="shared" si="72"/>
        <v>0</v>
      </c>
      <c r="FD87" s="44">
        <f t="shared" si="72"/>
        <v>0</v>
      </c>
      <c r="FE87" s="44">
        <f t="shared" si="72"/>
        <v>0</v>
      </c>
      <c r="FF87" s="44">
        <f t="shared" si="72"/>
        <v>0</v>
      </c>
      <c r="FG87" s="44">
        <f t="shared" si="72"/>
        <v>0</v>
      </c>
      <c r="FH87" s="44">
        <f t="shared" si="54"/>
        <v>0</v>
      </c>
      <c r="FI87" s="44">
        <f t="shared" si="54"/>
        <v>0</v>
      </c>
      <c r="FJ87" s="44">
        <f t="shared" si="54"/>
        <v>0</v>
      </c>
      <c r="FK87" s="44">
        <f t="shared" si="54"/>
        <v>0</v>
      </c>
      <c r="FL87" s="44">
        <f t="shared" si="54"/>
        <v>0</v>
      </c>
      <c r="FM87" s="44">
        <f t="shared" si="54"/>
        <v>0</v>
      </c>
      <c r="FN87" s="44">
        <f t="shared" si="54"/>
        <v>0</v>
      </c>
      <c r="FO87" s="44">
        <f t="shared" si="54"/>
        <v>0</v>
      </c>
      <c r="FP87" s="44"/>
      <c r="FQ87" s="44">
        <f t="shared" si="81"/>
        <v>0</v>
      </c>
      <c r="FR87" s="44">
        <f t="shared" si="81"/>
        <v>0</v>
      </c>
      <c r="FS87" s="44">
        <f t="shared" si="81"/>
        <v>0</v>
      </c>
      <c r="FT87" s="44">
        <f t="shared" si="73"/>
        <v>0</v>
      </c>
      <c r="FU87" s="44">
        <f t="shared" si="73"/>
        <v>0</v>
      </c>
      <c r="FV87" s="44">
        <f t="shared" si="73"/>
        <v>0</v>
      </c>
      <c r="FW87" s="44">
        <f t="shared" si="73"/>
        <v>0</v>
      </c>
      <c r="FX87" s="44">
        <f t="shared" si="73"/>
        <v>0</v>
      </c>
      <c r="FY87" s="44">
        <f t="shared" si="73"/>
        <v>0</v>
      </c>
      <c r="FZ87" s="44">
        <f t="shared" si="73"/>
        <v>0</v>
      </c>
      <c r="GA87" s="44">
        <f t="shared" si="73"/>
        <v>0</v>
      </c>
      <c r="GB87" s="44">
        <f t="shared" si="73"/>
        <v>0</v>
      </c>
      <c r="GC87" s="44">
        <f t="shared" si="73"/>
        <v>0</v>
      </c>
      <c r="GD87" s="44">
        <f t="shared" si="73"/>
        <v>0</v>
      </c>
      <c r="GE87" s="44">
        <f t="shared" si="55"/>
        <v>0</v>
      </c>
      <c r="GF87" s="44">
        <f t="shared" si="55"/>
        <v>0</v>
      </c>
      <c r="GG87" s="44">
        <f t="shared" si="55"/>
        <v>0</v>
      </c>
      <c r="GH87" s="44">
        <f t="shared" si="55"/>
        <v>0</v>
      </c>
      <c r="GI87" s="44">
        <f t="shared" si="55"/>
        <v>0</v>
      </c>
      <c r="GJ87" s="44">
        <f t="shared" si="55"/>
        <v>0</v>
      </c>
      <c r="GK87" s="44">
        <f t="shared" si="55"/>
        <v>0</v>
      </c>
      <c r="GL87" s="44">
        <f t="shared" si="55"/>
        <v>0</v>
      </c>
      <c r="GM87" s="44"/>
      <c r="GN87" s="44">
        <f t="shared" si="82"/>
        <v>0</v>
      </c>
      <c r="GO87" s="44">
        <f t="shared" si="82"/>
        <v>0</v>
      </c>
      <c r="GP87" s="44">
        <f t="shared" si="82"/>
        <v>0</v>
      </c>
      <c r="GQ87" s="44">
        <f t="shared" si="74"/>
        <v>0</v>
      </c>
      <c r="GR87" s="44">
        <f t="shared" si="74"/>
        <v>0</v>
      </c>
      <c r="GS87" s="44">
        <f t="shared" si="74"/>
        <v>0</v>
      </c>
      <c r="GT87" s="44">
        <f t="shared" si="74"/>
        <v>0</v>
      </c>
      <c r="GU87" s="44">
        <f t="shared" si="74"/>
        <v>0</v>
      </c>
      <c r="GV87" s="44">
        <f t="shared" si="74"/>
        <v>0</v>
      </c>
      <c r="GW87" s="44">
        <f t="shared" si="74"/>
        <v>0</v>
      </c>
      <c r="GX87" s="44">
        <f t="shared" si="74"/>
        <v>0</v>
      </c>
      <c r="GY87" s="44">
        <f t="shared" si="74"/>
        <v>0</v>
      </c>
      <c r="GZ87" s="44">
        <f t="shared" si="74"/>
        <v>0</v>
      </c>
      <c r="HA87" s="44">
        <f t="shared" si="74"/>
        <v>0</v>
      </c>
      <c r="HB87" s="44">
        <f t="shared" si="56"/>
        <v>0</v>
      </c>
      <c r="HC87" s="44">
        <f t="shared" si="56"/>
        <v>0</v>
      </c>
      <c r="HD87" s="44">
        <f t="shared" si="56"/>
        <v>0</v>
      </c>
      <c r="HE87" s="44">
        <f t="shared" si="56"/>
        <v>0</v>
      </c>
      <c r="HF87" s="44">
        <f t="shared" si="56"/>
        <v>0</v>
      </c>
      <c r="HG87" s="44">
        <f t="shared" si="56"/>
        <v>0</v>
      </c>
      <c r="HH87" s="44">
        <f t="shared" si="56"/>
        <v>0</v>
      </c>
      <c r="HI87" s="44">
        <f t="shared" si="56"/>
        <v>0</v>
      </c>
      <c r="HJ87" s="44"/>
      <c r="HK87" s="44">
        <f t="shared" si="83"/>
        <v>0</v>
      </c>
      <c r="HL87" s="44">
        <f t="shared" si="83"/>
        <v>0</v>
      </c>
      <c r="HM87" s="44">
        <f t="shared" si="83"/>
        <v>0</v>
      </c>
      <c r="HN87" s="44">
        <f t="shared" si="75"/>
        <v>0</v>
      </c>
      <c r="HO87" s="44">
        <f t="shared" si="75"/>
        <v>0</v>
      </c>
      <c r="HP87" s="44">
        <f t="shared" si="75"/>
        <v>0</v>
      </c>
      <c r="HQ87" s="44">
        <f t="shared" si="75"/>
        <v>0</v>
      </c>
      <c r="HR87" s="44">
        <f t="shared" si="75"/>
        <v>0</v>
      </c>
      <c r="HS87" s="44">
        <f t="shared" si="75"/>
        <v>0</v>
      </c>
      <c r="HT87" s="44">
        <f t="shared" si="75"/>
        <v>0</v>
      </c>
      <c r="HU87" s="44">
        <f t="shared" si="75"/>
        <v>0</v>
      </c>
      <c r="HV87" s="44">
        <f t="shared" si="75"/>
        <v>0</v>
      </c>
      <c r="HW87" s="44">
        <f t="shared" si="75"/>
        <v>0</v>
      </c>
      <c r="HX87" s="44">
        <f t="shared" si="75"/>
        <v>0</v>
      </c>
      <c r="HY87" s="44">
        <f t="shared" si="57"/>
        <v>0</v>
      </c>
      <c r="HZ87" s="44">
        <f t="shared" si="57"/>
        <v>0</v>
      </c>
      <c r="IA87" s="44">
        <f t="shared" si="57"/>
        <v>0</v>
      </c>
      <c r="IB87" s="44">
        <f t="shared" si="57"/>
        <v>0</v>
      </c>
      <c r="IC87" s="44">
        <f t="shared" si="57"/>
        <v>0</v>
      </c>
      <c r="ID87" s="44">
        <f t="shared" si="57"/>
        <v>0</v>
      </c>
      <c r="IE87" s="44">
        <f t="shared" si="57"/>
        <v>0</v>
      </c>
      <c r="IF87" s="44">
        <f t="shared" si="57"/>
        <v>0</v>
      </c>
    </row>
    <row r="88" spans="1:240" s="34" customFormat="1" ht="12" customHeight="1" x14ac:dyDescent="0.15">
      <c r="A88" s="77"/>
      <c r="B88" s="78" t="s">
        <v>313</v>
      </c>
      <c r="C88" s="78"/>
      <c r="D88" s="79"/>
      <c r="E88" s="79"/>
      <c r="F88" s="80"/>
      <c r="G88" s="80"/>
      <c r="H88" s="65"/>
      <c r="I88" s="65"/>
      <c r="J88" s="65"/>
      <c r="K88" s="67"/>
      <c r="L88" s="81">
        <v>0</v>
      </c>
      <c r="M88" s="81">
        <v>0</v>
      </c>
      <c r="N88" s="81">
        <v>0</v>
      </c>
      <c r="O88" s="81">
        <v>0</v>
      </c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  <c r="V88" s="81"/>
      <c r="W88" s="81">
        <v>0</v>
      </c>
      <c r="X88" s="81">
        <v>0</v>
      </c>
      <c r="Y88" s="81">
        <v>0</v>
      </c>
      <c r="Z88" s="81">
        <v>0</v>
      </c>
      <c r="AA88" s="81">
        <v>0</v>
      </c>
      <c r="AB88" s="81">
        <v>0</v>
      </c>
      <c r="AC88" s="81">
        <v>0</v>
      </c>
      <c r="AD88" s="81">
        <v>0</v>
      </c>
      <c r="AE88" s="81">
        <v>0</v>
      </c>
      <c r="AF88" s="81">
        <v>0</v>
      </c>
      <c r="AG88" s="81">
        <v>0</v>
      </c>
      <c r="AH88" s="44"/>
      <c r="AI88" s="81">
        <v>0</v>
      </c>
      <c r="AJ88" s="81">
        <v>0</v>
      </c>
      <c r="AK88" s="81">
        <v>0</v>
      </c>
      <c r="AL88" s="81">
        <v>0</v>
      </c>
      <c r="AM88" s="81">
        <v>0</v>
      </c>
      <c r="AN88" s="81">
        <v>0</v>
      </c>
      <c r="AO88" s="81">
        <v>0</v>
      </c>
      <c r="AP88" s="81">
        <v>0</v>
      </c>
      <c r="AQ88" s="81">
        <v>0</v>
      </c>
      <c r="AR88" s="81">
        <v>0</v>
      </c>
      <c r="AS88" s="81">
        <v>0</v>
      </c>
      <c r="AT88" s="81">
        <v>0</v>
      </c>
      <c r="AU88" s="81">
        <v>0</v>
      </c>
      <c r="AV88" s="81">
        <v>0</v>
      </c>
      <c r="AW88" s="81">
        <v>0</v>
      </c>
      <c r="AX88" s="81">
        <v>0</v>
      </c>
      <c r="AY88" s="81">
        <v>0</v>
      </c>
      <c r="AZ88" s="81">
        <v>0</v>
      </c>
      <c r="BA88" s="81">
        <v>0</v>
      </c>
      <c r="BB88" s="81">
        <v>0</v>
      </c>
      <c r="BC88" s="81">
        <v>0</v>
      </c>
      <c r="BD88" s="81">
        <v>0</v>
      </c>
      <c r="BE88" s="5"/>
      <c r="BF88" s="34">
        <f t="shared" si="76"/>
        <v>0</v>
      </c>
      <c r="BG88" s="34">
        <f t="shared" si="76"/>
        <v>0</v>
      </c>
      <c r="BH88" s="34">
        <f t="shared" si="76"/>
        <v>0</v>
      </c>
      <c r="BI88" s="34">
        <f t="shared" si="68"/>
        <v>0</v>
      </c>
      <c r="BJ88" s="34">
        <f t="shared" si="68"/>
        <v>0</v>
      </c>
      <c r="BK88" s="34">
        <f t="shared" si="68"/>
        <v>0</v>
      </c>
      <c r="BL88" s="34">
        <f t="shared" si="68"/>
        <v>0</v>
      </c>
      <c r="BM88" s="34">
        <f t="shared" si="68"/>
        <v>0</v>
      </c>
      <c r="BN88" s="34">
        <f t="shared" si="68"/>
        <v>0</v>
      </c>
      <c r="BO88" s="34">
        <f t="shared" si="68"/>
        <v>0</v>
      </c>
      <c r="BP88" s="34">
        <f t="shared" si="68"/>
        <v>0</v>
      </c>
      <c r="BQ88" s="34">
        <f t="shared" si="68"/>
        <v>0</v>
      </c>
      <c r="BR88" s="34">
        <f t="shared" si="68"/>
        <v>0</v>
      </c>
      <c r="BS88" s="34">
        <f t="shared" si="68"/>
        <v>0</v>
      </c>
      <c r="BT88" s="34">
        <f t="shared" si="68"/>
        <v>0</v>
      </c>
      <c r="BU88" s="34">
        <f t="shared" si="68"/>
        <v>0</v>
      </c>
      <c r="BV88" s="34">
        <f t="shared" si="68"/>
        <v>0</v>
      </c>
      <c r="BW88" s="34">
        <f t="shared" si="68"/>
        <v>0</v>
      </c>
      <c r="BX88" s="34">
        <f t="shared" si="68"/>
        <v>0</v>
      </c>
      <c r="BY88" s="34">
        <f t="shared" ref="BY88:CA107" si="84">+IF(AE88&lt;&gt;0,1,0)</f>
        <v>0</v>
      </c>
      <c r="BZ88" s="34">
        <f t="shared" si="84"/>
        <v>0</v>
      </c>
      <c r="CA88" s="34">
        <f t="shared" si="84"/>
        <v>0</v>
      </c>
      <c r="CC88" s="34">
        <f t="shared" si="66"/>
        <v>0</v>
      </c>
      <c r="CD88" s="34">
        <f t="shared" si="77"/>
        <v>0</v>
      </c>
      <c r="CE88" s="34">
        <f t="shared" si="77"/>
        <v>0</v>
      </c>
      <c r="CF88" s="34">
        <f t="shared" si="77"/>
        <v>0</v>
      </c>
      <c r="CG88" s="34">
        <f t="shared" si="69"/>
        <v>0</v>
      </c>
      <c r="CH88" s="34">
        <f t="shared" si="69"/>
        <v>0</v>
      </c>
      <c r="CI88" s="34">
        <f t="shared" si="69"/>
        <v>0</v>
      </c>
      <c r="CJ88" s="34">
        <f t="shared" si="69"/>
        <v>0</v>
      </c>
      <c r="CK88" s="34">
        <f t="shared" si="69"/>
        <v>0</v>
      </c>
      <c r="CL88" s="34">
        <f t="shared" si="69"/>
        <v>0</v>
      </c>
      <c r="CM88" s="34">
        <f t="shared" si="69"/>
        <v>0</v>
      </c>
      <c r="CN88" s="34">
        <f t="shared" si="69"/>
        <v>0</v>
      </c>
      <c r="CO88" s="34">
        <f t="shared" si="69"/>
        <v>0</v>
      </c>
      <c r="CP88" s="34">
        <f t="shared" si="69"/>
        <v>0</v>
      </c>
      <c r="CQ88" s="34">
        <f t="shared" si="69"/>
        <v>0</v>
      </c>
      <c r="CR88" s="34">
        <f t="shared" si="69"/>
        <v>0</v>
      </c>
      <c r="CS88" s="34">
        <f t="shared" si="69"/>
        <v>0</v>
      </c>
      <c r="CT88" s="34">
        <f t="shared" si="69"/>
        <v>0</v>
      </c>
      <c r="CU88" s="34">
        <f t="shared" si="69"/>
        <v>0</v>
      </c>
      <c r="CV88" s="34">
        <f t="shared" si="69"/>
        <v>0</v>
      </c>
      <c r="CW88" s="34">
        <f t="shared" ref="CW88:CX107" si="85">+IF(AND(BY88=1,BZ88=1),1,0)</f>
        <v>0</v>
      </c>
      <c r="CX88" s="34">
        <f t="shared" si="85"/>
        <v>0</v>
      </c>
      <c r="DA88" s="34">
        <f t="shared" si="78"/>
        <v>0</v>
      </c>
      <c r="DB88" s="34">
        <f t="shared" si="78"/>
        <v>0</v>
      </c>
      <c r="DC88" s="34">
        <f t="shared" si="78"/>
        <v>0</v>
      </c>
      <c r="DD88" s="34">
        <f t="shared" si="70"/>
        <v>0</v>
      </c>
      <c r="DE88" s="34">
        <f t="shared" si="70"/>
        <v>0</v>
      </c>
      <c r="DF88" s="34">
        <f t="shared" si="70"/>
        <v>0</v>
      </c>
      <c r="DG88" s="34">
        <f t="shared" si="70"/>
        <v>0</v>
      </c>
      <c r="DH88" s="34">
        <f t="shared" si="70"/>
        <v>0</v>
      </c>
      <c r="DI88" s="34">
        <f t="shared" si="70"/>
        <v>0</v>
      </c>
      <c r="DJ88" s="34">
        <f t="shared" si="70"/>
        <v>0</v>
      </c>
      <c r="DK88" s="34">
        <f t="shared" si="70"/>
        <v>0</v>
      </c>
      <c r="DL88" s="34">
        <f t="shared" si="70"/>
        <v>0</v>
      </c>
      <c r="DM88" s="34">
        <f t="shared" si="70"/>
        <v>0</v>
      </c>
      <c r="DN88" s="34">
        <f t="shared" si="70"/>
        <v>0</v>
      </c>
      <c r="DO88" s="34">
        <f t="shared" si="70"/>
        <v>0</v>
      </c>
      <c r="DP88" s="34">
        <f t="shared" si="70"/>
        <v>0</v>
      </c>
      <c r="DQ88" s="34">
        <f t="shared" si="70"/>
        <v>0</v>
      </c>
      <c r="DR88" s="34">
        <f t="shared" si="70"/>
        <v>0</v>
      </c>
      <c r="DS88" s="34">
        <f t="shared" si="70"/>
        <v>0</v>
      </c>
      <c r="DT88" s="34">
        <f t="shared" ref="DT88:DU107" si="86">+IF(AND(BZ88=1,BY88=0),1,0)</f>
        <v>0</v>
      </c>
      <c r="DU88" s="34">
        <f t="shared" si="86"/>
        <v>0</v>
      </c>
      <c r="DW88" s="34">
        <f t="shared" si="67"/>
        <v>0</v>
      </c>
      <c r="DX88" s="34">
        <f t="shared" si="79"/>
        <v>0</v>
      </c>
      <c r="DY88" s="34">
        <f t="shared" si="79"/>
        <v>0</v>
      </c>
      <c r="DZ88" s="34">
        <f t="shared" si="79"/>
        <v>0</v>
      </c>
      <c r="EA88" s="34">
        <f t="shared" si="71"/>
        <v>0</v>
      </c>
      <c r="EB88" s="34">
        <f t="shared" si="71"/>
        <v>0</v>
      </c>
      <c r="EC88" s="34">
        <f t="shared" si="71"/>
        <v>0</v>
      </c>
      <c r="ED88" s="34">
        <f t="shared" si="71"/>
        <v>0</v>
      </c>
      <c r="EE88" s="34">
        <f t="shared" si="71"/>
        <v>0</v>
      </c>
      <c r="EF88" s="34">
        <f t="shared" si="71"/>
        <v>0</v>
      </c>
      <c r="EG88" s="34">
        <f t="shared" si="71"/>
        <v>0</v>
      </c>
      <c r="EH88" s="34">
        <f t="shared" si="71"/>
        <v>0</v>
      </c>
      <c r="EI88" s="34">
        <f t="shared" si="71"/>
        <v>0</v>
      </c>
      <c r="EJ88" s="34">
        <f t="shared" si="71"/>
        <v>0</v>
      </c>
      <c r="EK88" s="34">
        <f t="shared" si="71"/>
        <v>0</v>
      </c>
      <c r="EL88" s="34">
        <f t="shared" si="71"/>
        <v>0</v>
      </c>
      <c r="EM88" s="34">
        <f t="shared" si="71"/>
        <v>0</v>
      </c>
      <c r="EN88" s="34">
        <f t="shared" si="71"/>
        <v>0</v>
      </c>
      <c r="EO88" s="34">
        <f t="shared" si="71"/>
        <v>0</v>
      </c>
      <c r="EP88" s="34">
        <f t="shared" si="71"/>
        <v>0</v>
      </c>
      <c r="EQ88" s="34">
        <f t="shared" ref="EQ88:ER107" si="87">+IF(AND(BZ88=0,BY88=1),1,0)</f>
        <v>0</v>
      </c>
      <c r="ER88" s="34">
        <f t="shared" si="87"/>
        <v>0</v>
      </c>
      <c r="ES88" s="5"/>
      <c r="ET88" s="44">
        <f t="shared" si="80"/>
        <v>0</v>
      </c>
      <c r="EU88" s="44">
        <f t="shared" si="80"/>
        <v>0</v>
      </c>
      <c r="EV88" s="44">
        <f t="shared" si="80"/>
        <v>0</v>
      </c>
      <c r="EW88" s="44">
        <f t="shared" si="72"/>
        <v>0</v>
      </c>
      <c r="EX88" s="44">
        <f t="shared" si="72"/>
        <v>0</v>
      </c>
      <c r="EY88" s="44">
        <f t="shared" si="72"/>
        <v>0</v>
      </c>
      <c r="EZ88" s="44">
        <f t="shared" si="72"/>
        <v>0</v>
      </c>
      <c r="FA88" s="44">
        <f t="shared" si="72"/>
        <v>0</v>
      </c>
      <c r="FB88" s="44">
        <f t="shared" si="72"/>
        <v>0</v>
      </c>
      <c r="FC88" s="44">
        <f t="shared" si="72"/>
        <v>0</v>
      </c>
      <c r="FD88" s="44">
        <f t="shared" si="72"/>
        <v>0</v>
      </c>
      <c r="FE88" s="44">
        <f t="shared" si="72"/>
        <v>0</v>
      </c>
      <c r="FF88" s="44">
        <f t="shared" si="72"/>
        <v>0</v>
      </c>
      <c r="FG88" s="44">
        <f t="shared" si="72"/>
        <v>0</v>
      </c>
      <c r="FH88" s="44">
        <f t="shared" si="72"/>
        <v>0</v>
      </c>
      <c r="FI88" s="44">
        <f t="shared" si="72"/>
        <v>0</v>
      </c>
      <c r="FJ88" s="44">
        <f t="shared" si="72"/>
        <v>0</v>
      </c>
      <c r="FK88" s="44">
        <f t="shared" si="72"/>
        <v>0</v>
      </c>
      <c r="FL88" s="44">
        <f t="shared" si="72"/>
        <v>0</v>
      </c>
      <c r="FM88" s="44">
        <f t="shared" ref="FM88:FO107" si="88">+DS88*AE88</f>
        <v>0</v>
      </c>
      <c r="FN88" s="44">
        <f t="shared" si="88"/>
        <v>0</v>
      </c>
      <c r="FO88" s="44">
        <f t="shared" si="88"/>
        <v>0</v>
      </c>
      <c r="FP88" s="44"/>
      <c r="FQ88" s="44">
        <f t="shared" si="81"/>
        <v>0</v>
      </c>
      <c r="FR88" s="44">
        <f t="shared" si="81"/>
        <v>0</v>
      </c>
      <c r="FS88" s="44">
        <f t="shared" si="81"/>
        <v>0</v>
      </c>
      <c r="FT88" s="44">
        <f t="shared" si="73"/>
        <v>0</v>
      </c>
      <c r="FU88" s="44">
        <f t="shared" si="73"/>
        <v>0</v>
      </c>
      <c r="FV88" s="44">
        <f t="shared" si="73"/>
        <v>0</v>
      </c>
      <c r="FW88" s="44">
        <f t="shared" si="73"/>
        <v>0</v>
      </c>
      <c r="FX88" s="44">
        <f t="shared" si="73"/>
        <v>0</v>
      </c>
      <c r="FY88" s="44">
        <f t="shared" si="73"/>
        <v>0</v>
      </c>
      <c r="FZ88" s="44">
        <f t="shared" si="73"/>
        <v>0</v>
      </c>
      <c r="GA88" s="44">
        <f t="shared" si="73"/>
        <v>0</v>
      </c>
      <c r="GB88" s="44">
        <f t="shared" si="73"/>
        <v>0</v>
      </c>
      <c r="GC88" s="44">
        <f t="shared" si="73"/>
        <v>0</v>
      </c>
      <c r="GD88" s="44">
        <f t="shared" si="73"/>
        <v>0</v>
      </c>
      <c r="GE88" s="44">
        <f t="shared" si="73"/>
        <v>0</v>
      </c>
      <c r="GF88" s="44">
        <f t="shared" si="73"/>
        <v>0</v>
      </c>
      <c r="GG88" s="44">
        <f t="shared" si="73"/>
        <v>0</v>
      </c>
      <c r="GH88" s="44">
        <f t="shared" si="73"/>
        <v>0</v>
      </c>
      <c r="GI88" s="44">
        <f t="shared" si="73"/>
        <v>0</v>
      </c>
      <c r="GJ88" s="44">
        <f t="shared" ref="GJ88:GL107" si="89">+CV88*IF(AE88&gt;AD88,AE88-AD88,0)</f>
        <v>0</v>
      </c>
      <c r="GK88" s="44">
        <f t="shared" si="89"/>
        <v>0</v>
      </c>
      <c r="GL88" s="44">
        <f t="shared" si="89"/>
        <v>0</v>
      </c>
      <c r="GM88" s="44"/>
      <c r="GN88" s="44">
        <f t="shared" si="82"/>
        <v>0</v>
      </c>
      <c r="GO88" s="44">
        <f t="shared" si="82"/>
        <v>0</v>
      </c>
      <c r="GP88" s="44">
        <f t="shared" si="82"/>
        <v>0</v>
      </c>
      <c r="GQ88" s="44">
        <f t="shared" si="74"/>
        <v>0</v>
      </c>
      <c r="GR88" s="44">
        <f t="shared" si="74"/>
        <v>0</v>
      </c>
      <c r="GS88" s="44">
        <f t="shared" si="74"/>
        <v>0</v>
      </c>
      <c r="GT88" s="44">
        <f t="shared" si="74"/>
        <v>0</v>
      </c>
      <c r="GU88" s="44">
        <f t="shared" si="74"/>
        <v>0</v>
      </c>
      <c r="GV88" s="44">
        <f t="shared" si="74"/>
        <v>0</v>
      </c>
      <c r="GW88" s="44">
        <f t="shared" si="74"/>
        <v>0</v>
      </c>
      <c r="GX88" s="44">
        <f t="shared" si="74"/>
        <v>0</v>
      </c>
      <c r="GY88" s="44">
        <f t="shared" si="74"/>
        <v>0</v>
      </c>
      <c r="GZ88" s="44">
        <f t="shared" si="74"/>
        <v>0</v>
      </c>
      <c r="HA88" s="44">
        <f t="shared" si="74"/>
        <v>0</v>
      </c>
      <c r="HB88" s="44">
        <f t="shared" si="74"/>
        <v>0</v>
      </c>
      <c r="HC88" s="44">
        <f t="shared" si="74"/>
        <v>0</v>
      </c>
      <c r="HD88" s="44">
        <f t="shared" si="74"/>
        <v>0</v>
      </c>
      <c r="HE88" s="44">
        <f t="shared" si="74"/>
        <v>0</v>
      </c>
      <c r="HF88" s="44">
        <f t="shared" si="74"/>
        <v>0</v>
      </c>
      <c r="HG88" s="44">
        <f t="shared" ref="HG88:HI107" si="90">+CV88*IF(AE88&lt;AD88,AE88-AD88,0)</f>
        <v>0</v>
      </c>
      <c r="HH88" s="44">
        <f t="shared" si="90"/>
        <v>0</v>
      </c>
      <c r="HI88" s="44">
        <f t="shared" si="90"/>
        <v>0</v>
      </c>
      <c r="HJ88" s="44"/>
      <c r="HK88" s="44">
        <f t="shared" si="83"/>
        <v>0</v>
      </c>
      <c r="HL88" s="44">
        <f t="shared" si="83"/>
        <v>0</v>
      </c>
      <c r="HM88" s="44">
        <f t="shared" si="83"/>
        <v>0</v>
      </c>
      <c r="HN88" s="44">
        <f t="shared" si="75"/>
        <v>0</v>
      </c>
      <c r="HO88" s="44">
        <f t="shared" si="75"/>
        <v>0</v>
      </c>
      <c r="HP88" s="44">
        <f t="shared" si="75"/>
        <v>0</v>
      </c>
      <c r="HQ88" s="44">
        <f t="shared" si="75"/>
        <v>0</v>
      </c>
      <c r="HR88" s="44">
        <f t="shared" si="75"/>
        <v>0</v>
      </c>
      <c r="HS88" s="44">
        <f t="shared" si="75"/>
        <v>0</v>
      </c>
      <c r="HT88" s="44">
        <f t="shared" si="75"/>
        <v>0</v>
      </c>
      <c r="HU88" s="44">
        <f t="shared" si="75"/>
        <v>0</v>
      </c>
      <c r="HV88" s="44">
        <f t="shared" si="75"/>
        <v>0</v>
      </c>
      <c r="HW88" s="44">
        <f t="shared" si="75"/>
        <v>0</v>
      </c>
      <c r="HX88" s="44">
        <f t="shared" si="75"/>
        <v>0</v>
      </c>
      <c r="HY88" s="44">
        <f t="shared" si="75"/>
        <v>0</v>
      </c>
      <c r="HZ88" s="44">
        <f t="shared" si="75"/>
        <v>0</v>
      </c>
      <c r="IA88" s="44">
        <f t="shared" si="75"/>
        <v>0</v>
      </c>
      <c r="IB88" s="44">
        <f t="shared" si="75"/>
        <v>0</v>
      </c>
      <c r="IC88" s="44">
        <f t="shared" si="75"/>
        <v>0</v>
      </c>
      <c r="ID88" s="44">
        <f t="shared" ref="ID88:IF107" si="91">-EP88*AD88</f>
        <v>0</v>
      </c>
      <c r="IE88" s="44">
        <f t="shared" si="91"/>
        <v>0</v>
      </c>
      <c r="IF88" s="44">
        <f t="shared" si="91"/>
        <v>0</v>
      </c>
    </row>
    <row r="89" spans="1:240" s="34" customFormat="1" ht="12" customHeight="1" x14ac:dyDescent="0.15">
      <c r="A89" s="77"/>
      <c r="B89" s="78" t="s">
        <v>313</v>
      </c>
      <c r="C89" s="78"/>
      <c r="D89" s="79"/>
      <c r="E89" s="79"/>
      <c r="F89" s="80"/>
      <c r="G89" s="80"/>
      <c r="H89" s="65"/>
      <c r="I89" s="65"/>
      <c r="J89" s="65"/>
      <c r="K89" s="67"/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1">
        <v>0</v>
      </c>
      <c r="S89" s="81">
        <v>0</v>
      </c>
      <c r="T89" s="81">
        <v>0</v>
      </c>
      <c r="U89" s="81">
        <v>0</v>
      </c>
      <c r="V89" s="81"/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44"/>
      <c r="AI89" s="81">
        <v>0</v>
      </c>
      <c r="AJ89" s="81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1">
        <v>0</v>
      </c>
      <c r="AS89" s="81">
        <v>0</v>
      </c>
      <c r="AT89" s="81">
        <v>0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1">
        <v>0</v>
      </c>
      <c r="BA89" s="81">
        <v>0</v>
      </c>
      <c r="BB89" s="81">
        <v>0</v>
      </c>
      <c r="BC89" s="81">
        <v>0</v>
      </c>
      <c r="BD89" s="81">
        <v>0</v>
      </c>
      <c r="BE89" s="5"/>
      <c r="BF89" s="34">
        <f t="shared" si="76"/>
        <v>0</v>
      </c>
      <c r="BG89" s="34">
        <f t="shared" si="76"/>
        <v>0</v>
      </c>
      <c r="BH89" s="34">
        <f t="shared" si="76"/>
        <v>0</v>
      </c>
      <c r="BI89" s="34">
        <f t="shared" si="68"/>
        <v>0</v>
      </c>
      <c r="BJ89" s="34">
        <f t="shared" si="68"/>
        <v>0</v>
      </c>
      <c r="BK89" s="34">
        <f t="shared" si="68"/>
        <v>0</v>
      </c>
      <c r="BL89" s="34">
        <f t="shared" si="68"/>
        <v>0</v>
      </c>
      <c r="BM89" s="34">
        <f t="shared" si="68"/>
        <v>0</v>
      </c>
      <c r="BN89" s="34">
        <f t="shared" si="68"/>
        <v>0</v>
      </c>
      <c r="BO89" s="34">
        <f t="shared" si="68"/>
        <v>0</v>
      </c>
      <c r="BP89" s="34">
        <f t="shared" si="68"/>
        <v>0</v>
      </c>
      <c r="BQ89" s="34">
        <f t="shared" si="68"/>
        <v>0</v>
      </c>
      <c r="BR89" s="34">
        <f t="shared" si="68"/>
        <v>0</v>
      </c>
      <c r="BS89" s="34">
        <f t="shared" si="68"/>
        <v>0</v>
      </c>
      <c r="BT89" s="34">
        <f t="shared" si="68"/>
        <v>0</v>
      </c>
      <c r="BU89" s="34">
        <f t="shared" si="68"/>
        <v>0</v>
      </c>
      <c r="BV89" s="34">
        <f t="shared" si="68"/>
        <v>0</v>
      </c>
      <c r="BW89" s="34">
        <f t="shared" si="68"/>
        <v>0</v>
      </c>
      <c r="BX89" s="34">
        <f t="shared" si="68"/>
        <v>0</v>
      </c>
      <c r="BY89" s="34">
        <f t="shared" si="84"/>
        <v>0</v>
      </c>
      <c r="BZ89" s="34">
        <f t="shared" si="84"/>
        <v>0</v>
      </c>
      <c r="CA89" s="34">
        <f t="shared" si="84"/>
        <v>0</v>
      </c>
      <c r="CC89" s="34">
        <f t="shared" si="66"/>
        <v>0</v>
      </c>
      <c r="CD89" s="34">
        <f t="shared" si="77"/>
        <v>0</v>
      </c>
      <c r="CE89" s="34">
        <f t="shared" si="77"/>
        <v>0</v>
      </c>
      <c r="CF89" s="34">
        <f t="shared" si="77"/>
        <v>0</v>
      </c>
      <c r="CG89" s="34">
        <f t="shared" si="69"/>
        <v>0</v>
      </c>
      <c r="CH89" s="34">
        <f t="shared" si="69"/>
        <v>0</v>
      </c>
      <c r="CI89" s="34">
        <f t="shared" si="69"/>
        <v>0</v>
      </c>
      <c r="CJ89" s="34">
        <f t="shared" si="69"/>
        <v>0</v>
      </c>
      <c r="CK89" s="34">
        <f t="shared" si="69"/>
        <v>0</v>
      </c>
      <c r="CL89" s="34">
        <f t="shared" si="69"/>
        <v>0</v>
      </c>
      <c r="CM89" s="34">
        <f t="shared" si="69"/>
        <v>0</v>
      </c>
      <c r="CN89" s="34">
        <f t="shared" si="69"/>
        <v>0</v>
      </c>
      <c r="CO89" s="34">
        <f t="shared" si="69"/>
        <v>0</v>
      </c>
      <c r="CP89" s="34">
        <f t="shared" si="69"/>
        <v>0</v>
      </c>
      <c r="CQ89" s="34">
        <f t="shared" si="69"/>
        <v>0</v>
      </c>
      <c r="CR89" s="34">
        <f t="shared" si="69"/>
        <v>0</v>
      </c>
      <c r="CS89" s="34">
        <f t="shared" si="69"/>
        <v>0</v>
      </c>
      <c r="CT89" s="34">
        <f t="shared" si="69"/>
        <v>0</v>
      </c>
      <c r="CU89" s="34">
        <f t="shared" si="69"/>
        <v>0</v>
      </c>
      <c r="CV89" s="34">
        <f t="shared" si="69"/>
        <v>0</v>
      </c>
      <c r="CW89" s="34">
        <f t="shared" si="85"/>
        <v>0</v>
      </c>
      <c r="CX89" s="34">
        <f t="shared" si="85"/>
        <v>0</v>
      </c>
      <c r="DA89" s="34">
        <f t="shared" si="78"/>
        <v>0</v>
      </c>
      <c r="DB89" s="34">
        <f t="shared" si="78"/>
        <v>0</v>
      </c>
      <c r="DC89" s="34">
        <f t="shared" si="78"/>
        <v>0</v>
      </c>
      <c r="DD89" s="34">
        <f t="shared" si="70"/>
        <v>0</v>
      </c>
      <c r="DE89" s="34">
        <f t="shared" si="70"/>
        <v>0</v>
      </c>
      <c r="DF89" s="34">
        <f t="shared" si="70"/>
        <v>0</v>
      </c>
      <c r="DG89" s="34">
        <f t="shared" si="70"/>
        <v>0</v>
      </c>
      <c r="DH89" s="34">
        <f t="shared" si="70"/>
        <v>0</v>
      </c>
      <c r="DI89" s="34">
        <f t="shared" si="70"/>
        <v>0</v>
      </c>
      <c r="DJ89" s="34">
        <f t="shared" si="70"/>
        <v>0</v>
      </c>
      <c r="DK89" s="34">
        <f t="shared" si="70"/>
        <v>0</v>
      </c>
      <c r="DL89" s="34">
        <f t="shared" si="70"/>
        <v>0</v>
      </c>
      <c r="DM89" s="34">
        <f t="shared" si="70"/>
        <v>0</v>
      </c>
      <c r="DN89" s="34">
        <f t="shared" si="70"/>
        <v>0</v>
      </c>
      <c r="DO89" s="34">
        <f t="shared" si="70"/>
        <v>0</v>
      </c>
      <c r="DP89" s="34">
        <f t="shared" si="70"/>
        <v>0</v>
      </c>
      <c r="DQ89" s="34">
        <f t="shared" si="70"/>
        <v>0</v>
      </c>
      <c r="DR89" s="34">
        <f t="shared" si="70"/>
        <v>0</v>
      </c>
      <c r="DS89" s="34">
        <f t="shared" si="70"/>
        <v>0</v>
      </c>
      <c r="DT89" s="34">
        <f t="shared" si="86"/>
        <v>0</v>
      </c>
      <c r="DU89" s="34">
        <f t="shared" si="86"/>
        <v>0</v>
      </c>
      <c r="DW89" s="34">
        <f t="shared" si="67"/>
        <v>0</v>
      </c>
      <c r="DX89" s="34">
        <f t="shared" si="79"/>
        <v>0</v>
      </c>
      <c r="DY89" s="34">
        <f t="shared" si="79"/>
        <v>0</v>
      </c>
      <c r="DZ89" s="34">
        <f t="shared" si="79"/>
        <v>0</v>
      </c>
      <c r="EA89" s="34">
        <f t="shared" si="71"/>
        <v>0</v>
      </c>
      <c r="EB89" s="34">
        <f t="shared" si="71"/>
        <v>0</v>
      </c>
      <c r="EC89" s="34">
        <f t="shared" si="71"/>
        <v>0</v>
      </c>
      <c r="ED89" s="34">
        <f t="shared" si="71"/>
        <v>0</v>
      </c>
      <c r="EE89" s="34">
        <f t="shared" si="71"/>
        <v>0</v>
      </c>
      <c r="EF89" s="34">
        <f t="shared" si="71"/>
        <v>0</v>
      </c>
      <c r="EG89" s="34">
        <f t="shared" si="71"/>
        <v>0</v>
      </c>
      <c r="EH89" s="34">
        <f t="shared" si="71"/>
        <v>0</v>
      </c>
      <c r="EI89" s="34">
        <f t="shared" si="71"/>
        <v>0</v>
      </c>
      <c r="EJ89" s="34">
        <f t="shared" si="71"/>
        <v>0</v>
      </c>
      <c r="EK89" s="34">
        <f t="shared" si="71"/>
        <v>0</v>
      </c>
      <c r="EL89" s="34">
        <f t="shared" si="71"/>
        <v>0</v>
      </c>
      <c r="EM89" s="34">
        <f t="shared" si="71"/>
        <v>0</v>
      </c>
      <c r="EN89" s="34">
        <f t="shared" si="71"/>
        <v>0</v>
      </c>
      <c r="EO89" s="34">
        <f t="shared" si="71"/>
        <v>0</v>
      </c>
      <c r="EP89" s="34">
        <f t="shared" si="71"/>
        <v>0</v>
      </c>
      <c r="EQ89" s="34">
        <f t="shared" si="87"/>
        <v>0</v>
      </c>
      <c r="ER89" s="34">
        <f t="shared" si="87"/>
        <v>0</v>
      </c>
      <c r="ES89" s="5"/>
      <c r="ET89" s="44">
        <f t="shared" si="80"/>
        <v>0</v>
      </c>
      <c r="EU89" s="44">
        <f t="shared" si="80"/>
        <v>0</v>
      </c>
      <c r="EV89" s="44">
        <f t="shared" si="80"/>
        <v>0</v>
      </c>
      <c r="EW89" s="44">
        <f t="shared" si="72"/>
        <v>0</v>
      </c>
      <c r="EX89" s="44">
        <f t="shared" si="72"/>
        <v>0</v>
      </c>
      <c r="EY89" s="44">
        <f t="shared" si="72"/>
        <v>0</v>
      </c>
      <c r="EZ89" s="44">
        <f t="shared" si="72"/>
        <v>0</v>
      </c>
      <c r="FA89" s="44">
        <f t="shared" si="72"/>
        <v>0</v>
      </c>
      <c r="FB89" s="44">
        <f t="shared" si="72"/>
        <v>0</v>
      </c>
      <c r="FC89" s="44">
        <f t="shared" si="72"/>
        <v>0</v>
      </c>
      <c r="FD89" s="44">
        <f t="shared" si="72"/>
        <v>0</v>
      </c>
      <c r="FE89" s="44">
        <f t="shared" si="72"/>
        <v>0</v>
      </c>
      <c r="FF89" s="44">
        <f t="shared" si="72"/>
        <v>0</v>
      </c>
      <c r="FG89" s="44">
        <f t="shared" si="72"/>
        <v>0</v>
      </c>
      <c r="FH89" s="44">
        <f t="shared" si="72"/>
        <v>0</v>
      </c>
      <c r="FI89" s="44">
        <f t="shared" si="72"/>
        <v>0</v>
      </c>
      <c r="FJ89" s="44">
        <f t="shared" si="72"/>
        <v>0</v>
      </c>
      <c r="FK89" s="44">
        <f t="shared" si="72"/>
        <v>0</v>
      </c>
      <c r="FL89" s="44">
        <f t="shared" si="72"/>
        <v>0</v>
      </c>
      <c r="FM89" s="44">
        <f t="shared" si="88"/>
        <v>0</v>
      </c>
      <c r="FN89" s="44">
        <f t="shared" si="88"/>
        <v>0</v>
      </c>
      <c r="FO89" s="44">
        <f t="shared" si="88"/>
        <v>0</v>
      </c>
      <c r="FP89" s="44"/>
      <c r="FQ89" s="44">
        <f t="shared" si="81"/>
        <v>0</v>
      </c>
      <c r="FR89" s="44">
        <f t="shared" si="81"/>
        <v>0</v>
      </c>
      <c r="FS89" s="44">
        <f t="shared" si="81"/>
        <v>0</v>
      </c>
      <c r="FT89" s="44">
        <f t="shared" si="73"/>
        <v>0</v>
      </c>
      <c r="FU89" s="44">
        <f t="shared" si="73"/>
        <v>0</v>
      </c>
      <c r="FV89" s="44">
        <f t="shared" si="73"/>
        <v>0</v>
      </c>
      <c r="FW89" s="44">
        <f t="shared" si="73"/>
        <v>0</v>
      </c>
      <c r="FX89" s="44">
        <f t="shared" si="73"/>
        <v>0</v>
      </c>
      <c r="FY89" s="44">
        <f t="shared" si="73"/>
        <v>0</v>
      </c>
      <c r="FZ89" s="44">
        <f t="shared" si="73"/>
        <v>0</v>
      </c>
      <c r="GA89" s="44">
        <f t="shared" si="73"/>
        <v>0</v>
      </c>
      <c r="GB89" s="44">
        <f t="shared" si="73"/>
        <v>0</v>
      </c>
      <c r="GC89" s="44">
        <f t="shared" si="73"/>
        <v>0</v>
      </c>
      <c r="GD89" s="44">
        <f t="shared" si="73"/>
        <v>0</v>
      </c>
      <c r="GE89" s="44">
        <f t="shared" si="73"/>
        <v>0</v>
      </c>
      <c r="GF89" s="44">
        <f t="shared" si="73"/>
        <v>0</v>
      </c>
      <c r="GG89" s="44">
        <f t="shared" si="73"/>
        <v>0</v>
      </c>
      <c r="GH89" s="44">
        <f t="shared" si="73"/>
        <v>0</v>
      </c>
      <c r="GI89" s="44">
        <f t="shared" si="73"/>
        <v>0</v>
      </c>
      <c r="GJ89" s="44">
        <f t="shared" si="89"/>
        <v>0</v>
      </c>
      <c r="GK89" s="44">
        <f t="shared" si="89"/>
        <v>0</v>
      </c>
      <c r="GL89" s="44">
        <f t="shared" si="89"/>
        <v>0</v>
      </c>
      <c r="GM89" s="44"/>
      <c r="GN89" s="44">
        <f t="shared" si="82"/>
        <v>0</v>
      </c>
      <c r="GO89" s="44">
        <f t="shared" si="82"/>
        <v>0</v>
      </c>
      <c r="GP89" s="44">
        <f t="shared" si="82"/>
        <v>0</v>
      </c>
      <c r="GQ89" s="44">
        <f t="shared" si="74"/>
        <v>0</v>
      </c>
      <c r="GR89" s="44">
        <f t="shared" si="74"/>
        <v>0</v>
      </c>
      <c r="GS89" s="44">
        <f t="shared" si="74"/>
        <v>0</v>
      </c>
      <c r="GT89" s="44">
        <f t="shared" si="74"/>
        <v>0</v>
      </c>
      <c r="GU89" s="44">
        <f t="shared" si="74"/>
        <v>0</v>
      </c>
      <c r="GV89" s="44">
        <f t="shared" si="74"/>
        <v>0</v>
      </c>
      <c r="GW89" s="44">
        <f t="shared" si="74"/>
        <v>0</v>
      </c>
      <c r="GX89" s="44">
        <f t="shared" si="74"/>
        <v>0</v>
      </c>
      <c r="GY89" s="44">
        <f t="shared" si="74"/>
        <v>0</v>
      </c>
      <c r="GZ89" s="44">
        <f t="shared" si="74"/>
        <v>0</v>
      </c>
      <c r="HA89" s="44">
        <f t="shared" si="74"/>
        <v>0</v>
      </c>
      <c r="HB89" s="44">
        <f t="shared" si="74"/>
        <v>0</v>
      </c>
      <c r="HC89" s="44">
        <f t="shared" si="74"/>
        <v>0</v>
      </c>
      <c r="HD89" s="44">
        <f t="shared" si="74"/>
        <v>0</v>
      </c>
      <c r="HE89" s="44">
        <f t="shared" si="74"/>
        <v>0</v>
      </c>
      <c r="HF89" s="44">
        <f t="shared" si="74"/>
        <v>0</v>
      </c>
      <c r="HG89" s="44">
        <f t="shared" si="90"/>
        <v>0</v>
      </c>
      <c r="HH89" s="44">
        <f t="shared" si="90"/>
        <v>0</v>
      </c>
      <c r="HI89" s="44">
        <f t="shared" si="90"/>
        <v>0</v>
      </c>
      <c r="HJ89" s="44"/>
      <c r="HK89" s="44">
        <f t="shared" si="83"/>
        <v>0</v>
      </c>
      <c r="HL89" s="44">
        <f t="shared" si="83"/>
        <v>0</v>
      </c>
      <c r="HM89" s="44">
        <f t="shared" si="83"/>
        <v>0</v>
      </c>
      <c r="HN89" s="44">
        <f t="shared" si="75"/>
        <v>0</v>
      </c>
      <c r="HO89" s="44">
        <f t="shared" si="75"/>
        <v>0</v>
      </c>
      <c r="HP89" s="44">
        <f t="shared" si="75"/>
        <v>0</v>
      </c>
      <c r="HQ89" s="44">
        <f t="shared" si="75"/>
        <v>0</v>
      </c>
      <c r="HR89" s="44">
        <f t="shared" si="75"/>
        <v>0</v>
      </c>
      <c r="HS89" s="44">
        <f t="shared" si="75"/>
        <v>0</v>
      </c>
      <c r="HT89" s="44">
        <f t="shared" si="75"/>
        <v>0</v>
      </c>
      <c r="HU89" s="44">
        <f t="shared" si="75"/>
        <v>0</v>
      </c>
      <c r="HV89" s="44">
        <f t="shared" si="75"/>
        <v>0</v>
      </c>
      <c r="HW89" s="44">
        <f t="shared" si="75"/>
        <v>0</v>
      </c>
      <c r="HX89" s="44">
        <f t="shared" si="75"/>
        <v>0</v>
      </c>
      <c r="HY89" s="44">
        <f t="shared" si="75"/>
        <v>0</v>
      </c>
      <c r="HZ89" s="44">
        <f t="shared" si="75"/>
        <v>0</v>
      </c>
      <c r="IA89" s="44">
        <f t="shared" si="75"/>
        <v>0</v>
      </c>
      <c r="IB89" s="44">
        <f t="shared" si="75"/>
        <v>0</v>
      </c>
      <c r="IC89" s="44">
        <f t="shared" si="75"/>
        <v>0</v>
      </c>
      <c r="ID89" s="44">
        <f t="shared" si="91"/>
        <v>0</v>
      </c>
      <c r="IE89" s="44">
        <f t="shared" si="91"/>
        <v>0</v>
      </c>
      <c r="IF89" s="44">
        <f t="shared" si="91"/>
        <v>0</v>
      </c>
    </row>
    <row r="90" spans="1:240" s="34" customFormat="1" ht="12" customHeight="1" x14ac:dyDescent="0.15">
      <c r="A90" s="77"/>
      <c r="B90" s="78" t="s">
        <v>313</v>
      </c>
      <c r="C90" s="78"/>
      <c r="D90" s="79"/>
      <c r="E90" s="79"/>
      <c r="F90" s="80"/>
      <c r="G90" s="80"/>
      <c r="H90" s="65"/>
      <c r="I90" s="65"/>
      <c r="J90" s="65"/>
      <c r="K90" s="67"/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1">
        <v>0</v>
      </c>
      <c r="S90" s="81">
        <v>0</v>
      </c>
      <c r="T90" s="81">
        <v>0</v>
      </c>
      <c r="U90" s="81">
        <v>0</v>
      </c>
      <c r="V90" s="81"/>
      <c r="W90" s="81">
        <v>0</v>
      </c>
      <c r="X90" s="81">
        <v>0</v>
      </c>
      <c r="Y90" s="81">
        <v>0</v>
      </c>
      <c r="Z90" s="81">
        <v>0</v>
      </c>
      <c r="AA90" s="81">
        <v>0</v>
      </c>
      <c r="AB90" s="81">
        <v>0</v>
      </c>
      <c r="AC90" s="81">
        <v>0</v>
      </c>
      <c r="AD90" s="81">
        <v>0</v>
      </c>
      <c r="AE90" s="81">
        <v>0</v>
      </c>
      <c r="AF90" s="81">
        <v>0</v>
      </c>
      <c r="AG90" s="81">
        <v>0</v>
      </c>
      <c r="AH90" s="44"/>
      <c r="AI90" s="81">
        <v>0</v>
      </c>
      <c r="AJ90" s="81">
        <v>0</v>
      </c>
      <c r="AK90" s="81">
        <v>0</v>
      </c>
      <c r="AL90" s="81">
        <v>0</v>
      </c>
      <c r="AM90" s="81">
        <v>0</v>
      </c>
      <c r="AN90" s="81">
        <v>0</v>
      </c>
      <c r="AO90" s="81">
        <v>0</v>
      </c>
      <c r="AP90" s="81">
        <v>0</v>
      </c>
      <c r="AQ90" s="81">
        <v>0</v>
      </c>
      <c r="AR90" s="81">
        <v>0</v>
      </c>
      <c r="AS90" s="81">
        <v>0</v>
      </c>
      <c r="AT90" s="81">
        <v>0</v>
      </c>
      <c r="AU90" s="81">
        <v>0</v>
      </c>
      <c r="AV90" s="81">
        <v>0</v>
      </c>
      <c r="AW90" s="81">
        <v>0</v>
      </c>
      <c r="AX90" s="81">
        <v>0</v>
      </c>
      <c r="AY90" s="81">
        <v>0</v>
      </c>
      <c r="AZ90" s="81">
        <v>0</v>
      </c>
      <c r="BA90" s="81">
        <v>0</v>
      </c>
      <c r="BB90" s="81">
        <v>0</v>
      </c>
      <c r="BC90" s="81">
        <v>0</v>
      </c>
      <c r="BD90" s="81">
        <v>0</v>
      </c>
      <c r="BE90" s="5"/>
      <c r="BF90" s="34">
        <f t="shared" si="76"/>
        <v>0</v>
      </c>
      <c r="BG90" s="34">
        <f t="shared" si="76"/>
        <v>0</v>
      </c>
      <c r="BH90" s="34">
        <f t="shared" si="76"/>
        <v>0</v>
      </c>
      <c r="BI90" s="34">
        <f t="shared" si="68"/>
        <v>0</v>
      </c>
      <c r="BJ90" s="34">
        <f t="shared" si="68"/>
        <v>0</v>
      </c>
      <c r="BK90" s="34">
        <f t="shared" si="68"/>
        <v>0</v>
      </c>
      <c r="BL90" s="34">
        <f t="shared" si="68"/>
        <v>0</v>
      </c>
      <c r="BM90" s="34">
        <f t="shared" si="68"/>
        <v>0</v>
      </c>
      <c r="BN90" s="34">
        <f t="shared" si="68"/>
        <v>0</v>
      </c>
      <c r="BO90" s="34">
        <f t="shared" si="68"/>
        <v>0</v>
      </c>
      <c r="BP90" s="34">
        <f t="shared" si="68"/>
        <v>0</v>
      </c>
      <c r="BQ90" s="34">
        <f t="shared" si="68"/>
        <v>0</v>
      </c>
      <c r="BR90" s="34">
        <f t="shared" si="68"/>
        <v>0</v>
      </c>
      <c r="BS90" s="34">
        <f t="shared" si="68"/>
        <v>0</v>
      </c>
      <c r="BT90" s="34">
        <f t="shared" si="68"/>
        <v>0</v>
      </c>
      <c r="BU90" s="34">
        <f t="shared" si="68"/>
        <v>0</v>
      </c>
      <c r="BV90" s="34">
        <f t="shared" si="68"/>
        <v>0</v>
      </c>
      <c r="BW90" s="34">
        <f t="shared" si="68"/>
        <v>0</v>
      </c>
      <c r="BX90" s="34">
        <f t="shared" si="68"/>
        <v>0</v>
      </c>
      <c r="BY90" s="34">
        <f t="shared" si="84"/>
        <v>0</v>
      </c>
      <c r="BZ90" s="34">
        <f t="shared" si="84"/>
        <v>0</v>
      </c>
      <c r="CA90" s="34">
        <f t="shared" si="84"/>
        <v>0</v>
      </c>
      <c r="CC90" s="34">
        <f t="shared" si="66"/>
        <v>0</v>
      </c>
      <c r="CD90" s="34">
        <f t="shared" si="77"/>
        <v>0</v>
      </c>
      <c r="CE90" s="34">
        <f t="shared" si="77"/>
        <v>0</v>
      </c>
      <c r="CF90" s="34">
        <f t="shared" si="77"/>
        <v>0</v>
      </c>
      <c r="CG90" s="34">
        <f t="shared" si="69"/>
        <v>0</v>
      </c>
      <c r="CH90" s="34">
        <f t="shared" si="69"/>
        <v>0</v>
      </c>
      <c r="CI90" s="34">
        <f t="shared" si="69"/>
        <v>0</v>
      </c>
      <c r="CJ90" s="34">
        <f t="shared" si="69"/>
        <v>0</v>
      </c>
      <c r="CK90" s="34">
        <f t="shared" si="69"/>
        <v>0</v>
      </c>
      <c r="CL90" s="34">
        <f t="shared" si="69"/>
        <v>0</v>
      </c>
      <c r="CM90" s="34">
        <f t="shared" si="69"/>
        <v>0</v>
      </c>
      <c r="CN90" s="34">
        <f t="shared" si="69"/>
        <v>0</v>
      </c>
      <c r="CO90" s="34">
        <f t="shared" si="69"/>
        <v>0</v>
      </c>
      <c r="CP90" s="34">
        <f t="shared" si="69"/>
        <v>0</v>
      </c>
      <c r="CQ90" s="34">
        <f t="shared" si="69"/>
        <v>0</v>
      </c>
      <c r="CR90" s="34">
        <f t="shared" si="69"/>
        <v>0</v>
      </c>
      <c r="CS90" s="34">
        <f t="shared" si="69"/>
        <v>0</v>
      </c>
      <c r="CT90" s="34">
        <f t="shared" si="69"/>
        <v>0</v>
      </c>
      <c r="CU90" s="34">
        <f t="shared" si="69"/>
        <v>0</v>
      </c>
      <c r="CV90" s="34">
        <f t="shared" si="69"/>
        <v>0</v>
      </c>
      <c r="CW90" s="34">
        <f t="shared" si="85"/>
        <v>0</v>
      </c>
      <c r="CX90" s="34">
        <f t="shared" si="85"/>
        <v>0</v>
      </c>
      <c r="DA90" s="34">
        <f t="shared" si="78"/>
        <v>0</v>
      </c>
      <c r="DB90" s="34">
        <f t="shared" si="78"/>
        <v>0</v>
      </c>
      <c r="DC90" s="34">
        <f t="shared" si="78"/>
        <v>0</v>
      </c>
      <c r="DD90" s="34">
        <f t="shared" si="70"/>
        <v>0</v>
      </c>
      <c r="DE90" s="34">
        <f t="shared" si="70"/>
        <v>0</v>
      </c>
      <c r="DF90" s="34">
        <f t="shared" si="70"/>
        <v>0</v>
      </c>
      <c r="DG90" s="34">
        <f t="shared" si="70"/>
        <v>0</v>
      </c>
      <c r="DH90" s="34">
        <f t="shared" si="70"/>
        <v>0</v>
      </c>
      <c r="DI90" s="34">
        <f t="shared" si="70"/>
        <v>0</v>
      </c>
      <c r="DJ90" s="34">
        <f t="shared" si="70"/>
        <v>0</v>
      </c>
      <c r="DK90" s="34">
        <f t="shared" si="70"/>
        <v>0</v>
      </c>
      <c r="DL90" s="34">
        <f t="shared" si="70"/>
        <v>0</v>
      </c>
      <c r="DM90" s="34">
        <f t="shared" si="70"/>
        <v>0</v>
      </c>
      <c r="DN90" s="34">
        <f t="shared" si="70"/>
        <v>0</v>
      </c>
      <c r="DO90" s="34">
        <f t="shared" si="70"/>
        <v>0</v>
      </c>
      <c r="DP90" s="34">
        <f t="shared" si="70"/>
        <v>0</v>
      </c>
      <c r="DQ90" s="34">
        <f t="shared" si="70"/>
        <v>0</v>
      </c>
      <c r="DR90" s="34">
        <f t="shared" si="70"/>
        <v>0</v>
      </c>
      <c r="DS90" s="34">
        <f t="shared" si="70"/>
        <v>0</v>
      </c>
      <c r="DT90" s="34">
        <f t="shared" si="86"/>
        <v>0</v>
      </c>
      <c r="DU90" s="34">
        <f t="shared" si="86"/>
        <v>0</v>
      </c>
      <c r="DW90" s="34">
        <f t="shared" si="67"/>
        <v>0</v>
      </c>
      <c r="DX90" s="34">
        <f t="shared" si="79"/>
        <v>0</v>
      </c>
      <c r="DY90" s="34">
        <f t="shared" si="79"/>
        <v>0</v>
      </c>
      <c r="DZ90" s="34">
        <f t="shared" si="79"/>
        <v>0</v>
      </c>
      <c r="EA90" s="34">
        <f t="shared" si="71"/>
        <v>0</v>
      </c>
      <c r="EB90" s="34">
        <f t="shared" si="71"/>
        <v>0</v>
      </c>
      <c r="EC90" s="34">
        <f t="shared" si="71"/>
        <v>0</v>
      </c>
      <c r="ED90" s="34">
        <f t="shared" si="71"/>
        <v>0</v>
      </c>
      <c r="EE90" s="34">
        <f t="shared" si="71"/>
        <v>0</v>
      </c>
      <c r="EF90" s="34">
        <f t="shared" si="71"/>
        <v>0</v>
      </c>
      <c r="EG90" s="34">
        <f t="shared" si="71"/>
        <v>0</v>
      </c>
      <c r="EH90" s="34">
        <f t="shared" si="71"/>
        <v>0</v>
      </c>
      <c r="EI90" s="34">
        <f t="shared" si="71"/>
        <v>0</v>
      </c>
      <c r="EJ90" s="34">
        <f t="shared" si="71"/>
        <v>0</v>
      </c>
      <c r="EK90" s="34">
        <f t="shared" si="71"/>
        <v>0</v>
      </c>
      <c r="EL90" s="34">
        <f t="shared" si="71"/>
        <v>0</v>
      </c>
      <c r="EM90" s="34">
        <f t="shared" si="71"/>
        <v>0</v>
      </c>
      <c r="EN90" s="34">
        <f t="shared" si="71"/>
        <v>0</v>
      </c>
      <c r="EO90" s="34">
        <f t="shared" si="71"/>
        <v>0</v>
      </c>
      <c r="EP90" s="34">
        <f t="shared" si="71"/>
        <v>0</v>
      </c>
      <c r="EQ90" s="34">
        <f t="shared" si="87"/>
        <v>0</v>
      </c>
      <c r="ER90" s="34">
        <f t="shared" si="87"/>
        <v>0</v>
      </c>
      <c r="ES90" s="5"/>
      <c r="ET90" s="44">
        <f t="shared" si="80"/>
        <v>0</v>
      </c>
      <c r="EU90" s="44">
        <f t="shared" si="80"/>
        <v>0</v>
      </c>
      <c r="EV90" s="44">
        <f t="shared" si="80"/>
        <v>0</v>
      </c>
      <c r="EW90" s="44">
        <f t="shared" si="72"/>
        <v>0</v>
      </c>
      <c r="EX90" s="44">
        <f t="shared" si="72"/>
        <v>0</v>
      </c>
      <c r="EY90" s="44">
        <f t="shared" si="72"/>
        <v>0</v>
      </c>
      <c r="EZ90" s="44">
        <f t="shared" si="72"/>
        <v>0</v>
      </c>
      <c r="FA90" s="44">
        <f t="shared" si="72"/>
        <v>0</v>
      </c>
      <c r="FB90" s="44">
        <f t="shared" si="72"/>
        <v>0</v>
      </c>
      <c r="FC90" s="44">
        <f t="shared" si="72"/>
        <v>0</v>
      </c>
      <c r="FD90" s="44">
        <f t="shared" si="72"/>
        <v>0</v>
      </c>
      <c r="FE90" s="44">
        <f t="shared" si="72"/>
        <v>0</v>
      </c>
      <c r="FF90" s="44">
        <f t="shared" si="72"/>
        <v>0</v>
      </c>
      <c r="FG90" s="44">
        <f t="shared" si="72"/>
        <v>0</v>
      </c>
      <c r="FH90" s="44">
        <f t="shared" si="72"/>
        <v>0</v>
      </c>
      <c r="FI90" s="44">
        <f t="shared" si="72"/>
        <v>0</v>
      </c>
      <c r="FJ90" s="44">
        <f t="shared" si="72"/>
        <v>0</v>
      </c>
      <c r="FK90" s="44">
        <f t="shared" si="72"/>
        <v>0</v>
      </c>
      <c r="FL90" s="44">
        <f t="shared" si="72"/>
        <v>0</v>
      </c>
      <c r="FM90" s="44">
        <f t="shared" si="88"/>
        <v>0</v>
      </c>
      <c r="FN90" s="44">
        <f t="shared" si="88"/>
        <v>0</v>
      </c>
      <c r="FO90" s="44">
        <f t="shared" si="88"/>
        <v>0</v>
      </c>
      <c r="FP90" s="44"/>
      <c r="FQ90" s="44">
        <f t="shared" si="81"/>
        <v>0</v>
      </c>
      <c r="FR90" s="44">
        <f t="shared" si="81"/>
        <v>0</v>
      </c>
      <c r="FS90" s="44">
        <f t="shared" si="81"/>
        <v>0</v>
      </c>
      <c r="FT90" s="44">
        <f t="shared" si="73"/>
        <v>0</v>
      </c>
      <c r="FU90" s="44">
        <f t="shared" si="73"/>
        <v>0</v>
      </c>
      <c r="FV90" s="44">
        <f t="shared" si="73"/>
        <v>0</v>
      </c>
      <c r="FW90" s="44">
        <f t="shared" si="73"/>
        <v>0</v>
      </c>
      <c r="FX90" s="44">
        <f t="shared" si="73"/>
        <v>0</v>
      </c>
      <c r="FY90" s="44">
        <f t="shared" si="73"/>
        <v>0</v>
      </c>
      <c r="FZ90" s="44">
        <f t="shared" si="73"/>
        <v>0</v>
      </c>
      <c r="GA90" s="44">
        <f t="shared" si="73"/>
        <v>0</v>
      </c>
      <c r="GB90" s="44">
        <f t="shared" si="73"/>
        <v>0</v>
      </c>
      <c r="GC90" s="44">
        <f t="shared" si="73"/>
        <v>0</v>
      </c>
      <c r="GD90" s="44">
        <f t="shared" si="73"/>
        <v>0</v>
      </c>
      <c r="GE90" s="44">
        <f t="shared" si="73"/>
        <v>0</v>
      </c>
      <c r="GF90" s="44">
        <f t="shared" si="73"/>
        <v>0</v>
      </c>
      <c r="GG90" s="44">
        <f t="shared" si="73"/>
        <v>0</v>
      </c>
      <c r="GH90" s="44">
        <f t="shared" si="73"/>
        <v>0</v>
      </c>
      <c r="GI90" s="44">
        <f t="shared" si="73"/>
        <v>0</v>
      </c>
      <c r="GJ90" s="44">
        <f t="shared" si="89"/>
        <v>0</v>
      </c>
      <c r="GK90" s="44">
        <f t="shared" si="89"/>
        <v>0</v>
      </c>
      <c r="GL90" s="44">
        <f t="shared" si="89"/>
        <v>0</v>
      </c>
      <c r="GM90" s="44"/>
      <c r="GN90" s="44">
        <f t="shared" si="82"/>
        <v>0</v>
      </c>
      <c r="GO90" s="44">
        <f t="shared" si="82"/>
        <v>0</v>
      </c>
      <c r="GP90" s="44">
        <f t="shared" si="82"/>
        <v>0</v>
      </c>
      <c r="GQ90" s="44">
        <f t="shared" si="74"/>
        <v>0</v>
      </c>
      <c r="GR90" s="44">
        <f t="shared" si="74"/>
        <v>0</v>
      </c>
      <c r="GS90" s="44">
        <f t="shared" si="74"/>
        <v>0</v>
      </c>
      <c r="GT90" s="44">
        <f t="shared" si="74"/>
        <v>0</v>
      </c>
      <c r="GU90" s="44">
        <f t="shared" si="74"/>
        <v>0</v>
      </c>
      <c r="GV90" s="44">
        <f t="shared" si="74"/>
        <v>0</v>
      </c>
      <c r="GW90" s="44">
        <f t="shared" si="74"/>
        <v>0</v>
      </c>
      <c r="GX90" s="44">
        <f t="shared" si="74"/>
        <v>0</v>
      </c>
      <c r="GY90" s="44">
        <f t="shared" si="74"/>
        <v>0</v>
      </c>
      <c r="GZ90" s="44">
        <f t="shared" si="74"/>
        <v>0</v>
      </c>
      <c r="HA90" s="44">
        <f t="shared" si="74"/>
        <v>0</v>
      </c>
      <c r="HB90" s="44">
        <f t="shared" si="74"/>
        <v>0</v>
      </c>
      <c r="HC90" s="44">
        <f t="shared" si="74"/>
        <v>0</v>
      </c>
      <c r="HD90" s="44">
        <f t="shared" si="74"/>
        <v>0</v>
      </c>
      <c r="HE90" s="44">
        <f t="shared" si="74"/>
        <v>0</v>
      </c>
      <c r="HF90" s="44">
        <f t="shared" si="74"/>
        <v>0</v>
      </c>
      <c r="HG90" s="44">
        <f t="shared" si="90"/>
        <v>0</v>
      </c>
      <c r="HH90" s="44">
        <f t="shared" si="90"/>
        <v>0</v>
      </c>
      <c r="HI90" s="44">
        <f t="shared" si="90"/>
        <v>0</v>
      </c>
      <c r="HJ90" s="44"/>
      <c r="HK90" s="44">
        <f t="shared" si="83"/>
        <v>0</v>
      </c>
      <c r="HL90" s="44">
        <f t="shared" si="83"/>
        <v>0</v>
      </c>
      <c r="HM90" s="44">
        <f t="shared" si="83"/>
        <v>0</v>
      </c>
      <c r="HN90" s="44">
        <f t="shared" si="75"/>
        <v>0</v>
      </c>
      <c r="HO90" s="44">
        <f t="shared" si="75"/>
        <v>0</v>
      </c>
      <c r="HP90" s="44">
        <f t="shared" si="75"/>
        <v>0</v>
      </c>
      <c r="HQ90" s="44">
        <f t="shared" si="75"/>
        <v>0</v>
      </c>
      <c r="HR90" s="44">
        <f t="shared" si="75"/>
        <v>0</v>
      </c>
      <c r="HS90" s="44">
        <f t="shared" si="75"/>
        <v>0</v>
      </c>
      <c r="HT90" s="44">
        <f t="shared" si="75"/>
        <v>0</v>
      </c>
      <c r="HU90" s="44">
        <f t="shared" si="75"/>
        <v>0</v>
      </c>
      <c r="HV90" s="44">
        <f t="shared" si="75"/>
        <v>0</v>
      </c>
      <c r="HW90" s="44">
        <f t="shared" si="75"/>
        <v>0</v>
      </c>
      <c r="HX90" s="44">
        <f t="shared" si="75"/>
        <v>0</v>
      </c>
      <c r="HY90" s="44">
        <f t="shared" si="75"/>
        <v>0</v>
      </c>
      <c r="HZ90" s="44">
        <f t="shared" si="75"/>
        <v>0</v>
      </c>
      <c r="IA90" s="44">
        <f t="shared" si="75"/>
        <v>0</v>
      </c>
      <c r="IB90" s="44">
        <f t="shared" si="75"/>
        <v>0</v>
      </c>
      <c r="IC90" s="44">
        <f t="shared" si="75"/>
        <v>0</v>
      </c>
      <c r="ID90" s="44">
        <f t="shared" si="91"/>
        <v>0</v>
      </c>
      <c r="IE90" s="44">
        <f t="shared" si="91"/>
        <v>0</v>
      </c>
      <c r="IF90" s="44">
        <f t="shared" si="91"/>
        <v>0</v>
      </c>
    </row>
    <row r="91" spans="1:240" s="34" customFormat="1" ht="12" customHeight="1" x14ac:dyDescent="0.15">
      <c r="A91" s="77"/>
      <c r="B91" s="78" t="s">
        <v>313</v>
      </c>
      <c r="C91" s="78"/>
      <c r="D91" s="79"/>
      <c r="E91" s="79"/>
      <c r="F91" s="80"/>
      <c r="G91" s="80"/>
      <c r="H91" s="65"/>
      <c r="I91" s="65"/>
      <c r="J91" s="65"/>
      <c r="K91" s="67"/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1">
        <v>0</v>
      </c>
      <c r="S91" s="81">
        <v>0</v>
      </c>
      <c r="T91" s="81">
        <v>0</v>
      </c>
      <c r="U91" s="81">
        <v>0</v>
      </c>
      <c r="V91" s="81"/>
      <c r="W91" s="81">
        <v>0</v>
      </c>
      <c r="X91" s="81">
        <v>0</v>
      </c>
      <c r="Y91" s="81">
        <v>0</v>
      </c>
      <c r="Z91" s="81">
        <v>0</v>
      </c>
      <c r="AA91" s="81">
        <v>0</v>
      </c>
      <c r="AB91" s="81">
        <v>0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44"/>
      <c r="AI91" s="81">
        <v>0</v>
      </c>
      <c r="AJ91" s="81">
        <v>0</v>
      </c>
      <c r="AK91" s="81">
        <v>0</v>
      </c>
      <c r="AL91" s="81">
        <v>0</v>
      </c>
      <c r="AM91" s="81">
        <v>0</v>
      </c>
      <c r="AN91" s="81">
        <v>0</v>
      </c>
      <c r="AO91" s="81">
        <v>0</v>
      </c>
      <c r="AP91" s="81">
        <v>0</v>
      </c>
      <c r="AQ91" s="81">
        <v>0</v>
      </c>
      <c r="AR91" s="81">
        <v>0</v>
      </c>
      <c r="AS91" s="81">
        <v>0</v>
      </c>
      <c r="AT91" s="81">
        <v>0</v>
      </c>
      <c r="AU91" s="81">
        <v>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  <c r="BD91" s="81">
        <v>0</v>
      </c>
      <c r="BE91" s="5"/>
      <c r="BF91" s="34">
        <f t="shared" si="76"/>
        <v>0</v>
      </c>
      <c r="BG91" s="34">
        <f t="shared" si="76"/>
        <v>0</v>
      </c>
      <c r="BH91" s="34">
        <f t="shared" si="76"/>
        <v>0</v>
      </c>
      <c r="BI91" s="34">
        <f t="shared" si="68"/>
        <v>0</v>
      </c>
      <c r="BJ91" s="34">
        <f t="shared" si="68"/>
        <v>0</v>
      </c>
      <c r="BK91" s="34">
        <f t="shared" si="68"/>
        <v>0</v>
      </c>
      <c r="BL91" s="34">
        <f t="shared" si="68"/>
        <v>0</v>
      </c>
      <c r="BM91" s="34">
        <f t="shared" si="68"/>
        <v>0</v>
      </c>
      <c r="BN91" s="34">
        <f t="shared" si="68"/>
        <v>0</v>
      </c>
      <c r="BO91" s="34">
        <f t="shared" si="68"/>
        <v>0</v>
      </c>
      <c r="BP91" s="34">
        <f t="shared" si="68"/>
        <v>0</v>
      </c>
      <c r="BQ91" s="34">
        <f t="shared" si="68"/>
        <v>0</v>
      </c>
      <c r="BR91" s="34">
        <f t="shared" si="68"/>
        <v>0</v>
      </c>
      <c r="BS91" s="34">
        <f t="shared" si="68"/>
        <v>0</v>
      </c>
      <c r="BT91" s="34">
        <f t="shared" si="68"/>
        <v>0</v>
      </c>
      <c r="BU91" s="34">
        <f t="shared" si="68"/>
        <v>0</v>
      </c>
      <c r="BV91" s="34">
        <f t="shared" si="68"/>
        <v>0</v>
      </c>
      <c r="BW91" s="34">
        <f t="shared" si="68"/>
        <v>0</v>
      </c>
      <c r="BX91" s="34">
        <f t="shared" si="68"/>
        <v>0</v>
      </c>
      <c r="BY91" s="34">
        <f t="shared" si="84"/>
        <v>0</v>
      </c>
      <c r="BZ91" s="34">
        <f t="shared" si="84"/>
        <v>0</v>
      </c>
      <c r="CA91" s="34">
        <f t="shared" si="84"/>
        <v>0</v>
      </c>
      <c r="CC91" s="34">
        <f t="shared" si="66"/>
        <v>0</v>
      </c>
      <c r="CD91" s="34">
        <f t="shared" si="77"/>
        <v>0</v>
      </c>
      <c r="CE91" s="34">
        <f t="shared" si="77"/>
        <v>0</v>
      </c>
      <c r="CF91" s="34">
        <f t="shared" si="77"/>
        <v>0</v>
      </c>
      <c r="CG91" s="34">
        <f t="shared" si="69"/>
        <v>0</v>
      </c>
      <c r="CH91" s="34">
        <f t="shared" si="69"/>
        <v>0</v>
      </c>
      <c r="CI91" s="34">
        <f t="shared" si="69"/>
        <v>0</v>
      </c>
      <c r="CJ91" s="34">
        <f t="shared" si="69"/>
        <v>0</v>
      </c>
      <c r="CK91" s="34">
        <f t="shared" si="69"/>
        <v>0</v>
      </c>
      <c r="CL91" s="34">
        <f t="shared" si="69"/>
        <v>0</v>
      </c>
      <c r="CM91" s="34">
        <f t="shared" si="69"/>
        <v>0</v>
      </c>
      <c r="CN91" s="34">
        <f t="shared" si="69"/>
        <v>0</v>
      </c>
      <c r="CO91" s="34">
        <f t="shared" si="69"/>
        <v>0</v>
      </c>
      <c r="CP91" s="34">
        <f t="shared" si="69"/>
        <v>0</v>
      </c>
      <c r="CQ91" s="34">
        <f t="shared" si="69"/>
        <v>0</v>
      </c>
      <c r="CR91" s="34">
        <f t="shared" si="69"/>
        <v>0</v>
      </c>
      <c r="CS91" s="34">
        <f t="shared" si="69"/>
        <v>0</v>
      </c>
      <c r="CT91" s="34">
        <f t="shared" si="69"/>
        <v>0</v>
      </c>
      <c r="CU91" s="34">
        <f t="shared" si="69"/>
        <v>0</v>
      </c>
      <c r="CV91" s="34">
        <f t="shared" si="69"/>
        <v>0</v>
      </c>
      <c r="CW91" s="34">
        <f t="shared" si="85"/>
        <v>0</v>
      </c>
      <c r="CX91" s="34">
        <f t="shared" si="85"/>
        <v>0</v>
      </c>
      <c r="DA91" s="34">
        <f t="shared" si="78"/>
        <v>0</v>
      </c>
      <c r="DB91" s="34">
        <f t="shared" si="78"/>
        <v>0</v>
      </c>
      <c r="DC91" s="34">
        <f t="shared" si="78"/>
        <v>0</v>
      </c>
      <c r="DD91" s="34">
        <f t="shared" si="70"/>
        <v>0</v>
      </c>
      <c r="DE91" s="34">
        <f t="shared" si="70"/>
        <v>0</v>
      </c>
      <c r="DF91" s="34">
        <f t="shared" si="70"/>
        <v>0</v>
      </c>
      <c r="DG91" s="34">
        <f t="shared" si="70"/>
        <v>0</v>
      </c>
      <c r="DH91" s="34">
        <f t="shared" si="70"/>
        <v>0</v>
      </c>
      <c r="DI91" s="34">
        <f t="shared" si="70"/>
        <v>0</v>
      </c>
      <c r="DJ91" s="34">
        <f t="shared" si="70"/>
        <v>0</v>
      </c>
      <c r="DK91" s="34">
        <f t="shared" si="70"/>
        <v>0</v>
      </c>
      <c r="DL91" s="34">
        <f t="shared" si="70"/>
        <v>0</v>
      </c>
      <c r="DM91" s="34">
        <f t="shared" si="70"/>
        <v>0</v>
      </c>
      <c r="DN91" s="34">
        <f t="shared" si="70"/>
        <v>0</v>
      </c>
      <c r="DO91" s="34">
        <f t="shared" si="70"/>
        <v>0</v>
      </c>
      <c r="DP91" s="34">
        <f t="shared" si="70"/>
        <v>0</v>
      </c>
      <c r="DQ91" s="34">
        <f t="shared" si="70"/>
        <v>0</v>
      </c>
      <c r="DR91" s="34">
        <f t="shared" si="70"/>
        <v>0</v>
      </c>
      <c r="DS91" s="34">
        <f t="shared" si="70"/>
        <v>0</v>
      </c>
      <c r="DT91" s="34">
        <f t="shared" si="86"/>
        <v>0</v>
      </c>
      <c r="DU91" s="34">
        <f t="shared" si="86"/>
        <v>0</v>
      </c>
      <c r="DW91" s="34">
        <f t="shared" si="67"/>
        <v>0</v>
      </c>
      <c r="DX91" s="34">
        <f t="shared" si="79"/>
        <v>0</v>
      </c>
      <c r="DY91" s="34">
        <f t="shared" si="79"/>
        <v>0</v>
      </c>
      <c r="DZ91" s="34">
        <f t="shared" si="79"/>
        <v>0</v>
      </c>
      <c r="EA91" s="34">
        <f t="shared" si="71"/>
        <v>0</v>
      </c>
      <c r="EB91" s="34">
        <f t="shared" si="71"/>
        <v>0</v>
      </c>
      <c r="EC91" s="34">
        <f t="shared" si="71"/>
        <v>0</v>
      </c>
      <c r="ED91" s="34">
        <f t="shared" si="71"/>
        <v>0</v>
      </c>
      <c r="EE91" s="34">
        <f t="shared" si="71"/>
        <v>0</v>
      </c>
      <c r="EF91" s="34">
        <f t="shared" si="71"/>
        <v>0</v>
      </c>
      <c r="EG91" s="34">
        <f t="shared" si="71"/>
        <v>0</v>
      </c>
      <c r="EH91" s="34">
        <f t="shared" si="71"/>
        <v>0</v>
      </c>
      <c r="EI91" s="34">
        <f t="shared" si="71"/>
        <v>0</v>
      </c>
      <c r="EJ91" s="34">
        <f t="shared" si="71"/>
        <v>0</v>
      </c>
      <c r="EK91" s="34">
        <f t="shared" si="71"/>
        <v>0</v>
      </c>
      <c r="EL91" s="34">
        <f t="shared" si="71"/>
        <v>0</v>
      </c>
      <c r="EM91" s="34">
        <f t="shared" si="71"/>
        <v>0</v>
      </c>
      <c r="EN91" s="34">
        <f t="shared" si="71"/>
        <v>0</v>
      </c>
      <c r="EO91" s="34">
        <f t="shared" si="71"/>
        <v>0</v>
      </c>
      <c r="EP91" s="34">
        <f t="shared" si="71"/>
        <v>0</v>
      </c>
      <c r="EQ91" s="34">
        <f t="shared" si="87"/>
        <v>0</v>
      </c>
      <c r="ER91" s="34">
        <f t="shared" si="87"/>
        <v>0</v>
      </c>
      <c r="ES91" s="5"/>
      <c r="ET91" s="44">
        <f t="shared" si="80"/>
        <v>0</v>
      </c>
      <c r="EU91" s="44">
        <f t="shared" si="80"/>
        <v>0</v>
      </c>
      <c r="EV91" s="44">
        <f t="shared" si="80"/>
        <v>0</v>
      </c>
      <c r="EW91" s="44">
        <f t="shared" si="72"/>
        <v>0</v>
      </c>
      <c r="EX91" s="44">
        <f t="shared" si="72"/>
        <v>0</v>
      </c>
      <c r="EY91" s="44">
        <f t="shared" si="72"/>
        <v>0</v>
      </c>
      <c r="EZ91" s="44">
        <f t="shared" si="72"/>
        <v>0</v>
      </c>
      <c r="FA91" s="44">
        <f t="shared" si="72"/>
        <v>0</v>
      </c>
      <c r="FB91" s="44">
        <f t="shared" si="72"/>
        <v>0</v>
      </c>
      <c r="FC91" s="44">
        <f t="shared" si="72"/>
        <v>0</v>
      </c>
      <c r="FD91" s="44">
        <f t="shared" si="72"/>
        <v>0</v>
      </c>
      <c r="FE91" s="44">
        <f t="shared" si="72"/>
        <v>0</v>
      </c>
      <c r="FF91" s="44">
        <f t="shared" si="72"/>
        <v>0</v>
      </c>
      <c r="FG91" s="44">
        <f t="shared" si="72"/>
        <v>0</v>
      </c>
      <c r="FH91" s="44">
        <f t="shared" si="72"/>
        <v>0</v>
      </c>
      <c r="FI91" s="44">
        <f t="shared" si="72"/>
        <v>0</v>
      </c>
      <c r="FJ91" s="44">
        <f t="shared" si="72"/>
        <v>0</v>
      </c>
      <c r="FK91" s="44">
        <f t="shared" si="72"/>
        <v>0</v>
      </c>
      <c r="FL91" s="44">
        <f t="shared" si="72"/>
        <v>0</v>
      </c>
      <c r="FM91" s="44">
        <f t="shared" si="88"/>
        <v>0</v>
      </c>
      <c r="FN91" s="44">
        <f t="shared" si="88"/>
        <v>0</v>
      </c>
      <c r="FO91" s="44">
        <f t="shared" si="88"/>
        <v>0</v>
      </c>
      <c r="FP91" s="44"/>
      <c r="FQ91" s="44">
        <f t="shared" si="81"/>
        <v>0</v>
      </c>
      <c r="FR91" s="44">
        <f t="shared" si="81"/>
        <v>0</v>
      </c>
      <c r="FS91" s="44">
        <f t="shared" si="81"/>
        <v>0</v>
      </c>
      <c r="FT91" s="44">
        <f t="shared" si="73"/>
        <v>0</v>
      </c>
      <c r="FU91" s="44">
        <f t="shared" si="73"/>
        <v>0</v>
      </c>
      <c r="FV91" s="44">
        <f t="shared" si="73"/>
        <v>0</v>
      </c>
      <c r="FW91" s="44">
        <f t="shared" si="73"/>
        <v>0</v>
      </c>
      <c r="FX91" s="44">
        <f t="shared" si="73"/>
        <v>0</v>
      </c>
      <c r="FY91" s="44">
        <f t="shared" si="73"/>
        <v>0</v>
      </c>
      <c r="FZ91" s="44">
        <f t="shared" si="73"/>
        <v>0</v>
      </c>
      <c r="GA91" s="44">
        <f t="shared" si="73"/>
        <v>0</v>
      </c>
      <c r="GB91" s="44">
        <f t="shared" si="73"/>
        <v>0</v>
      </c>
      <c r="GC91" s="44">
        <f t="shared" si="73"/>
        <v>0</v>
      </c>
      <c r="GD91" s="44">
        <f t="shared" si="73"/>
        <v>0</v>
      </c>
      <c r="GE91" s="44">
        <f t="shared" si="73"/>
        <v>0</v>
      </c>
      <c r="GF91" s="44">
        <f t="shared" si="73"/>
        <v>0</v>
      </c>
      <c r="GG91" s="44">
        <f t="shared" si="73"/>
        <v>0</v>
      </c>
      <c r="GH91" s="44">
        <f t="shared" si="73"/>
        <v>0</v>
      </c>
      <c r="GI91" s="44">
        <f t="shared" si="73"/>
        <v>0</v>
      </c>
      <c r="GJ91" s="44">
        <f t="shared" si="89"/>
        <v>0</v>
      </c>
      <c r="GK91" s="44">
        <f t="shared" si="89"/>
        <v>0</v>
      </c>
      <c r="GL91" s="44">
        <f t="shared" si="89"/>
        <v>0</v>
      </c>
      <c r="GM91" s="44"/>
      <c r="GN91" s="44">
        <f t="shared" si="82"/>
        <v>0</v>
      </c>
      <c r="GO91" s="44">
        <f t="shared" si="82"/>
        <v>0</v>
      </c>
      <c r="GP91" s="44">
        <f t="shared" si="82"/>
        <v>0</v>
      </c>
      <c r="GQ91" s="44">
        <f t="shared" si="74"/>
        <v>0</v>
      </c>
      <c r="GR91" s="44">
        <f t="shared" si="74"/>
        <v>0</v>
      </c>
      <c r="GS91" s="44">
        <f t="shared" si="74"/>
        <v>0</v>
      </c>
      <c r="GT91" s="44">
        <f t="shared" si="74"/>
        <v>0</v>
      </c>
      <c r="GU91" s="44">
        <f t="shared" si="74"/>
        <v>0</v>
      </c>
      <c r="GV91" s="44">
        <f t="shared" si="74"/>
        <v>0</v>
      </c>
      <c r="GW91" s="44">
        <f t="shared" si="74"/>
        <v>0</v>
      </c>
      <c r="GX91" s="44">
        <f t="shared" si="74"/>
        <v>0</v>
      </c>
      <c r="GY91" s="44">
        <f t="shared" si="74"/>
        <v>0</v>
      </c>
      <c r="GZ91" s="44">
        <f t="shared" si="74"/>
        <v>0</v>
      </c>
      <c r="HA91" s="44">
        <f t="shared" si="74"/>
        <v>0</v>
      </c>
      <c r="HB91" s="44">
        <f t="shared" si="74"/>
        <v>0</v>
      </c>
      <c r="HC91" s="44">
        <f t="shared" si="74"/>
        <v>0</v>
      </c>
      <c r="HD91" s="44">
        <f t="shared" si="74"/>
        <v>0</v>
      </c>
      <c r="HE91" s="44">
        <f t="shared" si="74"/>
        <v>0</v>
      </c>
      <c r="HF91" s="44">
        <f t="shared" si="74"/>
        <v>0</v>
      </c>
      <c r="HG91" s="44">
        <f t="shared" si="90"/>
        <v>0</v>
      </c>
      <c r="HH91" s="44">
        <f t="shared" si="90"/>
        <v>0</v>
      </c>
      <c r="HI91" s="44">
        <f t="shared" si="90"/>
        <v>0</v>
      </c>
      <c r="HJ91" s="44"/>
      <c r="HK91" s="44">
        <f t="shared" si="83"/>
        <v>0</v>
      </c>
      <c r="HL91" s="44">
        <f t="shared" si="83"/>
        <v>0</v>
      </c>
      <c r="HM91" s="44">
        <f t="shared" si="83"/>
        <v>0</v>
      </c>
      <c r="HN91" s="44">
        <f t="shared" si="75"/>
        <v>0</v>
      </c>
      <c r="HO91" s="44">
        <f t="shared" si="75"/>
        <v>0</v>
      </c>
      <c r="HP91" s="44">
        <f t="shared" si="75"/>
        <v>0</v>
      </c>
      <c r="HQ91" s="44">
        <f t="shared" si="75"/>
        <v>0</v>
      </c>
      <c r="HR91" s="44">
        <f t="shared" si="75"/>
        <v>0</v>
      </c>
      <c r="HS91" s="44">
        <f t="shared" si="75"/>
        <v>0</v>
      </c>
      <c r="HT91" s="44">
        <f t="shared" si="75"/>
        <v>0</v>
      </c>
      <c r="HU91" s="44">
        <f t="shared" si="75"/>
        <v>0</v>
      </c>
      <c r="HV91" s="44">
        <f t="shared" si="75"/>
        <v>0</v>
      </c>
      <c r="HW91" s="44">
        <f t="shared" si="75"/>
        <v>0</v>
      </c>
      <c r="HX91" s="44">
        <f t="shared" si="75"/>
        <v>0</v>
      </c>
      <c r="HY91" s="44">
        <f t="shared" si="75"/>
        <v>0</v>
      </c>
      <c r="HZ91" s="44">
        <f t="shared" si="75"/>
        <v>0</v>
      </c>
      <c r="IA91" s="44">
        <f t="shared" si="75"/>
        <v>0</v>
      </c>
      <c r="IB91" s="44">
        <f t="shared" si="75"/>
        <v>0</v>
      </c>
      <c r="IC91" s="44">
        <f t="shared" si="75"/>
        <v>0</v>
      </c>
      <c r="ID91" s="44">
        <f t="shared" si="91"/>
        <v>0</v>
      </c>
      <c r="IE91" s="44">
        <f t="shared" si="91"/>
        <v>0</v>
      </c>
      <c r="IF91" s="44">
        <f t="shared" si="91"/>
        <v>0</v>
      </c>
    </row>
    <row r="92" spans="1:240" s="34" customFormat="1" ht="12" customHeight="1" x14ac:dyDescent="0.15">
      <c r="A92" s="77"/>
      <c r="B92" s="78" t="s">
        <v>313</v>
      </c>
      <c r="C92" s="78"/>
      <c r="D92" s="79"/>
      <c r="E92" s="79"/>
      <c r="F92" s="80"/>
      <c r="G92" s="80"/>
      <c r="H92" s="65"/>
      <c r="I92" s="65"/>
      <c r="J92" s="65"/>
      <c r="K92" s="67"/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  <c r="V92" s="81"/>
      <c r="W92" s="81">
        <v>0</v>
      </c>
      <c r="X92" s="81">
        <v>0</v>
      </c>
      <c r="Y92" s="81">
        <v>0</v>
      </c>
      <c r="Z92" s="81">
        <v>0</v>
      </c>
      <c r="AA92" s="81">
        <v>0</v>
      </c>
      <c r="AB92" s="81">
        <v>0</v>
      </c>
      <c r="AC92" s="81">
        <v>0</v>
      </c>
      <c r="AD92" s="81">
        <v>0</v>
      </c>
      <c r="AE92" s="81">
        <v>0</v>
      </c>
      <c r="AF92" s="81">
        <v>0</v>
      </c>
      <c r="AG92" s="81">
        <v>0</v>
      </c>
      <c r="AH92" s="44"/>
      <c r="AI92" s="81">
        <v>0</v>
      </c>
      <c r="AJ92" s="81">
        <v>0</v>
      </c>
      <c r="AK92" s="81">
        <v>0</v>
      </c>
      <c r="AL92" s="81">
        <v>0</v>
      </c>
      <c r="AM92" s="81">
        <v>0</v>
      </c>
      <c r="AN92" s="81">
        <v>0</v>
      </c>
      <c r="AO92" s="81">
        <v>0</v>
      </c>
      <c r="AP92" s="81">
        <v>0</v>
      </c>
      <c r="AQ92" s="81">
        <v>0</v>
      </c>
      <c r="AR92" s="81">
        <v>0</v>
      </c>
      <c r="AS92" s="81">
        <v>0</v>
      </c>
      <c r="AT92" s="81">
        <v>0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1">
        <v>0</v>
      </c>
      <c r="BA92" s="81">
        <v>0</v>
      </c>
      <c r="BB92" s="81">
        <v>0</v>
      </c>
      <c r="BC92" s="81">
        <v>0</v>
      </c>
      <c r="BD92" s="81">
        <v>0</v>
      </c>
      <c r="BE92" s="5"/>
      <c r="BF92" s="34">
        <f t="shared" si="76"/>
        <v>0</v>
      </c>
      <c r="BG92" s="34">
        <f t="shared" si="76"/>
        <v>0</v>
      </c>
      <c r="BH92" s="34">
        <f t="shared" si="76"/>
        <v>0</v>
      </c>
      <c r="BI92" s="34">
        <f t="shared" si="68"/>
        <v>0</v>
      </c>
      <c r="BJ92" s="34">
        <f t="shared" si="68"/>
        <v>0</v>
      </c>
      <c r="BK92" s="34">
        <f t="shared" si="68"/>
        <v>0</v>
      </c>
      <c r="BL92" s="34">
        <f t="shared" si="68"/>
        <v>0</v>
      </c>
      <c r="BM92" s="34">
        <f t="shared" si="68"/>
        <v>0</v>
      </c>
      <c r="BN92" s="34">
        <f t="shared" si="68"/>
        <v>0</v>
      </c>
      <c r="BO92" s="34">
        <f t="shared" si="68"/>
        <v>0</v>
      </c>
      <c r="BP92" s="34">
        <f t="shared" si="68"/>
        <v>0</v>
      </c>
      <c r="BQ92" s="34">
        <f t="shared" si="68"/>
        <v>0</v>
      </c>
      <c r="BR92" s="34">
        <f t="shared" si="68"/>
        <v>0</v>
      </c>
      <c r="BS92" s="34">
        <f t="shared" si="68"/>
        <v>0</v>
      </c>
      <c r="BT92" s="34">
        <f t="shared" si="68"/>
        <v>0</v>
      </c>
      <c r="BU92" s="34">
        <f t="shared" si="68"/>
        <v>0</v>
      </c>
      <c r="BV92" s="34">
        <f t="shared" si="68"/>
        <v>0</v>
      </c>
      <c r="BW92" s="34">
        <f t="shared" si="68"/>
        <v>0</v>
      </c>
      <c r="BX92" s="34">
        <f t="shared" si="68"/>
        <v>0</v>
      </c>
      <c r="BY92" s="34">
        <f t="shared" si="84"/>
        <v>0</v>
      </c>
      <c r="BZ92" s="34">
        <f t="shared" si="84"/>
        <v>0</v>
      </c>
      <c r="CA92" s="34">
        <f t="shared" si="84"/>
        <v>0</v>
      </c>
      <c r="CC92" s="34">
        <f t="shared" si="66"/>
        <v>0</v>
      </c>
      <c r="CD92" s="34">
        <f t="shared" si="77"/>
        <v>0</v>
      </c>
      <c r="CE92" s="34">
        <f t="shared" si="77"/>
        <v>0</v>
      </c>
      <c r="CF92" s="34">
        <f t="shared" si="77"/>
        <v>0</v>
      </c>
      <c r="CG92" s="34">
        <f t="shared" si="69"/>
        <v>0</v>
      </c>
      <c r="CH92" s="34">
        <f t="shared" si="69"/>
        <v>0</v>
      </c>
      <c r="CI92" s="34">
        <f t="shared" si="69"/>
        <v>0</v>
      </c>
      <c r="CJ92" s="34">
        <f t="shared" si="69"/>
        <v>0</v>
      </c>
      <c r="CK92" s="34">
        <f t="shared" si="69"/>
        <v>0</v>
      </c>
      <c r="CL92" s="34">
        <f t="shared" si="69"/>
        <v>0</v>
      </c>
      <c r="CM92" s="34">
        <f t="shared" si="69"/>
        <v>0</v>
      </c>
      <c r="CN92" s="34">
        <f t="shared" si="69"/>
        <v>0</v>
      </c>
      <c r="CO92" s="34">
        <f t="shared" si="69"/>
        <v>0</v>
      </c>
      <c r="CP92" s="34">
        <f t="shared" si="69"/>
        <v>0</v>
      </c>
      <c r="CQ92" s="34">
        <f t="shared" si="69"/>
        <v>0</v>
      </c>
      <c r="CR92" s="34">
        <f t="shared" si="69"/>
        <v>0</v>
      </c>
      <c r="CS92" s="34">
        <f t="shared" si="69"/>
        <v>0</v>
      </c>
      <c r="CT92" s="34">
        <f t="shared" si="69"/>
        <v>0</v>
      </c>
      <c r="CU92" s="34">
        <f t="shared" si="69"/>
        <v>0</v>
      </c>
      <c r="CV92" s="34">
        <f t="shared" si="69"/>
        <v>0</v>
      </c>
      <c r="CW92" s="34">
        <f t="shared" si="85"/>
        <v>0</v>
      </c>
      <c r="CX92" s="34">
        <f t="shared" si="85"/>
        <v>0</v>
      </c>
      <c r="DA92" s="34">
        <f t="shared" si="78"/>
        <v>0</v>
      </c>
      <c r="DB92" s="34">
        <f t="shared" si="78"/>
        <v>0</v>
      </c>
      <c r="DC92" s="34">
        <f t="shared" si="78"/>
        <v>0</v>
      </c>
      <c r="DD92" s="34">
        <f t="shared" si="70"/>
        <v>0</v>
      </c>
      <c r="DE92" s="34">
        <f t="shared" si="70"/>
        <v>0</v>
      </c>
      <c r="DF92" s="34">
        <f t="shared" si="70"/>
        <v>0</v>
      </c>
      <c r="DG92" s="34">
        <f t="shared" si="70"/>
        <v>0</v>
      </c>
      <c r="DH92" s="34">
        <f t="shared" si="70"/>
        <v>0</v>
      </c>
      <c r="DI92" s="34">
        <f t="shared" si="70"/>
        <v>0</v>
      </c>
      <c r="DJ92" s="34">
        <f t="shared" si="70"/>
        <v>0</v>
      </c>
      <c r="DK92" s="34">
        <f t="shared" si="70"/>
        <v>0</v>
      </c>
      <c r="DL92" s="34">
        <f t="shared" si="70"/>
        <v>0</v>
      </c>
      <c r="DM92" s="34">
        <f t="shared" si="70"/>
        <v>0</v>
      </c>
      <c r="DN92" s="34">
        <f t="shared" si="70"/>
        <v>0</v>
      </c>
      <c r="DO92" s="34">
        <f t="shared" si="70"/>
        <v>0</v>
      </c>
      <c r="DP92" s="34">
        <f t="shared" si="70"/>
        <v>0</v>
      </c>
      <c r="DQ92" s="34">
        <f t="shared" si="70"/>
        <v>0</v>
      </c>
      <c r="DR92" s="34">
        <f t="shared" si="70"/>
        <v>0</v>
      </c>
      <c r="DS92" s="34">
        <f t="shared" si="70"/>
        <v>0</v>
      </c>
      <c r="DT92" s="34">
        <f t="shared" si="86"/>
        <v>0</v>
      </c>
      <c r="DU92" s="34">
        <f t="shared" si="86"/>
        <v>0</v>
      </c>
      <c r="DW92" s="34">
        <f t="shared" si="67"/>
        <v>0</v>
      </c>
      <c r="DX92" s="34">
        <f t="shared" si="79"/>
        <v>0</v>
      </c>
      <c r="DY92" s="34">
        <f t="shared" si="79"/>
        <v>0</v>
      </c>
      <c r="DZ92" s="34">
        <f t="shared" si="79"/>
        <v>0</v>
      </c>
      <c r="EA92" s="34">
        <f t="shared" si="71"/>
        <v>0</v>
      </c>
      <c r="EB92" s="34">
        <f t="shared" si="71"/>
        <v>0</v>
      </c>
      <c r="EC92" s="34">
        <f t="shared" si="71"/>
        <v>0</v>
      </c>
      <c r="ED92" s="34">
        <f t="shared" si="71"/>
        <v>0</v>
      </c>
      <c r="EE92" s="34">
        <f t="shared" si="71"/>
        <v>0</v>
      </c>
      <c r="EF92" s="34">
        <f t="shared" si="71"/>
        <v>0</v>
      </c>
      <c r="EG92" s="34">
        <f t="shared" si="71"/>
        <v>0</v>
      </c>
      <c r="EH92" s="34">
        <f t="shared" si="71"/>
        <v>0</v>
      </c>
      <c r="EI92" s="34">
        <f t="shared" si="71"/>
        <v>0</v>
      </c>
      <c r="EJ92" s="34">
        <f t="shared" si="71"/>
        <v>0</v>
      </c>
      <c r="EK92" s="34">
        <f t="shared" si="71"/>
        <v>0</v>
      </c>
      <c r="EL92" s="34">
        <f t="shared" si="71"/>
        <v>0</v>
      </c>
      <c r="EM92" s="34">
        <f t="shared" si="71"/>
        <v>0</v>
      </c>
      <c r="EN92" s="34">
        <f t="shared" si="71"/>
        <v>0</v>
      </c>
      <c r="EO92" s="34">
        <f t="shared" si="71"/>
        <v>0</v>
      </c>
      <c r="EP92" s="34">
        <f t="shared" si="71"/>
        <v>0</v>
      </c>
      <c r="EQ92" s="34">
        <f t="shared" si="87"/>
        <v>0</v>
      </c>
      <c r="ER92" s="34">
        <f t="shared" si="87"/>
        <v>0</v>
      </c>
      <c r="ES92" s="5"/>
      <c r="ET92" s="44">
        <f t="shared" si="80"/>
        <v>0</v>
      </c>
      <c r="EU92" s="44">
        <f t="shared" si="80"/>
        <v>0</v>
      </c>
      <c r="EV92" s="44">
        <f t="shared" si="80"/>
        <v>0</v>
      </c>
      <c r="EW92" s="44">
        <f t="shared" si="72"/>
        <v>0</v>
      </c>
      <c r="EX92" s="44">
        <f t="shared" si="72"/>
        <v>0</v>
      </c>
      <c r="EY92" s="44">
        <f t="shared" si="72"/>
        <v>0</v>
      </c>
      <c r="EZ92" s="44">
        <f t="shared" si="72"/>
        <v>0</v>
      </c>
      <c r="FA92" s="44">
        <f t="shared" si="72"/>
        <v>0</v>
      </c>
      <c r="FB92" s="44">
        <f t="shared" si="72"/>
        <v>0</v>
      </c>
      <c r="FC92" s="44">
        <f t="shared" si="72"/>
        <v>0</v>
      </c>
      <c r="FD92" s="44">
        <f t="shared" si="72"/>
        <v>0</v>
      </c>
      <c r="FE92" s="44">
        <f t="shared" si="72"/>
        <v>0</v>
      </c>
      <c r="FF92" s="44">
        <f t="shared" si="72"/>
        <v>0</v>
      </c>
      <c r="FG92" s="44">
        <f t="shared" si="72"/>
        <v>0</v>
      </c>
      <c r="FH92" s="44">
        <f t="shared" si="72"/>
        <v>0</v>
      </c>
      <c r="FI92" s="44">
        <f t="shared" si="72"/>
        <v>0</v>
      </c>
      <c r="FJ92" s="44">
        <f t="shared" si="72"/>
        <v>0</v>
      </c>
      <c r="FK92" s="44">
        <f t="shared" si="72"/>
        <v>0</v>
      </c>
      <c r="FL92" s="44">
        <f t="shared" si="72"/>
        <v>0</v>
      </c>
      <c r="FM92" s="44">
        <f t="shared" si="88"/>
        <v>0</v>
      </c>
      <c r="FN92" s="44">
        <f t="shared" si="88"/>
        <v>0</v>
      </c>
      <c r="FO92" s="44">
        <f t="shared" si="88"/>
        <v>0</v>
      </c>
      <c r="FP92" s="44"/>
      <c r="FQ92" s="44">
        <f t="shared" si="81"/>
        <v>0</v>
      </c>
      <c r="FR92" s="44">
        <f t="shared" si="81"/>
        <v>0</v>
      </c>
      <c r="FS92" s="44">
        <f t="shared" si="81"/>
        <v>0</v>
      </c>
      <c r="FT92" s="44">
        <f t="shared" si="73"/>
        <v>0</v>
      </c>
      <c r="FU92" s="44">
        <f t="shared" si="73"/>
        <v>0</v>
      </c>
      <c r="FV92" s="44">
        <f t="shared" si="73"/>
        <v>0</v>
      </c>
      <c r="FW92" s="44">
        <f t="shared" si="73"/>
        <v>0</v>
      </c>
      <c r="FX92" s="44">
        <f t="shared" si="73"/>
        <v>0</v>
      </c>
      <c r="FY92" s="44">
        <f t="shared" si="73"/>
        <v>0</v>
      </c>
      <c r="FZ92" s="44">
        <f t="shared" si="73"/>
        <v>0</v>
      </c>
      <c r="GA92" s="44">
        <f t="shared" si="73"/>
        <v>0</v>
      </c>
      <c r="GB92" s="44">
        <f t="shared" si="73"/>
        <v>0</v>
      </c>
      <c r="GC92" s="44">
        <f t="shared" si="73"/>
        <v>0</v>
      </c>
      <c r="GD92" s="44">
        <f t="shared" si="73"/>
        <v>0</v>
      </c>
      <c r="GE92" s="44">
        <f t="shared" si="73"/>
        <v>0</v>
      </c>
      <c r="GF92" s="44">
        <f t="shared" si="73"/>
        <v>0</v>
      </c>
      <c r="GG92" s="44">
        <f t="shared" si="73"/>
        <v>0</v>
      </c>
      <c r="GH92" s="44">
        <f t="shared" si="73"/>
        <v>0</v>
      </c>
      <c r="GI92" s="44">
        <f t="shared" si="73"/>
        <v>0</v>
      </c>
      <c r="GJ92" s="44">
        <f t="shared" si="89"/>
        <v>0</v>
      </c>
      <c r="GK92" s="44">
        <f t="shared" si="89"/>
        <v>0</v>
      </c>
      <c r="GL92" s="44">
        <f t="shared" si="89"/>
        <v>0</v>
      </c>
      <c r="GM92" s="44"/>
      <c r="GN92" s="44">
        <f t="shared" si="82"/>
        <v>0</v>
      </c>
      <c r="GO92" s="44">
        <f t="shared" si="82"/>
        <v>0</v>
      </c>
      <c r="GP92" s="44">
        <f t="shared" si="82"/>
        <v>0</v>
      </c>
      <c r="GQ92" s="44">
        <f t="shared" si="74"/>
        <v>0</v>
      </c>
      <c r="GR92" s="44">
        <f t="shared" si="74"/>
        <v>0</v>
      </c>
      <c r="GS92" s="44">
        <f t="shared" si="74"/>
        <v>0</v>
      </c>
      <c r="GT92" s="44">
        <f t="shared" si="74"/>
        <v>0</v>
      </c>
      <c r="GU92" s="44">
        <f t="shared" si="74"/>
        <v>0</v>
      </c>
      <c r="GV92" s="44">
        <f t="shared" si="74"/>
        <v>0</v>
      </c>
      <c r="GW92" s="44">
        <f t="shared" si="74"/>
        <v>0</v>
      </c>
      <c r="GX92" s="44">
        <f t="shared" si="74"/>
        <v>0</v>
      </c>
      <c r="GY92" s="44">
        <f t="shared" si="74"/>
        <v>0</v>
      </c>
      <c r="GZ92" s="44">
        <f t="shared" si="74"/>
        <v>0</v>
      </c>
      <c r="HA92" s="44">
        <f t="shared" si="74"/>
        <v>0</v>
      </c>
      <c r="HB92" s="44">
        <f t="shared" si="74"/>
        <v>0</v>
      </c>
      <c r="HC92" s="44">
        <f t="shared" si="74"/>
        <v>0</v>
      </c>
      <c r="HD92" s="44">
        <f t="shared" si="74"/>
        <v>0</v>
      </c>
      <c r="HE92" s="44">
        <f t="shared" si="74"/>
        <v>0</v>
      </c>
      <c r="HF92" s="44">
        <f t="shared" si="74"/>
        <v>0</v>
      </c>
      <c r="HG92" s="44">
        <f t="shared" si="90"/>
        <v>0</v>
      </c>
      <c r="HH92" s="44">
        <f t="shared" si="90"/>
        <v>0</v>
      </c>
      <c r="HI92" s="44">
        <f t="shared" si="90"/>
        <v>0</v>
      </c>
      <c r="HJ92" s="44"/>
      <c r="HK92" s="44">
        <f t="shared" si="83"/>
        <v>0</v>
      </c>
      <c r="HL92" s="44">
        <f t="shared" si="83"/>
        <v>0</v>
      </c>
      <c r="HM92" s="44">
        <f t="shared" si="83"/>
        <v>0</v>
      </c>
      <c r="HN92" s="44">
        <f t="shared" si="75"/>
        <v>0</v>
      </c>
      <c r="HO92" s="44">
        <f t="shared" si="75"/>
        <v>0</v>
      </c>
      <c r="HP92" s="44">
        <f t="shared" si="75"/>
        <v>0</v>
      </c>
      <c r="HQ92" s="44">
        <f t="shared" si="75"/>
        <v>0</v>
      </c>
      <c r="HR92" s="44">
        <f t="shared" si="75"/>
        <v>0</v>
      </c>
      <c r="HS92" s="44">
        <f t="shared" si="75"/>
        <v>0</v>
      </c>
      <c r="HT92" s="44">
        <f t="shared" si="75"/>
        <v>0</v>
      </c>
      <c r="HU92" s="44">
        <f t="shared" si="75"/>
        <v>0</v>
      </c>
      <c r="HV92" s="44">
        <f t="shared" si="75"/>
        <v>0</v>
      </c>
      <c r="HW92" s="44">
        <f t="shared" si="75"/>
        <v>0</v>
      </c>
      <c r="HX92" s="44">
        <f t="shared" si="75"/>
        <v>0</v>
      </c>
      <c r="HY92" s="44">
        <f t="shared" si="75"/>
        <v>0</v>
      </c>
      <c r="HZ92" s="44">
        <f t="shared" si="75"/>
        <v>0</v>
      </c>
      <c r="IA92" s="44">
        <f t="shared" si="75"/>
        <v>0</v>
      </c>
      <c r="IB92" s="44">
        <f t="shared" si="75"/>
        <v>0</v>
      </c>
      <c r="IC92" s="44">
        <f t="shared" si="75"/>
        <v>0</v>
      </c>
      <c r="ID92" s="44">
        <f t="shared" si="91"/>
        <v>0</v>
      </c>
      <c r="IE92" s="44">
        <f t="shared" si="91"/>
        <v>0</v>
      </c>
      <c r="IF92" s="44">
        <f t="shared" si="91"/>
        <v>0</v>
      </c>
    </row>
    <row r="93" spans="1:240" s="34" customFormat="1" ht="12" customHeight="1" x14ac:dyDescent="0.15">
      <c r="A93" s="77"/>
      <c r="B93" s="78" t="s">
        <v>313</v>
      </c>
      <c r="C93" s="78"/>
      <c r="D93" s="79"/>
      <c r="E93" s="79"/>
      <c r="F93" s="80"/>
      <c r="G93" s="80"/>
      <c r="H93" s="65"/>
      <c r="I93" s="65"/>
      <c r="J93" s="65"/>
      <c r="K93" s="67"/>
      <c r="L93" s="81">
        <v>0</v>
      </c>
      <c r="M93" s="81">
        <v>0</v>
      </c>
      <c r="N93" s="81">
        <v>0</v>
      </c>
      <c r="O93" s="81">
        <v>0</v>
      </c>
      <c r="P93" s="81">
        <v>0</v>
      </c>
      <c r="Q93" s="81">
        <v>0</v>
      </c>
      <c r="R93" s="81">
        <v>0</v>
      </c>
      <c r="S93" s="81">
        <v>0</v>
      </c>
      <c r="T93" s="81">
        <v>0</v>
      </c>
      <c r="U93" s="81">
        <v>0</v>
      </c>
      <c r="V93" s="81"/>
      <c r="W93" s="81">
        <v>0</v>
      </c>
      <c r="X93" s="81">
        <v>0</v>
      </c>
      <c r="Y93" s="81">
        <v>0</v>
      </c>
      <c r="Z93" s="81">
        <v>0</v>
      </c>
      <c r="AA93" s="81">
        <v>0</v>
      </c>
      <c r="AB93" s="81">
        <v>0</v>
      </c>
      <c r="AC93" s="81">
        <v>0</v>
      </c>
      <c r="AD93" s="81">
        <v>0</v>
      </c>
      <c r="AE93" s="81">
        <v>0</v>
      </c>
      <c r="AF93" s="81">
        <v>0</v>
      </c>
      <c r="AG93" s="81">
        <v>0</v>
      </c>
      <c r="AH93" s="44"/>
      <c r="AI93" s="81">
        <v>0</v>
      </c>
      <c r="AJ93" s="81">
        <v>0</v>
      </c>
      <c r="AK93" s="81">
        <v>0</v>
      </c>
      <c r="AL93" s="81">
        <v>0</v>
      </c>
      <c r="AM93" s="81">
        <v>0</v>
      </c>
      <c r="AN93" s="81">
        <v>0</v>
      </c>
      <c r="AO93" s="81">
        <v>0</v>
      </c>
      <c r="AP93" s="81">
        <v>0</v>
      </c>
      <c r="AQ93" s="81">
        <v>0</v>
      </c>
      <c r="AR93" s="81">
        <v>0</v>
      </c>
      <c r="AS93" s="81">
        <v>0</v>
      </c>
      <c r="AT93" s="81">
        <v>0</v>
      </c>
      <c r="AU93" s="81">
        <v>0</v>
      </c>
      <c r="AV93" s="81">
        <v>0</v>
      </c>
      <c r="AW93" s="81">
        <v>0</v>
      </c>
      <c r="AX93" s="81">
        <v>0</v>
      </c>
      <c r="AY93" s="81">
        <v>0</v>
      </c>
      <c r="AZ93" s="81">
        <v>0</v>
      </c>
      <c r="BA93" s="81">
        <v>0</v>
      </c>
      <c r="BB93" s="81">
        <v>0</v>
      </c>
      <c r="BC93" s="81">
        <v>0</v>
      </c>
      <c r="BD93" s="81">
        <v>0</v>
      </c>
      <c r="BE93" s="5"/>
      <c r="BF93" s="34">
        <f t="shared" si="76"/>
        <v>0</v>
      </c>
      <c r="BG93" s="34">
        <f t="shared" si="76"/>
        <v>0</v>
      </c>
      <c r="BH93" s="34">
        <f t="shared" si="76"/>
        <v>0</v>
      </c>
      <c r="BI93" s="34">
        <f t="shared" si="68"/>
        <v>0</v>
      </c>
      <c r="BJ93" s="34">
        <f t="shared" si="68"/>
        <v>0</v>
      </c>
      <c r="BK93" s="34">
        <f t="shared" si="68"/>
        <v>0</v>
      </c>
      <c r="BL93" s="34">
        <f t="shared" si="68"/>
        <v>0</v>
      </c>
      <c r="BM93" s="34">
        <f t="shared" si="68"/>
        <v>0</v>
      </c>
      <c r="BN93" s="34">
        <f t="shared" si="68"/>
        <v>0</v>
      </c>
      <c r="BO93" s="34">
        <f t="shared" si="68"/>
        <v>0</v>
      </c>
      <c r="BP93" s="34">
        <f t="shared" si="68"/>
        <v>0</v>
      </c>
      <c r="BQ93" s="34">
        <f t="shared" si="68"/>
        <v>0</v>
      </c>
      <c r="BR93" s="34">
        <f t="shared" si="68"/>
        <v>0</v>
      </c>
      <c r="BS93" s="34">
        <f t="shared" si="68"/>
        <v>0</v>
      </c>
      <c r="BT93" s="34">
        <f t="shared" si="68"/>
        <v>0</v>
      </c>
      <c r="BU93" s="34">
        <f t="shared" si="68"/>
        <v>0</v>
      </c>
      <c r="BV93" s="34">
        <f t="shared" si="68"/>
        <v>0</v>
      </c>
      <c r="BW93" s="34">
        <f t="shared" si="68"/>
        <v>0</v>
      </c>
      <c r="BX93" s="34">
        <f t="shared" si="68"/>
        <v>0</v>
      </c>
      <c r="BY93" s="34">
        <f t="shared" si="84"/>
        <v>0</v>
      </c>
      <c r="BZ93" s="34">
        <f t="shared" si="84"/>
        <v>0</v>
      </c>
      <c r="CA93" s="34">
        <f t="shared" si="84"/>
        <v>0</v>
      </c>
      <c r="CC93" s="34">
        <f t="shared" si="66"/>
        <v>0</v>
      </c>
      <c r="CD93" s="34">
        <f t="shared" si="77"/>
        <v>0</v>
      </c>
      <c r="CE93" s="34">
        <f t="shared" si="77"/>
        <v>0</v>
      </c>
      <c r="CF93" s="34">
        <f t="shared" si="77"/>
        <v>0</v>
      </c>
      <c r="CG93" s="34">
        <f t="shared" si="69"/>
        <v>0</v>
      </c>
      <c r="CH93" s="34">
        <f t="shared" si="69"/>
        <v>0</v>
      </c>
      <c r="CI93" s="34">
        <f t="shared" si="69"/>
        <v>0</v>
      </c>
      <c r="CJ93" s="34">
        <f t="shared" si="69"/>
        <v>0</v>
      </c>
      <c r="CK93" s="34">
        <f t="shared" si="69"/>
        <v>0</v>
      </c>
      <c r="CL93" s="34">
        <f t="shared" si="69"/>
        <v>0</v>
      </c>
      <c r="CM93" s="34">
        <f t="shared" si="69"/>
        <v>0</v>
      </c>
      <c r="CN93" s="34">
        <f t="shared" si="69"/>
        <v>0</v>
      </c>
      <c r="CO93" s="34">
        <f t="shared" si="69"/>
        <v>0</v>
      </c>
      <c r="CP93" s="34">
        <f t="shared" si="69"/>
        <v>0</v>
      </c>
      <c r="CQ93" s="34">
        <f t="shared" si="69"/>
        <v>0</v>
      </c>
      <c r="CR93" s="34">
        <f t="shared" si="69"/>
        <v>0</v>
      </c>
      <c r="CS93" s="34">
        <f t="shared" si="69"/>
        <v>0</v>
      </c>
      <c r="CT93" s="34">
        <f t="shared" si="69"/>
        <v>0</v>
      </c>
      <c r="CU93" s="34">
        <f t="shared" si="69"/>
        <v>0</v>
      </c>
      <c r="CV93" s="34">
        <f t="shared" si="69"/>
        <v>0</v>
      </c>
      <c r="CW93" s="34">
        <f t="shared" si="85"/>
        <v>0</v>
      </c>
      <c r="CX93" s="34">
        <f t="shared" si="85"/>
        <v>0</v>
      </c>
      <c r="DA93" s="34">
        <f t="shared" si="78"/>
        <v>0</v>
      </c>
      <c r="DB93" s="34">
        <f t="shared" si="78"/>
        <v>0</v>
      </c>
      <c r="DC93" s="34">
        <f t="shared" si="78"/>
        <v>0</v>
      </c>
      <c r="DD93" s="34">
        <f t="shared" si="70"/>
        <v>0</v>
      </c>
      <c r="DE93" s="34">
        <f t="shared" si="70"/>
        <v>0</v>
      </c>
      <c r="DF93" s="34">
        <f t="shared" si="70"/>
        <v>0</v>
      </c>
      <c r="DG93" s="34">
        <f t="shared" si="70"/>
        <v>0</v>
      </c>
      <c r="DH93" s="34">
        <f t="shared" si="70"/>
        <v>0</v>
      </c>
      <c r="DI93" s="34">
        <f t="shared" si="70"/>
        <v>0</v>
      </c>
      <c r="DJ93" s="34">
        <f t="shared" si="70"/>
        <v>0</v>
      </c>
      <c r="DK93" s="34">
        <f t="shared" si="70"/>
        <v>0</v>
      </c>
      <c r="DL93" s="34">
        <f t="shared" si="70"/>
        <v>0</v>
      </c>
      <c r="DM93" s="34">
        <f t="shared" si="70"/>
        <v>0</v>
      </c>
      <c r="DN93" s="34">
        <f t="shared" si="70"/>
        <v>0</v>
      </c>
      <c r="DO93" s="34">
        <f t="shared" si="70"/>
        <v>0</v>
      </c>
      <c r="DP93" s="34">
        <f t="shared" si="70"/>
        <v>0</v>
      </c>
      <c r="DQ93" s="34">
        <f t="shared" si="70"/>
        <v>0</v>
      </c>
      <c r="DR93" s="34">
        <f t="shared" si="70"/>
        <v>0</v>
      </c>
      <c r="DS93" s="34">
        <f t="shared" si="70"/>
        <v>0</v>
      </c>
      <c r="DT93" s="34">
        <f t="shared" si="86"/>
        <v>0</v>
      </c>
      <c r="DU93" s="34">
        <f t="shared" si="86"/>
        <v>0</v>
      </c>
      <c r="DW93" s="34">
        <f t="shared" si="67"/>
        <v>0</v>
      </c>
      <c r="DX93" s="34">
        <f t="shared" si="79"/>
        <v>0</v>
      </c>
      <c r="DY93" s="34">
        <f t="shared" si="79"/>
        <v>0</v>
      </c>
      <c r="DZ93" s="34">
        <f t="shared" si="79"/>
        <v>0</v>
      </c>
      <c r="EA93" s="34">
        <f t="shared" si="71"/>
        <v>0</v>
      </c>
      <c r="EB93" s="34">
        <f t="shared" si="71"/>
        <v>0</v>
      </c>
      <c r="EC93" s="34">
        <f t="shared" si="71"/>
        <v>0</v>
      </c>
      <c r="ED93" s="34">
        <f t="shared" si="71"/>
        <v>0</v>
      </c>
      <c r="EE93" s="34">
        <f t="shared" si="71"/>
        <v>0</v>
      </c>
      <c r="EF93" s="34">
        <f t="shared" si="71"/>
        <v>0</v>
      </c>
      <c r="EG93" s="34">
        <f t="shared" si="71"/>
        <v>0</v>
      </c>
      <c r="EH93" s="34">
        <f t="shared" si="71"/>
        <v>0</v>
      </c>
      <c r="EI93" s="34">
        <f t="shared" si="71"/>
        <v>0</v>
      </c>
      <c r="EJ93" s="34">
        <f t="shared" si="71"/>
        <v>0</v>
      </c>
      <c r="EK93" s="34">
        <f t="shared" si="71"/>
        <v>0</v>
      </c>
      <c r="EL93" s="34">
        <f t="shared" si="71"/>
        <v>0</v>
      </c>
      <c r="EM93" s="34">
        <f t="shared" si="71"/>
        <v>0</v>
      </c>
      <c r="EN93" s="34">
        <f t="shared" si="71"/>
        <v>0</v>
      </c>
      <c r="EO93" s="34">
        <f t="shared" si="71"/>
        <v>0</v>
      </c>
      <c r="EP93" s="34">
        <f t="shared" si="71"/>
        <v>0</v>
      </c>
      <c r="EQ93" s="34">
        <f t="shared" si="87"/>
        <v>0</v>
      </c>
      <c r="ER93" s="34">
        <f t="shared" si="87"/>
        <v>0</v>
      </c>
      <c r="ES93" s="5"/>
      <c r="ET93" s="44">
        <f t="shared" si="80"/>
        <v>0</v>
      </c>
      <c r="EU93" s="44">
        <f t="shared" si="80"/>
        <v>0</v>
      </c>
      <c r="EV93" s="44">
        <f t="shared" si="80"/>
        <v>0</v>
      </c>
      <c r="EW93" s="44">
        <f t="shared" si="72"/>
        <v>0</v>
      </c>
      <c r="EX93" s="44">
        <f t="shared" si="72"/>
        <v>0</v>
      </c>
      <c r="EY93" s="44">
        <f t="shared" si="72"/>
        <v>0</v>
      </c>
      <c r="EZ93" s="44">
        <f t="shared" si="72"/>
        <v>0</v>
      </c>
      <c r="FA93" s="44">
        <f t="shared" si="72"/>
        <v>0</v>
      </c>
      <c r="FB93" s="44">
        <f t="shared" si="72"/>
        <v>0</v>
      </c>
      <c r="FC93" s="44">
        <f t="shared" si="72"/>
        <v>0</v>
      </c>
      <c r="FD93" s="44">
        <f t="shared" si="72"/>
        <v>0</v>
      </c>
      <c r="FE93" s="44">
        <f t="shared" si="72"/>
        <v>0</v>
      </c>
      <c r="FF93" s="44">
        <f t="shared" si="72"/>
        <v>0</v>
      </c>
      <c r="FG93" s="44">
        <f t="shared" si="72"/>
        <v>0</v>
      </c>
      <c r="FH93" s="44">
        <f t="shared" si="72"/>
        <v>0</v>
      </c>
      <c r="FI93" s="44">
        <f t="shared" si="72"/>
        <v>0</v>
      </c>
      <c r="FJ93" s="44">
        <f t="shared" si="72"/>
        <v>0</v>
      </c>
      <c r="FK93" s="44">
        <f t="shared" si="72"/>
        <v>0</v>
      </c>
      <c r="FL93" s="44">
        <f t="shared" si="72"/>
        <v>0</v>
      </c>
      <c r="FM93" s="44">
        <f t="shared" si="88"/>
        <v>0</v>
      </c>
      <c r="FN93" s="44">
        <f t="shared" si="88"/>
        <v>0</v>
      </c>
      <c r="FO93" s="44">
        <f t="shared" si="88"/>
        <v>0</v>
      </c>
      <c r="FP93" s="44"/>
      <c r="FQ93" s="44">
        <f t="shared" si="81"/>
        <v>0</v>
      </c>
      <c r="FR93" s="44">
        <f t="shared" si="81"/>
        <v>0</v>
      </c>
      <c r="FS93" s="44">
        <f t="shared" si="81"/>
        <v>0</v>
      </c>
      <c r="FT93" s="44">
        <f t="shared" si="73"/>
        <v>0</v>
      </c>
      <c r="FU93" s="44">
        <f t="shared" si="73"/>
        <v>0</v>
      </c>
      <c r="FV93" s="44">
        <f t="shared" si="73"/>
        <v>0</v>
      </c>
      <c r="FW93" s="44">
        <f t="shared" si="73"/>
        <v>0</v>
      </c>
      <c r="FX93" s="44">
        <f t="shared" si="73"/>
        <v>0</v>
      </c>
      <c r="FY93" s="44">
        <f t="shared" si="73"/>
        <v>0</v>
      </c>
      <c r="FZ93" s="44">
        <f t="shared" si="73"/>
        <v>0</v>
      </c>
      <c r="GA93" s="44">
        <f t="shared" si="73"/>
        <v>0</v>
      </c>
      <c r="GB93" s="44">
        <f t="shared" si="73"/>
        <v>0</v>
      </c>
      <c r="GC93" s="44">
        <f t="shared" si="73"/>
        <v>0</v>
      </c>
      <c r="GD93" s="44">
        <f t="shared" si="73"/>
        <v>0</v>
      </c>
      <c r="GE93" s="44">
        <f t="shared" si="73"/>
        <v>0</v>
      </c>
      <c r="GF93" s="44">
        <f t="shared" si="73"/>
        <v>0</v>
      </c>
      <c r="GG93" s="44">
        <f t="shared" si="73"/>
        <v>0</v>
      </c>
      <c r="GH93" s="44">
        <f t="shared" si="73"/>
        <v>0</v>
      </c>
      <c r="GI93" s="44">
        <f t="shared" si="73"/>
        <v>0</v>
      </c>
      <c r="GJ93" s="44">
        <f t="shared" si="89"/>
        <v>0</v>
      </c>
      <c r="GK93" s="44">
        <f t="shared" si="89"/>
        <v>0</v>
      </c>
      <c r="GL93" s="44">
        <f t="shared" si="89"/>
        <v>0</v>
      </c>
      <c r="GM93" s="44"/>
      <c r="GN93" s="44">
        <f t="shared" si="82"/>
        <v>0</v>
      </c>
      <c r="GO93" s="44">
        <f t="shared" si="82"/>
        <v>0</v>
      </c>
      <c r="GP93" s="44">
        <f t="shared" si="82"/>
        <v>0</v>
      </c>
      <c r="GQ93" s="44">
        <f t="shared" si="74"/>
        <v>0</v>
      </c>
      <c r="GR93" s="44">
        <f t="shared" si="74"/>
        <v>0</v>
      </c>
      <c r="GS93" s="44">
        <f t="shared" si="74"/>
        <v>0</v>
      </c>
      <c r="GT93" s="44">
        <f t="shared" si="74"/>
        <v>0</v>
      </c>
      <c r="GU93" s="44">
        <f t="shared" si="74"/>
        <v>0</v>
      </c>
      <c r="GV93" s="44">
        <f t="shared" si="74"/>
        <v>0</v>
      </c>
      <c r="GW93" s="44">
        <f t="shared" si="74"/>
        <v>0</v>
      </c>
      <c r="GX93" s="44">
        <f t="shared" si="74"/>
        <v>0</v>
      </c>
      <c r="GY93" s="44">
        <f t="shared" si="74"/>
        <v>0</v>
      </c>
      <c r="GZ93" s="44">
        <f t="shared" si="74"/>
        <v>0</v>
      </c>
      <c r="HA93" s="44">
        <f t="shared" si="74"/>
        <v>0</v>
      </c>
      <c r="HB93" s="44">
        <f t="shared" si="74"/>
        <v>0</v>
      </c>
      <c r="HC93" s="44">
        <f t="shared" si="74"/>
        <v>0</v>
      </c>
      <c r="HD93" s="44">
        <f t="shared" si="74"/>
        <v>0</v>
      </c>
      <c r="HE93" s="44">
        <f t="shared" si="74"/>
        <v>0</v>
      </c>
      <c r="HF93" s="44">
        <f t="shared" si="74"/>
        <v>0</v>
      </c>
      <c r="HG93" s="44">
        <f t="shared" si="90"/>
        <v>0</v>
      </c>
      <c r="HH93" s="44">
        <f t="shared" si="90"/>
        <v>0</v>
      </c>
      <c r="HI93" s="44">
        <f t="shared" si="90"/>
        <v>0</v>
      </c>
      <c r="HJ93" s="44"/>
      <c r="HK93" s="44">
        <f t="shared" si="83"/>
        <v>0</v>
      </c>
      <c r="HL93" s="44">
        <f t="shared" si="83"/>
        <v>0</v>
      </c>
      <c r="HM93" s="44">
        <f t="shared" si="83"/>
        <v>0</v>
      </c>
      <c r="HN93" s="44">
        <f t="shared" si="75"/>
        <v>0</v>
      </c>
      <c r="HO93" s="44">
        <f t="shared" si="75"/>
        <v>0</v>
      </c>
      <c r="HP93" s="44">
        <f t="shared" si="75"/>
        <v>0</v>
      </c>
      <c r="HQ93" s="44">
        <f t="shared" si="75"/>
        <v>0</v>
      </c>
      <c r="HR93" s="44">
        <f t="shared" si="75"/>
        <v>0</v>
      </c>
      <c r="HS93" s="44">
        <f t="shared" si="75"/>
        <v>0</v>
      </c>
      <c r="HT93" s="44">
        <f t="shared" si="75"/>
        <v>0</v>
      </c>
      <c r="HU93" s="44">
        <f t="shared" si="75"/>
        <v>0</v>
      </c>
      <c r="HV93" s="44">
        <f t="shared" si="75"/>
        <v>0</v>
      </c>
      <c r="HW93" s="44">
        <f t="shared" si="75"/>
        <v>0</v>
      </c>
      <c r="HX93" s="44">
        <f t="shared" si="75"/>
        <v>0</v>
      </c>
      <c r="HY93" s="44">
        <f t="shared" si="75"/>
        <v>0</v>
      </c>
      <c r="HZ93" s="44">
        <f t="shared" si="75"/>
        <v>0</v>
      </c>
      <c r="IA93" s="44">
        <f t="shared" si="75"/>
        <v>0</v>
      </c>
      <c r="IB93" s="44">
        <f t="shared" si="75"/>
        <v>0</v>
      </c>
      <c r="IC93" s="44">
        <f t="shared" si="75"/>
        <v>0</v>
      </c>
      <c r="ID93" s="44">
        <f t="shared" si="91"/>
        <v>0</v>
      </c>
      <c r="IE93" s="44">
        <f t="shared" si="91"/>
        <v>0</v>
      </c>
      <c r="IF93" s="44">
        <f t="shared" si="91"/>
        <v>0</v>
      </c>
    </row>
    <row r="94" spans="1:240" s="34" customFormat="1" ht="12" customHeight="1" x14ac:dyDescent="0.15">
      <c r="A94" s="77"/>
      <c r="B94" s="78" t="s">
        <v>313</v>
      </c>
      <c r="C94" s="78"/>
      <c r="D94" s="79"/>
      <c r="E94" s="79"/>
      <c r="F94" s="80"/>
      <c r="G94" s="80"/>
      <c r="H94" s="65"/>
      <c r="I94" s="65"/>
      <c r="J94" s="65"/>
      <c r="K94" s="67"/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1">
        <v>0</v>
      </c>
      <c r="S94" s="81">
        <v>0</v>
      </c>
      <c r="T94" s="81">
        <v>0</v>
      </c>
      <c r="U94" s="81">
        <v>0</v>
      </c>
      <c r="V94" s="81"/>
      <c r="W94" s="81">
        <v>0</v>
      </c>
      <c r="X94" s="81">
        <v>0</v>
      </c>
      <c r="Y94" s="81">
        <v>0</v>
      </c>
      <c r="Z94" s="81">
        <v>0</v>
      </c>
      <c r="AA94" s="81">
        <v>0</v>
      </c>
      <c r="AB94" s="81">
        <v>0</v>
      </c>
      <c r="AC94" s="81">
        <v>0</v>
      </c>
      <c r="AD94" s="81">
        <v>0</v>
      </c>
      <c r="AE94" s="81">
        <v>0</v>
      </c>
      <c r="AF94" s="81">
        <v>0</v>
      </c>
      <c r="AG94" s="81">
        <v>0</v>
      </c>
      <c r="AH94" s="44"/>
      <c r="AI94" s="81">
        <v>0</v>
      </c>
      <c r="AJ94" s="81">
        <v>0</v>
      </c>
      <c r="AK94" s="81">
        <v>0</v>
      </c>
      <c r="AL94" s="81">
        <v>0</v>
      </c>
      <c r="AM94" s="81">
        <v>0</v>
      </c>
      <c r="AN94" s="81">
        <v>0</v>
      </c>
      <c r="AO94" s="81">
        <v>0</v>
      </c>
      <c r="AP94" s="81">
        <v>0</v>
      </c>
      <c r="AQ94" s="81">
        <v>0</v>
      </c>
      <c r="AR94" s="81">
        <v>0</v>
      </c>
      <c r="AS94" s="81">
        <v>0</v>
      </c>
      <c r="AT94" s="81">
        <v>0</v>
      </c>
      <c r="AU94" s="81">
        <v>0</v>
      </c>
      <c r="AV94" s="81">
        <v>0</v>
      </c>
      <c r="AW94" s="81">
        <v>0</v>
      </c>
      <c r="AX94" s="81">
        <v>0</v>
      </c>
      <c r="AY94" s="81">
        <v>0</v>
      </c>
      <c r="AZ94" s="81">
        <v>0</v>
      </c>
      <c r="BA94" s="81">
        <v>0</v>
      </c>
      <c r="BB94" s="81">
        <v>0</v>
      </c>
      <c r="BC94" s="81">
        <v>0</v>
      </c>
      <c r="BD94" s="81">
        <v>0</v>
      </c>
      <c r="BE94" s="5"/>
      <c r="BF94" s="34">
        <f t="shared" si="76"/>
        <v>0</v>
      </c>
      <c r="BG94" s="34">
        <f t="shared" si="76"/>
        <v>0</v>
      </c>
      <c r="BH94" s="34">
        <f t="shared" si="76"/>
        <v>0</v>
      </c>
      <c r="BI94" s="34">
        <f t="shared" si="68"/>
        <v>0</v>
      </c>
      <c r="BJ94" s="34">
        <f t="shared" si="68"/>
        <v>0</v>
      </c>
      <c r="BK94" s="34">
        <f t="shared" si="68"/>
        <v>0</v>
      </c>
      <c r="BL94" s="34">
        <f t="shared" si="68"/>
        <v>0</v>
      </c>
      <c r="BM94" s="34">
        <f t="shared" si="68"/>
        <v>0</v>
      </c>
      <c r="BN94" s="34">
        <f t="shared" si="68"/>
        <v>0</v>
      </c>
      <c r="BO94" s="34">
        <f t="shared" si="68"/>
        <v>0</v>
      </c>
      <c r="BP94" s="34">
        <f t="shared" si="68"/>
        <v>0</v>
      </c>
      <c r="BQ94" s="34">
        <f t="shared" si="68"/>
        <v>0</v>
      </c>
      <c r="BR94" s="34">
        <f t="shared" si="68"/>
        <v>0</v>
      </c>
      <c r="BS94" s="34">
        <f t="shared" si="68"/>
        <v>0</v>
      </c>
      <c r="BT94" s="34">
        <f t="shared" si="68"/>
        <v>0</v>
      </c>
      <c r="BU94" s="34">
        <f t="shared" si="68"/>
        <v>0</v>
      </c>
      <c r="BV94" s="34">
        <f t="shared" si="68"/>
        <v>0</v>
      </c>
      <c r="BW94" s="34">
        <f t="shared" si="68"/>
        <v>0</v>
      </c>
      <c r="BX94" s="34">
        <f t="shared" si="68"/>
        <v>0</v>
      </c>
      <c r="BY94" s="34">
        <f t="shared" si="84"/>
        <v>0</v>
      </c>
      <c r="BZ94" s="34">
        <f t="shared" si="84"/>
        <v>0</v>
      </c>
      <c r="CA94" s="34">
        <f t="shared" si="84"/>
        <v>0</v>
      </c>
      <c r="CC94" s="34">
        <f t="shared" si="66"/>
        <v>0</v>
      </c>
      <c r="CD94" s="34">
        <f t="shared" si="77"/>
        <v>0</v>
      </c>
      <c r="CE94" s="34">
        <f t="shared" si="77"/>
        <v>0</v>
      </c>
      <c r="CF94" s="34">
        <f t="shared" si="77"/>
        <v>0</v>
      </c>
      <c r="CG94" s="34">
        <f t="shared" si="69"/>
        <v>0</v>
      </c>
      <c r="CH94" s="34">
        <f t="shared" si="69"/>
        <v>0</v>
      </c>
      <c r="CI94" s="34">
        <f t="shared" si="69"/>
        <v>0</v>
      </c>
      <c r="CJ94" s="34">
        <f t="shared" si="69"/>
        <v>0</v>
      </c>
      <c r="CK94" s="34">
        <f t="shared" si="69"/>
        <v>0</v>
      </c>
      <c r="CL94" s="34">
        <f t="shared" si="69"/>
        <v>0</v>
      </c>
      <c r="CM94" s="34">
        <f t="shared" si="69"/>
        <v>0</v>
      </c>
      <c r="CN94" s="34">
        <f t="shared" si="69"/>
        <v>0</v>
      </c>
      <c r="CO94" s="34">
        <f t="shared" si="69"/>
        <v>0</v>
      </c>
      <c r="CP94" s="34">
        <f t="shared" si="69"/>
        <v>0</v>
      </c>
      <c r="CQ94" s="34">
        <f t="shared" si="69"/>
        <v>0</v>
      </c>
      <c r="CR94" s="34">
        <f t="shared" si="69"/>
        <v>0</v>
      </c>
      <c r="CS94" s="34">
        <f t="shared" si="69"/>
        <v>0</v>
      </c>
      <c r="CT94" s="34">
        <f t="shared" si="69"/>
        <v>0</v>
      </c>
      <c r="CU94" s="34">
        <f t="shared" si="69"/>
        <v>0</v>
      </c>
      <c r="CV94" s="34">
        <f t="shared" si="69"/>
        <v>0</v>
      </c>
      <c r="CW94" s="34">
        <f t="shared" si="85"/>
        <v>0</v>
      </c>
      <c r="CX94" s="34">
        <f t="shared" si="85"/>
        <v>0</v>
      </c>
      <c r="DA94" s="34">
        <f t="shared" si="78"/>
        <v>0</v>
      </c>
      <c r="DB94" s="34">
        <f t="shared" si="78"/>
        <v>0</v>
      </c>
      <c r="DC94" s="34">
        <f t="shared" si="78"/>
        <v>0</v>
      </c>
      <c r="DD94" s="34">
        <f t="shared" si="70"/>
        <v>0</v>
      </c>
      <c r="DE94" s="34">
        <f t="shared" si="70"/>
        <v>0</v>
      </c>
      <c r="DF94" s="34">
        <f t="shared" si="70"/>
        <v>0</v>
      </c>
      <c r="DG94" s="34">
        <f t="shared" si="70"/>
        <v>0</v>
      </c>
      <c r="DH94" s="34">
        <f t="shared" si="70"/>
        <v>0</v>
      </c>
      <c r="DI94" s="34">
        <f t="shared" si="70"/>
        <v>0</v>
      </c>
      <c r="DJ94" s="34">
        <f t="shared" si="70"/>
        <v>0</v>
      </c>
      <c r="DK94" s="34">
        <f t="shared" si="70"/>
        <v>0</v>
      </c>
      <c r="DL94" s="34">
        <f t="shared" si="70"/>
        <v>0</v>
      </c>
      <c r="DM94" s="34">
        <f t="shared" si="70"/>
        <v>0</v>
      </c>
      <c r="DN94" s="34">
        <f t="shared" si="70"/>
        <v>0</v>
      </c>
      <c r="DO94" s="34">
        <f t="shared" si="70"/>
        <v>0</v>
      </c>
      <c r="DP94" s="34">
        <f t="shared" si="70"/>
        <v>0</v>
      </c>
      <c r="DQ94" s="34">
        <f t="shared" si="70"/>
        <v>0</v>
      </c>
      <c r="DR94" s="34">
        <f t="shared" si="70"/>
        <v>0</v>
      </c>
      <c r="DS94" s="34">
        <f t="shared" si="70"/>
        <v>0</v>
      </c>
      <c r="DT94" s="34">
        <f t="shared" si="86"/>
        <v>0</v>
      </c>
      <c r="DU94" s="34">
        <f t="shared" si="86"/>
        <v>0</v>
      </c>
      <c r="DW94" s="34">
        <f t="shared" si="67"/>
        <v>0</v>
      </c>
      <c r="DX94" s="34">
        <f t="shared" si="79"/>
        <v>0</v>
      </c>
      <c r="DY94" s="34">
        <f t="shared" si="79"/>
        <v>0</v>
      </c>
      <c r="DZ94" s="34">
        <f t="shared" si="79"/>
        <v>0</v>
      </c>
      <c r="EA94" s="34">
        <f t="shared" si="71"/>
        <v>0</v>
      </c>
      <c r="EB94" s="34">
        <f t="shared" si="71"/>
        <v>0</v>
      </c>
      <c r="EC94" s="34">
        <f t="shared" si="71"/>
        <v>0</v>
      </c>
      <c r="ED94" s="34">
        <f t="shared" si="71"/>
        <v>0</v>
      </c>
      <c r="EE94" s="34">
        <f t="shared" si="71"/>
        <v>0</v>
      </c>
      <c r="EF94" s="34">
        <f t="shared" si="71"/>
        <v>0</v>
      </c>
      <c r="EG94" s="34">
        <f t="shared" si="71"/>
        <v>0</v>
      </c>
      <c r="EH94" s="34">
        <f t="shared" si="71"/>
        <v>0</v>
      </c>
      <c r="EI94" s="34">
        <f t="shared" si="71"/>
        <v>0</v>
      </c>
      <c r="EJ94" s="34">
        <f t="shared" si="71"/>
        <v>0</v>
      </c>
      <c r="EK94" s="34">
        <f t="shared" si="71"/>
        <v>0</v>
      </c>
      <c r="EL94" s="34">
        <f t="shared" si="71"/>
        <v>0</v>
      </c>
      <c r="EM94" s="34">
        <f t="shared" si="71"/>
        <v>0</v>
      </c>
      <c r="EN94" s="34">
        <f t="shared" si="71"/>
        <v>0</v>
      </c>
      <c r="EO94" s="34">
        <f t="shared" si="71"/>
        <v>0</v>
      </c>
      <c r="EP94" s="34">
        <f t="shared" si="71"/>
        <v>0</v>
      </c>
      <c r="EQ94" s="34">
        <f t="shared" si="87"/>
        <v>0</v>
      </c>
      <c r="ER94" s="34">
        <f t="shared" si="87"/>
        <v>0</v>
      </c>
      <c r="ES94" s="5"/>
      <c r="ET94" s="44">
        <f t="shared" si="80"/>
        <v>0</v>
      </c>
      <c r="EU94" s="44">
        <f t="shared" si="80"/>
        <v>0</v>
      </c>
      <c r="EV94" s="44">
        <f t="shared" si="80"/>
        <v>0</v>
      </c>
      <c r="EW94" s="44">
        <f t="shared" si="72"/>
        <v>0</v>
      </c>
      <c r="EX94" s="44">
        <f t="shared" si="72"/>
        <v>0</v>
      </c>
      <c r="EY94" s="44">
        <f t="shared" si="72"/>
        <v>0</v>
      </c>
      <c r="EZ94" s="44">
        <f t="shared" si="72"/>
        <v>0</v>
      </c>
      <c r="FA94" s="44">
        <f t="shared" si="72"/>
        <v>0</v>
      </c>
      <c r="FB94" s="44">
        <f t="shared" si="72"/>
        <v>0</v>
      </c>
      <c r="FC94" s="44">
        <f t="shared" si="72"/>
        <v>0</v>
      </c>
      <c r="FD94" s="44">
        <f t="shared" si="72"/>
        <v>0</v>
      </c>
      <c r="FE94" s="44">
        <f t="shared" si="72"/>
        <v>0</v>
      </c>
      <c r="FF94" s="44">
        <f t="shared" si="72"/>
        <v>0</v>
      </c>
      <c r="FG94" s="44">
        <f t="shared" si="72"/>
        <v>0</v>
      </c>
      <c r="FH94" s="44">
        <f t="shared" si="72"/>
        <v>0</v>
      </c>
      <c r="FI94" s="44">
        <f t="shared" si="72"/>
        <v>0</v>
      </c>
      <c r="FJ94" s="44">
        <f t="shared" si="72"/>
        <v>0</v>
      </c>
      <c r="FK94" s="44">
        <f t="shared" si="72"/>
        <v>0</v>
      </c>
      <c r="FL94" s="44">
        <f t="shared" si="72"/>
        <v>0</v>
      </c>
      <c r="FM94" s="44">
        <f t="shared" si="88"/>
        <v>0</v>
      </c>
      <c r="FN94" s="44">
        <f t="shared" si="88"/>
        <v>0</v>
      </c>
      <c r="FO94" s="44">
        <f t="shared" si="88"/>
        <v>0</v>
      </c>
      <c r="FP94" s="44"/>
      <c r="FQ94" s="44">
        <f t="shared" si="81"/>
        <v>0</v>
      </c>
      <c r="FR94" s="44">
        <f t="shared" si="81"/>
        <v>0</v>
      </c>
      <c r="FS94" s="44">
        <f t="shared" si="81"/>
        <v>0</v>
      </c>
      <c r="FT94" s="44">
        <f t="shared" si="73"/>
        <v>0</v>
      </c>
      <c r="FU94" s="44">
        <f t="shared" si="73"/>
        <v>0</v>
      </c>
      <c r="FV94" s="44">
        <f t="shared" si="73"/>
        <v>0</v>
      </c>
      <c r="FW94" s="44">
        <f t="shared" si="73"/>
        <v>0</v>
      </c>
      <c r="FX94" s="44">
        <f t="shared" si="73"/>
        <v>0</v>
      </c>
      <c r="FY94" s="44">
        <f t="shared" si="73"/>
        <v>0</v>
      </c>
      <c r="FZ94" s="44">
        <f t="shared" si="73"/>
        <v>0</v>
      </c>
      <c r="GA94" s="44">
        <f t="shared" si="73"/>
        <v>0</v>
      </c>
      <c r="GB94" s="44">
        <f t="shared" si="73"/>
        <v>0</v>
      </c>
      <c r="GC94" s="44">
        <f t="shared" si="73"/>
        <v>0</v>
      </c>
      <c r="GD94" s="44">
        <f t="shared" si="73"/>
        <v>0</v>
      </c>
      <c r="GE94" s="44">
        <f t="shared" si="73"/>
        <v>0</v>
      </c>
      <c r="GF94" s="44">
        <f t="shared" si="73"/>
        <v>0</v>
      </c>
      <c r="GG94" s="44">
        <f t="shared" si="73"/>
        <v>0</v>
      </c>
      <c r="GH94" s="44">
        <f t="shared" si="73"/>
        <v>0</v>
      </c>
      <c r="GI94" s="44">
        <f t="shared" si="73"/>
        <v>0</v>
      </c>
      <c r="GJ94" s="44">
        <f t="shared" si="89"/>
        <v>0</v>
      </c>
      <c r="GK94" s="44">
        <f t="shared" si="89"/>
        <v>0</v>
      </c>
      <c r="GL94" s="44">
        <f t="shared" si="89"/>
        <v>0</v>
      </c>
      <c r="GM94" s="44"/>
      <c r="GN94" s="44">
        <f t="shared" si="82"/>
        <v>0</v>
      </c>
      <c r="GO94" s="44">
        <f t="shared" si="82"/>
        <v>0</v>
      </c>
      <c r="GP94" s="44">
        <f t="shared" si="82"/>
        <v>0</v>
      </c>
      <c r="GQ94" s="44">
        <f t="shared" si="74"/>
        <v>0</v>
      </c>
      <c r="GR94" s="44">
        <f t="shared" si="74"/>
        <v>0</v>
      </c>
      <c r="GS94" s="44">
        <f t="shared" si="74"/>
        <v>0</v>
      </c>
      <c r="GT94" s="44">
        <f t="shared" si="74"/>
        <v>0</v>
      </c>
      <c r="GU94" s="44">
        <f t="shared" si="74"/>
        <v>0</v>
      </c>
      <c r="GV94" s="44">
        <f t="shared" si="74"/>
        <v>0</v>
      </c>
      <c r="GW94" s="44">
        <f t="shared" si="74"/>
        <v>0</v>
      </c>
      <c r="GX94" s="44">
        <f t="shared" si="74"/>
        <v>0</v>
      </c>
      <c r="GY94" s="44">
        <f t="shared" si="74"/>
        <v>0</v>
      </c>
      <c r="GZ94" s="44">
        <f t="shared" si="74"/>
        <v>0</v>
      </c>
      <c r="HA94" s="44">
        <f t="shared" si="74"/>
        <v>0</v>
      </c>
      <c r="HB94" s="44">
        <f t="shared" si="74"/>
        <v>0</v>
      </c>
      <c r="HC94" s="44">
        <f t="shared" si="74"/>
        <v>0</v>
      </c>
      <c r="HD94" s="44">
        <f t="shared" si="74"/>
        <v>0</v>
      </c>
      <c r="HE94" s="44">
        <f t="shared" si="74"/>
        <v>0</v>
      </c>
      <c r="HF94" s="44">
        <f t="shared" si="74"/>
        <v>0</v>
      </c>
      <c r="HG94" s="44">
        <f t="shared" si="90"/>
        <v>0</v>
      </c>
      <c r="HH94" s="44">
        <f t="shared" si="90"/>
        <v>0</v>
      </c>
      <c r="HI94" s="44">
        <f t="shared" si="90"/>
        <v>0</v>
      </c>
      <c r="HJ94" s="44"/>
      <c r="HK94" s="44">
        <f t="shared" si="83"/>
        <v>0</v>
      </c>
      <c r="HL94" s="44">
        <f t="shared" si="83"/>
        <v>0</v>
      </c>
      <c r="HM94" s="44">
        <f t="shared" si="83"/>
        <v>0</v>
      </c>
      <c r="HN94" s="44">
        <f t="shared" si="75"/>
        <v>0</v>
      </c>
      <c r="HO94" s="44">
        <f t="shared" si="75"/>
        <v>0</v>
      </c>
      <c r="HP94" s="44">
        <f t="shared" si="75"/>
        <v>0</v>
      </c>
      <c r="HQ94" s="44">
        <f t="shared" si="75"/>
        <v>0</v>
      </c>
      <c r="HR94" s="44">
        <f t="shared" si="75"/>
        <v>0</v>
      </c>
      <c r="HS94" s="44">
        <f t="shared" si="75"/>
        <v>0</v>
      </c>
      <c r="HT94" s="44">
        <f t="shared" si="75"/>
        <v>0</v>
      </c>
      <c r="HU94" s="44">
        <f t="shared" si="75"/>
        <v>0</v>
      </c>
      <c r="HV94" s="44">
        <f t="shared" si="75"/>
        <v>0</v>
      </c>
      <c r="HW94" s="44">
        <f t="shared" si="75"/>
        <v>0</v>
      </c>
      <c r="HX94" s="44">
        <f t="shared" si="75"/>
        <v>0</v>
      </c>
      <c r="HY94" s="44">
        <f t="shared" si="75"/>
        <v>0</v>
      </c>
      <c r="HZ94" s="44">
        <f t="shared" si="75"/>
        <v>0</v>
      </c>
      <c r="IA94" s="44">
        <f t="shared" si="75"/>
        <v>0</v>
      </c>
      <c r="IB94" s="44">
        <f t="shared" si="75"/>
        <v>0</v>
      </c>
      <c r="IC94" s="44">
        <f t="shared" si="75"/>
        <v>0</v>
      </c>
      <c r="ID94" s="44">
        <f t="shared" si="91"/>
        <v>0</v>
      </c>
      <c r="IE94" s="44">
        <f t="shared" si="91"/>
        <v>0</v>
      </c>
      <c r="IF94" s="44">
        <f t="shared" si="91"/>
        <v>0</v>
      </c>
    </row>
    <row r="95" spans="1:240" s="34" customFormat="1" ht="12" customHeight="1" x14ac:dyDescent="0.15">
      <c r="A95" s="77"/>
      <c r="B95" s="78" t="s">
        <v>313</v>
      </c>
      <c r="C95" s="78"/>
      <c r="D95" s="79"/>
      <c r="E95" s="79"/>
      <c r="F95" s="80"/>
      <c r="G95" s="80"/>
      <c r="H95" s="65"/>
      <c r="I95" s="65"/>
      <c r="J95" s="65"/>
      <c r="K95" s="67"/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1">
        <v>0</v>
      </c>
      <c r="S95" s="81">
        <v>0</v>
      </c>
      <c r="T95" s="81">
        <v>0</v>
      </c>
      <c r="U95" s="81">
        <v>0</v>
      </c>
      <c r="V95" s="81"/>
      <c r="W95" s="81">
        <v>0</v>
      </c>
      <c r="X95" s="81">
        <v>0</v>
      </c>
      <c r="Y95" s="81">
        <v>0</v>
      </c>
      <c r="Z95" s="81">
        <v>0</v>
      </c>
      <c r="AA95" s="81">
        <v>0</v>
      </c>
      <c r="AB95" s="81">
        <v>0</v>
      </c>
      <c r="AC95" s="81">
        <v>0</v>
      </c>
      <c r="AD95" s="81">
        <v>0</v>
      </c>
      <c r="AE95" s="81">
        <v>0</v>
      </c>
      <c r="AF95" s="81">
        <v>0</v>
      </c>
      <c r="AG95" s="81">
        <v>0</v>
      </c>
      <c r="AH95" s="44"/>
      <c r="AI95" s="81">
        <v>0</v>
      </c>
      <c r="AJ95" s="81">
        <v>0</v>
      </c>
      <c r="AK95" s="81">
        <v>0</v>
      </c>
      <c r="AL95" s="81">
        <v>0</v>
      </c>
      <c r="AM95" s="81">
        <v>0</v>
      </c>
      <c r="AN95" s="81">
        <v>0</v>
      </c>
      <c r="AO95" s="81">
        <v>0</v>
      </c>
      <c r="AP95" s="81">
        <v>0</v>
      </c>
      <c r="AQ95" s="81">
        <v>0</v>
      </c>
      <c r="AR95" s="81">
        <v>0</v>
      </c>
      <c r="AS95" s="81">
        <v>0</v>
      </c>
      <c r="AT95" s="81">
        <v>0</v>
      </c>
      <c r="AU95" s="81">
        <v>0</v>
      </c>
      <c r="AV95" s="81">
        <v>0</v>
      </c>
      <c r="AW95" s="81">
        <v>0</v>
      </c>
      <c r="AX95" s="81">
        <v>0</v>
      </c>
      <c r="AY95" s="81">
        <v>0</v>
      </c>
      <c r="AZ95" s="81">
        <v>0</v>
      </c>
      <c r="BA95" s="81">
        <v>0</v>
      </c>
      <c r="BB95" s="81">
        <v>0</v>
      </c>
      <c r="BC95" s="81">
        <v>0</v>
      </c>
      <c r="BD95" s="81">
        <v>0</v>
      </c>
      <c r="BE95" s="5"/>
      <c r="BF95" s="34">
        <f t="shared" si="76"/>
        <v>0</v>
      </c>
      <c r="BG95" s="34">
        <f t="shared" si="76"/>
        <v>0</v>
      </c>
      <c r="BH95" s="34">
        <f t="shared" si="76"/>
        <v>0</v>
      </c>
      <c r="BI95" s="34">
        <f t="shared" si="76"/>
        <v>0</v>
      </c>
      <c r="BJ95" s="34">
        <f t="shared" si="76"/>
        <v>0</v>
      </c>
      <c r="BK95" s="34">
        <f t="shared" si="76"/>
        <v>0</v>
      </c>
      <c r="BL95" s="34">
        <f t="shared" si="76"/>
        <v>0</v>
      </c>
      <c r="BM95" s="34">
        <f t="shared" si="76"/>
        <v>0</v>
      </c>
      <c r="BN95" s="34">
        <f t="shared" si="76"/>
        <v>0</v>
      </c>
      <c r="BO95" s="34">
        <f t="shared" si="76"/>
        <v>0</v>
      </c>
      <c r="BP95" s="34">
        <f t="shared" si="76"/>
        <v>0</v>
      </c>
      <c r="BQ95" s="34">
        <f t="shared" si="76"/>
        <v>0</v>
      </c>
      <c r="BR95" s="34">
        <f t="shared" si="76"/>
        <v>0</v>
      </c>
      <c r="BS95" s="34">
        <f t="shared" si="76"/>
        <v>0</v>
      </c>
      <c r="BT95" s="34">
        <f t="shared" si="76"/>
        <v>0</v>
      </c>
      <c r="BU95" s="34">
        <f t="shared" si="76"/>
        <v>0</v>
      </c>
      <c r="BV95" s="34">
        <f t="shared" ref="BV95:BX107" si="92">+IF(AB95&lt;&gt;0,1,0)</f>
        <v>0</v>
      </c>
      <c r="BW95" s="34">
        <f t="shared" si="92"/>
        <v>0</v>
      </c>
      <c r="BX95" s="34">
        <f t="shared" si="92"/>
        <v>0</v>
      </c>
      <c r="BY95" s="34">
        <f t="shared" si="84"/>
        <v>0</v>
      </c>
      <c r="BZ95" s="34">
        <f t="shared" si="84"/>
        <v>0</v>
      </c>
      <c r="CA95" s="34">
        <f t="shared" si="84"/>
        <v>0</v>
      </c>
      <c r="CC95" s="34">
        <f t="shared" si="66"/>
        <v>0</v>
      </c>
      <c r="CD95" s="34">
        <f t="shared" si="77"/>
        <v>0</v>
      </c>
      <c r="CE95" s="34">
        <f t="shared" si="77"/>
        <v>0</v>
      </c>
      <c r="CF95" s="34">
        <f t="shared" si="77"/>
        <v>0</v>
      </c>
      <c r="CG95" s="34">
        <f t="shared" si="77"/>
        <v>0</v>
      </c>
      <c r="CH95" s="34">
        <f t="shared" si="77"/>
        <v>0</v>
      </c>
      <c r="CI95" s="34">
        <f t="shared" si="77"/>
        <v>0</v>
      </c>
      <c r="CJ95" s="34">
        <f t="shared" si="77"/>
        <v>0</v>
      </c>
      <c r="CK95" s="34">
        <f t="shared" si="77"/>
        <v>0</v>
      </c>
      <c r="CL95" s="34">
        <f t="shared" si="77"/>
        <v>0</v>
      </c>
      <c r="CM95" s="34">
        <f t="shared" si="77"/>
        <v>0</v>
      </c>
      <c r="CN95" s="34">
        <f t="shared" si="77"/>
        <v>0</v>
      </c>
      <c r="CO95" s="34">
        <f t="shared" si="77"/>
        <v>0</v>
      </c>
      <c r="CP95" s="34">
        <f t="shared" si="77"/>
        <v>0</v>
      </c>
      <c r="CQ95" s="34">
        <f t="shared" si="77"/>
        <v>0</v>
      </c>
      <c r="CR95" s="34">
        <f t="shared" si="77"/>
        <v>0</v>
      </c>
      <c r="CS95" s="34">
        <f t="shared" si="77"/>
        <v>0</v>
      </c>
      <c r="CT95" s="34">
        <f t="shared" ref="CT95:CV107" si="93">+IF(AND(BV95=1,BW95=1),1,0)</f>
        <v>0</v>
      </c>
      <c r="CU95" s="34">
        <f t="shared" si="93"/>
        <v>0</v>
      </c>
      <c r="CV95" s="34">
        <f t="shared" si="93"/>
        <v>0</v>
      </c>
      <c r="CW95" s="34">
        <f t="shared" si="85"/>
        <v>0</v>
      </c>
      <c r="CX95" s="34">
        <f t="shared" si="85"/>
        <v>0</v>
      </c>
      <c r="DA95" s="34">
        <f t="shared" si="78"/>
        <v>0</v>
      </c>
      <c r="DB95" s="34">
        <f t="shared" si="78"/>
        <v>0</v>
      </c>
      <c r="DC95" s="34">
        <f t="shared" si="78"/>
        <v>0</v>
      </c>
      <c r="DD95" s="34">
        <f t="shared" si="78"/>
        <v>0</v>
      </c>
      <c r="DE95" s="34">
        <f t="shared" si="78"/>
        <v>0</v>
      </c>
      <c r="DF95" s="34">
        <f t="shared" si="78"/>
        <v>0</v>
      </c>
      <c r="DG95" s="34">
        <f t="shared" si="78"/>
        <v>0</v>
      </c>
      <c r="DH95" s="34">
        <f t="shared" si="78"/>
        <v>0</v>
      </c>
      <c r="DI95" s="34">
        <f t="shared" si="78"/>
        <v>0</v>
      </c>
      <c r="DJ95" s="34">
        <f t="shared" si="78"/>
        <v>0</v>
      </c>
      <c r="DK95" s="34">
        <f t="shared" si="78"/>
        <v>0</v>
      </c>
      <c r="DL95" s="34">
        <f t="shared" si="78"/>
        <v>0</v>
      </c>
      <c r="DM95" s="34">
        <f t="shared" si="78"/>
        <v>0</v>
      </c>
      <c r="DN95" s="34">
        <f t="shared" si="78"/>
        <v>0</v>
      </c>
      <c r="DO95" s="34">
        <f t="shared" si="78"/>
        <v>0</v>
      </c>
      <c r="DP95" s="34">
        <f t="shared" si="78"/>
        <v>0</v>
      </c>
      <c r="DQ95" s="34">
        <f t="shared" ref="DQ95:DS107" si="94">+IF(AND(BW95=1,BV95=0),1,0)</f>
        <v>0</v>
      </c>
      <c r="DR95" s="34">
        <f t="shared" si="94"/>
        <v>0</v>
      </c>
      <c r="DS95" s="34">
        <f t="shared" si="94"/>
        <v>0</v>
      </c>
      <c r="DT95" s="34">
        <f t="shared" si="86"/>
        <v>0</v>
      </c>
      <c r="DU95" s="34">
        <f t="shared" si="86"/>
        <v>0</v>
      </c>
      <c r="DW95" s="34">
        <f t="shared" si="67"/>
        <v>0</v>
      </c>
      <c r="DX95" s="34">
        <f t="shared" si="79"/>
        <v>0</v>
      </c>
      <c r="DY95" s="34">
        <f t="shared" si="79"/>
        <v>0</v>
      </c>
      <c r="DZ95" s="34">
        <f t="shared" si="79"/>
        <v>0</v>
      </c>
      <c r="EA95" s="34">
        <f t="shared" si="79"/>
        <v>0</v>
      </c>
      <c r="EB95" s="34">
        <f t="shared" si="79"/>
        <v>0</v>
      </c>
      <c r="EC95" s="34">
        <f t="shared" si="79"/>
        <v>0</v>
      </c>
      <c r="ED95" s="34">
        <f t="shared" si="79"/>
        <v>0</v>
      </c>
      <c r="EE95" s="34">
        <f t="shared" si="79"/>
        <v>0</v>
      </c>
      <c r="EF95" s="34">
        <f t="shared" si="79"/>
        <v>0</v>
      </c>
      <c r="EG95" s="34">
        <f t="shared" si="79"/>
        <v>0</v>
      </c>
      <c r="EH95" s="34">
        <f t="shared" si="79"/>
        <v>0</v>
      </c>
      <c r="EI95" s="34">
        <f t="shared" si="79"/>
        <v>0</v>
      </c>
      <c r="EJ95" s="34">
        <f t="shared" si="79"/>
        <v>0</v>
      </c>
      <c r="EK95" s="34">
        <f t="shared" si="79"/>
        <v>0</v>
      </c>
      <c r="EL95" s="34">
        <f t="shared" si="79"/>
        <v>0</v>
      </c>
      <c r="EM95" s="34">
        <f t="shared" si="79"/>
        <v>0</v>
      </c>
      <c r="EN95" s="34">
        <f t="shared" ref="EN95:EP107" si="95">+IF(AND(BW95=0,BV95=1),1,0)</f>
        <v>0</v>
      </c>
      <c r="EO95" s="34">
        <f t="shared" si="95"/>
        <v>0</v>
      </c>
      <c r="EP95" s="34">
        <f t="shared" si="95"/>
        <v>0</v>
      </c>
      <c r="EQ95" s="34">
        <f t="shared" si="87"/>
        <v>0</v>
      </c>
      <c r="ER95" s="34">
        <f t="shared" si="87"/>
        <v>0</v>
      </c>
      <c r="ES95" s="5"/>
      <c r="ET95" s="44">
        <f t="shared" si="80"/>
        <v>0</v>
      </c>
      <c r="EU95" s="44">
        <f t="shared" si="80"/>
        <v>0</v>
      </c>
      <c r="EV95" s="44">
        <f t="shared" si="80"/>
        <v>0</v>
      </c>
      <c r="EW95" s="44">
        <f t="shared" si="80"/>
        <v>0</v>
      </c>
      <c r="EX95" s="44">
        <f t="shared" si="80"/>
        <v>0</v>
      </c>
      <c r="EY95" s="44">
        <f t="shared" si="80"/>
        <v>0</v>
      </c>
      <c r="EZ95" s="44">
        <f t="shared" si="80"/>
        <v>0</v>
      </c>
      <c r="FA95" s="44">
        <f t="shared" si="80"/>
        <v>0</v>
      </c>
      <c r="FB95" s="44">
        <f t="shared" si="80"/>
        <v>0</v>
      </c>
      <c r="FC95" s="44">
        <f t="shared" si="80"/>
        <v>0</v>
      </c>
      <c r="FD95" s="44">
        <f t="shared" si="80"/>
        <v>0</v>
      </c>
      <c r="FE95" s="44">
        <f t="shared" si="80"/>
        <v>0</v>
      </c>
      <c r="FF95" s="44">
        <f t="shared" si="80"/>
        <v>0</v>
      </c>
      <c r="FG95" s="44">
        <f t="shared" si="80"/>
        <v>0</v>
      </c>
      <c r="FH95" s="44">
        <f t="shared" si="80"/>
        <v>0</v>
      </c>
      <c r="FI95" s="44">
        <f t="shared" si="80"/>
        <v>0</v>
      </c>
      <c r="FJ95" s="44">
        <f t="shared" ref="FJ95:FL107" si="96">+DP95*AB95</f>
        <v>0</v>
      </c>
      <c r="FK95" s="44">
        <f t="shared" si="96"/>
        <v>0</v>
      </c>
      <c r="FL95" s="44">
        <f t="shared" si="96"/>
        <v>0</v>
      </c>
      <c r="FM95" s="44">
        <f t="shared" si="88"/>
        <v>0</v>
      </c>
      <c r="FN95" s="44">
        <f t="shared" si="88"/>
        <v>0</v>
      </c>
      <c r="FO95" s="44">
        <f t="shared" si="88"/>
        <v>0</v>
      </c>
      <c r="FP95" s="44"/>
      <c r="FQ95" s="44">
        <f t="shared" si="81"/>
        <v>0</v>
      </c>
      <c r="FR95" s="44">
        <f t="shared" si="81"/>
        <v>0</v>
      </c>
      <c r="FS95" s="44">
        <f t="shared" si="81"/>
        <v>0</v>
      </c>
      <c r="FT95" s="44">
        <f t="shared" si="81"/>
        <v>0</v>
      </c>
      <c r="FU95" s="44">
        <f t="shared" si="81"/>
        <v>0</v>
      </c>
      <c r="FV95" s="44">
        <f t="shared" si="81"/>
        <v>0</v>
      </c>
      <c r="FW95" s="44">
        <f t="shared" si="81"/>
        <v>0</v>
      </c>
      <c r="FX95" s="44">
        <f t="shared" si="81"/>
        <v>0</v>
      </c>
      <c r="FY95" s="44">
        <f t="shared" si="81"/>
        <v>0</v>
      </c>
      <c r="FZ95" s="44">
        <f t="shared" si="81"/>
        <v>0</v>
      </c>
      <c r="GA95" s="44">
        <f t="shared" si="81"/>
        <v>0</v>
      </c>
      <c r="GB95" s="44">
        <f t="shared" si="81"/>
        <v>0</v>
      </c>
      <c r="GC95" s="44">
        <f t="shared" si="81"/>
        <v>0</v>
      </c>
      <c r="GD95" s="44">
        <f t="shared" si="81"/>
        <v>0</v>
      </c>
      <c r="GE95" s="44">
        <f t="shared" si="81"/>
        <v>0</v>
      </c>
      <c r="GF95" s="44">
        <f t="shared" si="81"/>
        <v>0</v>
      </c>
      <c r="GG95" s="44">
        <f t="shared" ref="GG95:GI107" si="97">+CS95*IF(AB95&gt;AA95,AB95-AA95,0)</f>
        <v>0</v>
      </c>
      <c r="GH95" s="44">
        <f t="shared" si="97"/>
        <v>0</v>
      </c>
      <c r="GI95" s="44">
        <f t="shared" si="97"/>
        <v>0</v>
      </c>
      <c r="GJ95" s="44">
        <f t="shared" si="89"/>
        <v>0</v>
      </c>
      <c r="GK95" s="44">
        <f t="shared" si="89"/>
        <v>0</v>
      </c>
      <c r="GL95" s="44">
        <f t="shared" si="89"/>
        <v>0</v>
      </c>
      <c r="GM95" s="44"/>
      <c r="GN95" s="44">
        <f t="shared" si="82"/>
        <v>0</v>
      </c>
      <c r="GO95" s="44">
        <f t="shared" si="82"/>
        <v>0</v>
      </c>
      <c r="GP95" s="44">
        <f t="shared" si="82"/>
        <v>0</v>
      </c>
      <c r="GQ95" s="44">
        <f t="shared" si="82"/>
        <v>0</v>
      </c>
      <c r="GR95" s="44">
        <f t="shared" si="82"/>
        <v>0</v>
      </c>
      <c r="GS95" s="44">
        <f t="shared" si="82"/>
        <v>0</v>
      </c>
      <c r="GT95" s="44">
        <f t="shared" si="82"/>
        <v>0</v>
      </c>
      <c r="GU95" s="44">
        <f t="shared" si="82"/>
        <v>0</v>
      </c>
      <c r="GV95" s="44">
        <f t="shared" si="82"/>
        <v>0</v>
      </c>
      <c r="GW95" s="44">
        <f t="shared" si="82"/>
        <v>0</v>
      </c>
      <c r="GX95" s="44">
        <f t="shared" si="82"/>
        <v>0</v>
      </c>
      <c r="GY95" s="44">
        <f t="shared" si="82"/>
        <v>0</v>
      </c>
      <c r="GZ95" s="44">
        <f t="shared" si="82"/>
        <v>0</v>
      </c>
      <c r="HA95" s="44">
        <f t="shared" si="82"/>
        <v>0</v>
      </c>
      <c r="HB95" s="44">
        <f t="shared" si="82"/>
        <v>0</v>
      </c>
      <c r="HC95" s="44">
        <f t="shared" si="82"/>
        <v>0</v>
      </c>
      <c r="HD95" s="44">
        <f t="shared" ref="HD95:HF107" si="98">+CS95*IF(AB95&lt;AA95,AB95-AA95,0)</f>
        <v>0</v>
      </c>
      <c r="HE95" s="44">
        <f t="shared" si="98"/>
        <v>0</v>
      </c>
      <c r="HF95" s="44">
        <f t="shared" si="98"/>
        <v>0</v>
      </c>
      <c r="HG95" s="44">
        <f t="shared" si="90"/>
        <v>0</v>
      </c>
      <c r="HH95" s="44">
        <f t="shared" si="90"/>
        <v>0</v>
      </c>
      <c r="HI95" s="44">
        <f t="shared" si="90"/>
        <v>0</v>
      </c>
      <c r="HJ95" s="44"/>
      <c r="HK95" s="44">
        <f t="shared" si="83"/>
        <v>0</v>
      </c>
      <c r="HL95" s="44">
        <f t="shared" si="83"/>
        <v>0</v>
      </c>
      <c r="HM95" s="44">
        <f t="shared" si="83"/>
        <v>0</v>
      </c>
      <c r="HN95" s="44">
        <f t="shared" si="83"/>
        <v>0</v>
      </c>
      <c r="HO95" s="44">
        <f t="shared" si="83"/>
        <v>0</v>
      </c>
      <c r="HP95" s="44">
        <f t="shared" si="83"/>
        <v>0</v>
      </c>
      <c r="HQ95" s="44">
        <f t="shared" si="83"/>
        <v>0</v>
      </c>
      <c r="HR95" s="44">
        <f t="shared" si="83"/>
        <v>0</v>
      </c>
      <c r="HS95" s="44">
        <f t="shared" si="83"/>
        <v>0</v>
      </c>
      <c r="HT95" s="44">
        <f t="shared" si="83"/>
        <v>0</v>
      </c>
      <c r="HU95" s="44">
        <f t="shared" si="83"/>
        <v>0</v>
      </c>
      <c r="HV95" s="44">
        <f t="shared" si="83"/>
        <v>0</v>
      </c>
      <c r="HW95" s="44">
        <f t="shared" si="83"/>
        <v>0</v>
      </c>
      <c r="HX95" s="44">
        <f t="shared" si="83"/>
        <v>0</v>
      </c>
      <c r="HY95" s="44">
        <f t="shared" si="83"/>
        <v>0</v>
      </c>
      <c r="HZ95" s="44">
        <f t="shared" si="83"/>
        <v>0</v>
      </c>
      <c r="IA95" s="44">
        <f t="shared" ref="IA95:IC107" si="99">-EM95*AA95</f>
        <v>0</v>
      </c>
      <c r="IB95" s="44">
        <f t="shared" si="99"/>
        <v>0</v>
      </c>
      <c r="IC95" s="44">
        <f t="shared" si="99"/>
        <v>0</v>
      </c>
      <c r="ID95" s="44">
        <f t="shared" si="91"/>
        <v>0</v>
      </c>
      <c r="IE95" s="44">
        <f t="shared" si="91"/>
        <v>0</v>
      </c>
      <c r="IF95" s="44">
        <f t="shared" si="91"/>
        <v>0</v>
      </c>
    </row>
    <row r="96" spans="1:240" s="34" customFormat="1" ht="12" customHeight="1" x14ac:dyDescent="0.15">
      <c r="A96" s="77"/>
      <c r="B96" s="78" t="s">
        <v>313</v>
      </c>
      <c r="C96" s="78"/>
      <c r="D96" s="79"/>
      <c r="E96" s="79"/>
      <c r="F96" s="80"/>
      <c r="G96" s="80"/>
      <c r="H96" s="65"/>
      <c r="I96" s="65"/>
      <c r="J96" s="65"/>
      <c r="K96" s="67"/>
      <c r="L96" s="81">
        <v>0</v>
      </c>
      <c r="M96" s="81">
        <v>0</v>
      </c>
      <c r="N96" s="81">
        <v>0</v>
      </c>
      <c r="O96" s="81">
        <v>0</v>
      </c>
      <c r="P96" s="81">
        <v>0</v>
      </c>
      <c r="Q96" s="81">
        <v>0</v>
      </c>
      <c r="R96" s="81">
        <v>0</v>
      </c>
      <c r="S96" s="81">
        <v>0</v>
      </c>
      <c r="T96" s="81">
        <v>0</v>
      </c>
      <c r="U96" s="81">
        <v>0</v>
      </c>
      <c r="V96" s="81"/>
      <c r="W96" s="81">
        <v>0</v>
      </c>
      <c r="X96" s="81">
        <v>0</v>
      </c>
      <c r="Y96" s="81">
        <v>0</v>
      </c>
      <c r="Z96" s="81">
        <v>0</v>
      </c>
      <c r="AA96" s="81">
        <v>0</v>
      </c>
      <c r="AB96" s="81">
        <v>0</v>
      </c>
      <c r="AC96" s="81">
        <v>0</v>
      </c>
      <c r="AD96" s="81">
        <v>0</v>
      </c>
      <c r="AE96" s="81">
        <v>0</v>
      </c>
      <c r="AF96" s="81">
        <v>0</v>
      </c>
      <c r="AG96" s="81">
        <v>0</v>
      </c>
      <c r="AH96" s="44"/>
      <c r="AI96" s="81">
        <v>0</v>
      </c>
      <c r="AJ96" s="81">
        <v>0</v>
      </c>
      <c r="AK96" s="81">
        <v>0</v>
      </c>
      <c r="AL96" s="81">
        <v>0</v>
      </c>
      <c r="AM96" s="81">
        <v>0</v>
      </c>
      <c r="AN96" s="81">
        <v>0</v>
      </c>
      <c r="AO96" s="81">
        <v>0</v>
      </c>
      <c r="AP96" s="81">
        <v>0</v>
      </c>
      <c r="AQ96" s="81">
        <v>0</v>
      </c>
      <c r="AR96" s="81">
        <v>0</v>
      </c>
      <c r="AS96" s="81">
        <v>0</v>
      </c>
      <c r="AT96" s="81">
        <v>0</v>
      </c>
      <c r="AU96" s="81">
        <v>0</v>
      </c>
      <c r="AV96" s="81">
        <v>0</v>
      </c>
      <c r="AW96" s="81">
        <v>0</v>
      </c>
      <c r="AX96" s="81">
        <v>0</v>
      </c>
      <c r="AY96" s="81">
        <v>0</v>
      </c>
      <c r="AZ96" s="81">
        <v>0</v>
      </c>
      <c r="BA96" s="81">
        <v>0</v>
      </c>
      <c r="BB96" s="81">
        <v>0</v>
      </c>
      <c r="BC96" s="81">
        <v>0</v>
      </c>
      <c r="BD96" s="81">
        <v>0</v>
      </c>
      <c r="BE96" s="5"/>
      <c r="BF96" s="34">
        <f t="shared" si="76"/>
        <v>0</v>
      </c>
      <c r="BG96" s="34">
        <f t="shared" si="76"/>
        <v>0</v>
      </c>
      <c r="BH96" s="34">
        <f t="shared" si="76"/>
        <v>0</v>
      </c>
      <c r="BI96" s="34">
        <f t="shared" si="76"/>
        <v>0</v>
      </c>
      <c r="BJ96" s="34">
        <f t="shared" si="76"/>
        <v>0</v>
      </c>
      <c r="BK96" s="34">
        <f t="shared" si="76"/>
        <v>0</v>
      </c>
      <c r="BL96" s="34">
        <f t="shared" si="76"/>
        <v>0</v>
      </c>
      <c r="BM96" s="34">
        <f t="shared" si="76"/>
        <v>0</v>
      </c>
      <c r="BN96" s="34">
        <f t="shared" si="76"/>
        <v>0</v>
      </c>
      <c r="BO96" s="34">
        <f t="shared" si="76"/>
        <v>0</v>
      </c>
      <c r="BP96" s="34">
        <f t="shared" si="76"/>
        <v>0</v>
      </c>
      <c r="BQ96" s="34">
        <f t="shared" si="76"/>
        <v>0</v>
      </c>
      <c r="BR96" s="34">
        <f t="shared" si="76"/>
        <v>0</v>
      </c>
      <c r="BS96" s="34">
        <f t="shared" si="76"/>
        <v>0</v>
      </c>
      <c r="BT96" s="34">
        <f t="shared" si="76"/>
        <v>0</v>
      </c>
      <c r="BU96" s="34">
        <f t="shared" si="76"/>
        <v>0</v>
      </c>
      <c r="BV96" s="34">
        <f t="shared" si="92"/>
        <v>0</v>
      </c>
      <c r="BW96" s="34">
        <f t="shared" si="92"/>
        <v>0</v>
      </c>
      <c r="BX96" s="34">
        <f t="shared" si="92"/>
        <v>0</v>
      </c>
      <c r="BY96" s="34">
        <f t="shared" si="84"/>
        <v>0</v>
      </c>
      <c r="BZ96" s="34">
        <f t="shared" si="84"/>
        <v>0</v>
      </c>
      <c r="CA96" s="34">
        <f t="shared" si="84"/>
        <v>0</v>
      </c>
      <c r="CC96" s="34">
        <f t="shared" si="66"/>
        <v>0</v>
      </c>
      <c r="CD96" s="34">
        <f t="shared" si="77"/>
        <v>0</v>
      </c>
      <c r="CE96" s="34">
        <f t="shared" si="77"/>
        <v>0</v>
      </c>
      <c r="CF96" s="34">
        <f t="shared" si="77"/>
        <v>0</v>
      </c>
      <c r="CG96" s="34">
        <f t="shared" si="77"/>
        <v>0</v>
      </c>
      <c r="CH96" s="34">
        <f t="shared" si="77"/>
        <v>0</v>
      </c>
      <c r="CI96" s="34">
        <f t="shared" si="77"/>
        <v>0</v>
      </c>
      <c r="CJ96" s="34">
        <f t="shared" si="77"/>
        <v>0</v>
      </c>
      <c r="CK96" s="34">
        <f t="shared" si="77"/>
        <v>0</v>
      </c>
      <c r="CL96" s="34">
        <f t="shared" si="77"/>
        <v>0</v>
      </c>
      <c r="CM96" s="34">
        <f t="shared" si="77"/>
        <v>0</v>
      </c>
      <c r="CN96" s="34">
        <f t="shared" si="77"/>
        <v>0</v>
      </c>
      <c r="CO96" s="34">
        <f t="shared" si="77"/>
        <v>0</v>
      </c>
      <c r="CP96" s="34">
        <f t="shared" si="77"/>
        <v>0</v>
      </c>
      <c r="CQ96" s="34">
        <f t="shared" si="77"/>
        <v>0</v>
      </c>
      <c r="CR96" s="34">
        <f t="shared" si="77"/>
        <v>0</v>
      </c>
      <c r="CS96" s="34">
        <f t="shared" si="77"/>
        <v>0</v>
      </c>
      <c r="CT96" s="34">
        <f t="shared" si="93"/>
        <v>0</v>
      </c>
      <c r="CU96" s="34">
        <f t="shared" si="93"/>
        <v>0</v>
      </c>
      <c r="CV96" s="34">
        <f t="shared" si="93"/>
        <v>0</v>
      </c>
      <c r="CW96" s="34">
        <f t="shared" si="85"/>
        <v>0</v>
      </c>
      <c r="CX96" s="34">
        <f t="shared" si="85"/>
        <v>0</v>
      </c>
      <c r="DA96" s="34">
        <f t="shared" si="78"/>
        <v>0</v>
      </c>
      <c r="DB96" s="34">
        <f t="shared" si="78"/>
        <v>0</v>
      </c>
      <c r="DC96" s="34">
        <f t="shared" si="78"/>
        <v>0</v>
      </c>
      <c r="DD96" s="34">
        <f t="shared" si="78"/>
        <v>0</v>
      </c>
      <c r="DE96" s="34">
        <f t="shared" si="78"/>
        <v>0</v>
      </c>
      <c r="DF96" s="34">
        <f t="shared" si="78"/>
        <v>0</v>
      </c>
      <c r="DG96" s="34">
        <f t="shared" si="78"/>
        <v>0</v>
      </c>
      <c r="DH96" s="34">
        <f t="shared" si="78"/>
        <v>0</v>
      </c>
      <c r="DI96" s="34">
        <f t="shared" si="78"/>
        <v>0</v>
      </c>
      <c r="DJ96" s="34">
        <f t="shared" si="78"/>
        <v>0</v>
      </c>
      <c r="DK96" s="34">
        <f t="shared" si="78"/>
        <v>0</v>
      </c>
      <c r="DL96" s="34">
        <f t="shared" si="78"/>
        <v>0</v>
      </c>
      <c r="DM96" s="34">
        <f t="shared" si="78"/>
        <v>0</v>
      </c>
      <c r="DN96" s="34">
        <f t="shared" si="78"/>
        <v>0</v>
      </c>
      <c r="DO96" s="34">
        <f t="shared" si="78"/>
        <v>0</v>
      </c>
      <c r="DP96" s="34">
        <f t="shared" si="78"/>
        <v>0</v>
      </c>
      <c r="DQ96" s="34">
        <f t="shared" si="94"/>
        <v>0</v>
      </c>
      <c r="DR96" s="34">
        <f t="shared" si="94"/>
        <v>0</v>
      </c>
      <c r="DS96" s="34">
        <f t="shared" si="94"/>
        <v>0</v>
      </c>
      <c r="DT96" s="34">
        <f t="shared" si="86"/>
        <v>0</v>
      </c>
      <c r="DU96" s="34">
        <f t="shared" si="86"/>
        <v>0</v>
      </c>
      <c r="DW96" s="34">
        <f t="shared" si="67"/>
        <v>0</v>
      </c>
      <c r="DX96" s="34">
        <f t="shared" si="79"/>
        <v>0</v>
      </c>
      <c r="DY96" s="34">
        <f t="shared" si="79"/>
        <v>0</v>
      </c>
      <c r="DZ96" s="34">
        <f t="shared" si="79"/>
        <v>0</v>
      </c>
      <c r="EA96" s="34">
        <f t="shared" si="79"/>
        <v>0</v>
      </c>
      <c r="EB96" s="34">
        <f t="shared" si="79"/>
        <v>0</v>
      </c>
      <c r="EC96" s="34">
        <f t="shared" si="79"/>
        <v>0</v>
      </c>
      <c r="ED96" s="34">
        <f t="shared" si="79"/>
        <v>0</v>
      </c>
      <c r="EE96" s="34">
        <f t="shared" si="79"/>
        <v>0</v>
      </c>
      <c r="EF96" s="34">
        <f t="shared" si="79"/>
        <v>0</v>
      </c>
      <c r="EG96" s="34">
        <f t="shared" si="79"/>
        <v>0</v>
      </c>
      <c r="EH96" s="34">
        <f t="shared" si="79"/>
        <v>0</v>
      </c>
      <c r="EI96" s="34">
        <f t="shared" si="79"/>
        <v>0</v>
      </c>
      <c r="EJ96" s="34">
        <f t="shared" si="79"/>
        <v>0</v>
      </c>
      <c r="EK96" s="34">
        <f t="shared" si="79"/>
        <v>0</v>
      </c>
      <c r="EL96" s="34">
        <f t="shared" si="79"/>
        <v>0</v>
      </c>
      <c r="EM96" s="34">
        <f t="shared" si="79"/>
        <v>0</v>
      </c>
      <c r="EN96" s="34">
        <f t="shared" si="95"/>
        <v>0</v>
      </c>
      <c r="EO96" s="34">
        <f t="shared" si="95"/>
        <v>0</v>
      </c>
      <c r="EP96" s="34">
        <f t="shared" si="95"/>
        <v>0</v>
      </c>
      <c r="EQ96" s="34">
        <f t="shared" si="87"/>
        <v>0</v>
      </c>
      <c r="ER96" s="34">
        <f t="shared" si="87"/>
        <v>0</v>
      </c>
      <c r="ES96" s="5"/>
      <c r="ET96" s="44">
        <f t="shared" si="80"/>
        <v>0</v>
      </c>
      <c r="EU96" s="44">
        <f t="shared" si="80"/>
        <v>0</v>
      </c>
      <c r="EV96" s="44">
        <f t="shared" si="80"/>
        <v>0</v>
      </c>
      <c r="EW96" s="44">
        <f t="shared" si="80"/>
        <v>0</v>
      </c>
      <c r="EX96" s="44">
        <f t="shared" si="80"/>
        <v>0</v>
      </c>
      <c r="EY96" s="44">
        <f t="shared" si="80"/>
        <v>0</v>
      </c>
      <c r="EZ96" s="44">
        <f t="shared" si="80"/>
        <v>0</v>
      </c>
      <c r="FA96" s="44">
        <f t="shared" si="80"/>
        <v>0</v>
      </c>
      <c r="FB96" s="44">
        <f t="shared" si="80"/>
        <v>0</v>
      </c>
      <c r="FC96" s="44">
        <f t="shared" si="80"/>
        <v>0</v>
      </c>
      <c r="FD96" s="44">
        <f t="shared" si="80"/>
        <v>0</v>
      </c>
      <c r="FE96" s="44">
        <f t="shared" si="80"/>
        <v>0</v>
      </c>
      <c r="FF96" s="44">
        <f t="shared" si="80"/>
        <v>0</v>
      </c>
      <c r="FG96" s="44">
        <f t="shared" si="80"/>
        <v>0</v>
      </c>
      <c r="FH96" s="44">
        <f t="shared" si="80"/>
        <v>0</v>
      </c>
      <c r="FI96" s="44">
        <f t="shared" si="80"/>
        <v>0</v>
      </c>
      <c r="FJ96" s="44">
        <f t="shared" si="96"/>
        <v>0</v>
      </c>
      <c r="FK96" s="44">
        <f t="shared" si="96"/>
        <v>0</v>
      </c>
      <c r="FL96" s="44">
        <f t="shared" si="96"/>
        <v>0</v>
      </c>
      <c r="FM96" s="44">
        <f t="shared" si="88"/>
        <v>0</v>
      </c>
      <c r="FN96" s="44">
        <f t="shared" si="88"/>
        <v>0</v>
      </c>
      <c r="FO96" s="44">
        <f t="shared" si="88"/>
        <v>0</v>
      </c>
      <c r="FP96" s="44"/>
      <c r="FQ96" s="44">
        <f t="shared" si="81"/>
        <v>0</v>
      </c>
      <c r="FR96" s="44">
        <f t="shared" si="81"/>
        <v>0</v>
      </c>
      <c r="FS96" s="44">
        <f t="shared" si="81"/>
        <v>0</v>
      </c>
      <c r="FT96" s="44">
        <f t="shared" si="81"/>
        <v>0</v>
      </c>
      <c r="FU96" s="44">
        <f t="shared" si="81"/>
        <v>0</v>
      </c>
      <c r="FV96" s="44">
        <f t="shared" si="81"/>
        <v>0</v>
      </c>
      <c r="FW96" s="44">
        <f t="shared" si="81"/>
        <v>0</v>
      </c>
      <c r="FX96" s="44">
        <f t="shared" si="81"/>
        <v>0</v>
      </c>
      <c r="FY96" s="44">
        <f t="shared" si="81"/>
        <v>0</v>
      </c>
      <c r="FZ96" s="44">
        <f t="shared" si="81"/>
        <v>0</v>
      </c>
      <c r="GA96" s="44">
        <f t="shared" si="81"/>
        <v>0</v>
      </c>
      <c r="GB96" s="44">
        <f t="shared" si="81"/>
        <v>0</v>
      </c>
      <c r="GC96" s="44">
        <f t="shared" si="81"/>
        <v>0</v>
      </c>
      <c r="GD96" s="44">
        <f t="shared" si="81"/>
        <v>0</v>
      </c>
      <c r="GE96" s="44">
        <f t="shared" si="81"/>
        <v>0</v>
      </c>
      <c r="GF96" s="44">
        <f t="shared" si="81"/>
        <v>0</v>
      </c>
      <c r="GG96" s="44">
        <f t="shared" si="97"/>
        <v>0</v>
      </c>
      <c r="GH96" s="44">
        <f t="shared" si="97"/>
        <v>0</v>
      </c>
      <c r="GI96" s="44">
        <f t="shared" si="97"/>
        <v>0</v>
      </c>
      <c r="GJ96" s="44">
        <f t="shared" si="89"/>
        <v>0</v>
      </c>
      <c r="GK96" s="44">
        <f t="shared" si="89"/>
        <v>0</v>
      </c>
      <c r="GL96" s="44">
        <f t="shared" si="89"/>
        <v>0</v>
      </c>
      <c r="GM96" s="44"/>
      <c r="GN96" s="44">
        <f t="shared" si="82"/>
        <v>0</v>
      </c>
      <c r="GO96" s="44">
        <f t="shared" si="82"/>
        <v>0</v>
      </c>
      <c r="GP96" s="44">
        <f t="shared" si="82"/>
        <v>0</v>
      </c>
      <c r="GQ96" s="44">
        <f t="shared" si="82"/>
        <v>0</v>
      </c>
      <c r="GR96" s="44">
        <f t="shared" si="82"/>
        <v>0</v>
      </c>
      <c r="GS96" s="44">
        <f t="shared" si="82"/>
        <v>0</v>
      </c>
      <c r="GT96" s="44">
        <f t="shared" si="82"/>
        <v>0</v>
      </c>
      <c r="GU96" s="44">
        <f t="shared" si="82"/>
        <v>0</v>
      </c>
      <c r="GV96" s="44">
        <f t="shared" si="82"/>
        <v>0</v>
      </c>
      <c r="GW96" s="44">
        <f t="shared" si="82"/>
        <v>0</v>
      </c>
      <c r="GX96" s="44">
        <f t="shared" si="82"/>
        <v>0</v>
      </c>
      <c r="GY96" s="44">
        <f t="shared" si="82"/>
        <v>0</v>
      </c>
      <c r="GZ96" s="44">
        <f t="shared" si="82"/>
        <v>0</v>
      </c>
      <c r="HA96" s="44">
        <f t="shared" si="82"/>
        <v>0</v>
      </c>
      <c r="HB96" s="44">
        <f t="shared" si="82"/>
        <v>0</v>
      </c>
      <c r="HC96" s="44">
        <f t="shared" si="82"/>
        <v>0</v>
      </c>
      <c r="HD96" s="44">
        <f t="shared" si="98"/>
        <v>0</v>
      </c>
      <c r="HE96" s="44">
        <f t="shared" si="98"/>
        <v>0</v>
      </c>
      <c r="HF96" s="44">
        <f t="shared" si="98"/>
        <v>0</v>
      </c>
      <c r="HG96" s="44">
        <f t="shared" si="90"/>
        <v>0</v>
      </c>
      <c r="HH96" s="44">
        <f t="shared" si="90"/>
        <v>0</v>
      </c>
      <c r="HI96" s="44">
        <f t="shared" si="90"/>
        <v>0</v>
      </c>
      <c r="HJ96" s="44"/>
      <c r="HK96" s="44">
        <f t="shared" si="83"/>
        <v>0</v>
      </c>
      <c r="HL96" s="44">
        <f t="shared" si="83"/>
        <v>0</v>
      </c>
      <c r="HM96" s="44">
        <f t="shared" si="83"/>
        <v>0</v>
      </c>
      <c r="HN96" s="44">
        <f t="shared" si="83"/>
        <v>0</v>
      </c>
      <c r="HO96" s="44">
        <f t="shared" si="83"/>
        <v>0</v>
      </c>
      <c r="HP96" s="44">
        <f t="shared" si="83"/>
        <v>0</v>
      </c>
      <c r="HQ96" s="44">
        <f t="shared" si="83"/>
        <v>0</v>
      </c>
      <c r="HR96" s="44">
        <f t="shared" si="83"/>
        <v>0</v>
      </c>
      <c r="HS96" s="44">
        <f t="shared" si="83"/>
        <v>0</v>
      </c>
      <c r="HT96" s="44">
        <f t="shared" si="83"/>
        <v>0</v>
      </c>
      <c r="HU96" s="44">
        <f t="shared" si="83"/>
        <v>0</v>
      </c>
      <c r="HV96" s="44">
        <f t="shared" si="83"/>
        <v>0</v>
      </c>
      <c r="HW96" s="44">
        <f t="shared" si="83"/>
        <v>0</v>
      </c>
      <c r="HX96" s="44">
        <f t="shared" si="83"/>
        <v>0</v>
      </c>
      <c r="HY96" s="44">
        <f t="shared" si="83"/>
        <v>0</v>
      </c>
      <c r="HZ96" s="44">
        <f t="shared" si="83"/>
        <v>0</v>
      </c>
      <c r="IA96" s="44">
        <f t="shared" si="99"/>
        <v>0</v>
      </c>
      <c r="IB96" s="44">
        <f t="shared" si="99"/>
        <v>0</v>
      </c>
      <c r="IC96" s="44">
        <f t="shared" si="99"/>
        <v>0</v>
      </c>
      <c r="ID96" s="44">
        <f t="shared" si="91"/>
        <v>0</v>
      </c>
      <c r="IE96" s="44">
        <f t="shared" si="91"/>
        <v>0</v>
      </c>
      <c r="IF96" s="44">
        <f t="shared" si="91"/>
        <v>0</v>
      </c>
    </row>
    <row r="97" spans="1:240" s="34" customFormat="1" ht="12" customHeight="1" x14ac:dyDescent="0.15">
      <c r="A97" s="77"/>
      <c r="B97" s="78" t="s">
        <v>313</v>
      </c>
      <c r="C97" s="78"/>
      <c r="D97" s="79"/>
      <c r="E97" s="79"/>
      <c r="F97" s="80"/>
      <c r="G97" s="80"/>
      <c r="H97" s="65"/>
      <c r="I97" s="65"/>
      <c r="J97" s="65"/>
      <c r="K97" s="67"/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/>
      <c r="W97" s="81">
        <v>0</v>
      </c>
      <c r="X97" s="81">
        <v>0</v>
      </c>
      <c r="Y97" s="81">
        <v>0</v>
      </c>
      <c r="Z97" s="81">
        <v>0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44"/>
      <c r="AI97" s="81">
        <v>0</v>
      </c>
      <c r="AJ97" s="81">
        <v>0</v>
      </c>
      <c r="AK97" s="81">
        <v>0</v>
      </c>
      <c r="AL97" s="81">
        <v>0</v>
      </c>
      <c r="AM97" s="81">
        <v>0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1">
        <v>0</v>
      </c>
      <c r="BA97" s="81">
        <v>0</v>
      </c>
      <c r="BB97" s="81">
        <v>0</v>
      </c>
      <c r="BC97" s="81">
        <v>0</v>
      </c>
      <c r="BD97" s="81">
        <v>0</v>
      </c>
      <c r="BE97" s="5"/>
      <c r="BF97" s="34">
        <f t="shared" si="76"/>
        <v>0</v>
      </c>
      <c r="BG97" s="34">
        <f t="shared" si="76"/>
        <v>0</v>
      </c>
      <c r="BH97" s="34">
        <f t="shared" si="76"/>
        <v>0</v>
      </c>
      <c r="BI97" s="34">
        <f t="shared" si="76"/>
        <v>0</v>
      </c>
      <c r="BJ97" s="34">
        <f t="shared" si="76"/>
        <v>0</v>
      </c>
      <c r="BK97" s="34">
        <f t="shared" si="76"/>
        <v>0</v>
      </c>
      <c r="BL97" s="34">
        <f t="shared" si="76"/>
        <v>0</v>
      </c>
      <c r="BM97" s="34">
        <f t="shared" si="76"/>
        <v>0</v>
      </c>
      <c r="BN97" s="34">
        <f t="shared" si="76"/>
        <v>0</v>
      </c>
      <c r="BO97" s="34">
        <f t="shared" si="76"/>
        <v>0</v>
      </c>
      <c r="BP97" s="34">
        <f t="shared" si="76"/>
        <v>0</v>
      </c>
      <c r="BQ97" s="34">
        <f t="shared" si="76"/>
        <v>0</v>
      </c>
      <c r="BR97" s="34">
        <f t="shared" si="76"/>
        <v>0</v>
      </c>
      <c r="BS97" s="34">
        <f t="shared" si="76"/>
        <v>0</v>
      </c>
      <c r="BT97" s="34">
        <f t="shared" si="76"/>
        <v>0</v>
      </c>
      <c r="BU97" s="34">
        <f t="shared" si="76"/>
        <v>0</v>
      </c>
      <c r="BV97" s="34">
        <f t="shared" si="92"/>
        <v>0</v>
      </c>
      <c r="BW97" s="34">
        <f t="shared" si="92"/>
        <v>0</v>
      </c>
      <c r="BX97" s="34">
        <f t="shared" si="92"/>
        <v>0</v>
      </c>
      <c r="BY97" s="34">
        <f t="shared" si="84"/>
        <v>0</v>
      </c>
      <c r="BZ97" s="34">
        <f t="shared" si="84"/>
        <v>0</v>
      </c>
      <c r="CA97" s="34">
        <f t="shared" si="84"/>
        <v>0</v>
      </c>
      <c r="CC97" s="34">
        <f t="shared" si="66"/>
        <v>0</v>
      </c>
      <c r="CD97" s="34">
        <f t="shared" si="77"/>
        <v>0</v>
      </c>
      <c r="CE97" s="34">
        <f t="shared" si="77"/>
        <v>0</v>
      </c>
      <c r="CF97" s="34">
        <f t="shared" si="77"/>
        <v>0</v>
      </c>
      <c r="CG97" s="34">
        <f t="shared" si="77"/>
        <v>0</v>
      </c>
      <c r="CH97" s="34">
        <f t="shared" si="77"/>
        <v>0</v>
      </c>
      <c r="CI97" s="34">
        <f t="shared" si="77"/>
        <v>0</v>
      </c>
      <c r="CJ97" s="34">
        <f t="shared" si="77"/>
        <v>0</v>
      </c>
      <c r="CK97" s="34">
        <f t="shared" si="77"/>
        <v>0</v>
      </c>
      <c r="CL97" s="34">
        <f t="shared" si="77"/>
        <v>0</v>
      </c>
      <c r="CM97" s="34">
        <f t="shared" si="77"/>
        <v>0</v>
      </c>
      <c r="CN97" s="34">
        <f t="shared" si="77"/>
        <v>0</v>
      </c>
      <c r="CO97" s="34">
        <f t="shared" si="77"/>
        <v>0</v>
      </c>
      <c r="CP97" s="34">
        <f t="shared" si="77"/>
        <v>0</v>
      </c>
      <c r="CQ97" s="34">
        <f t="shared" si="77"/>
        <v>0</v>
      </c>
      <c r="CR97" s="34">
        <f t="shared" si="77"/>
        <v>0</v>
      </c>
      <c r="CS97" s="34">
        <f t="shared" si="77"/>
        <v>0</v>
      </c>
      <c r="CT97" s="34">
        <f t="shared" si="93"/>
        <v>0</v>
      </c>
      <c r="CU97" s="34">
        <f t="shared" si="93"/>
        <v>0</v>
      </c>
      <c r="CV97" s="34">
        <f t="shared" si="93"/>
        <v>0</v>
      </c>
      <c r="CW97" s="34">
        <f t="shared" si="85"/>
        <v>0</v>
      </c>
      <c r="CX97" s="34">
        <f t="shared" si="85"/>
        <v>0</v>
      </c>
      <c r="DA97" s="34">
        <f t="shared" si="78"/>
        <v>0</v>
      </c>
      <c r="DB97" s="34">
        <f t="shared" si="78"/>
        <v>0</v>
      </c>
      <c r="DC97" s="34">
        <f t="shared" si="78"/>
        <v>0</v>
      </c>
      <c r="DD97" s="34">
        <f t="shared" si="78"/>
        <v>0</v>
      </c>
      <c r="DE97" s="34">
        <f t="shared" si="78"/>
        <v>0</v>
      </c>
      <c r="DF97" s="34">
        <f t="shared" si="78"/>
        <v>0</v>
      </c>
      <c r="DG97" s="34">
        <f t="shared" si="78"/>
        <v>0</v>
      </c>
      <c r="DH97" s="34">
        <f t="shared" si="78"/>
        <v>0</v>
      </c>
      <c r="DI97" s="34">
        <f t="shared" si="78"/>
        <v>0</v>
      </c>
      <c r="DJ97" s="34">
        <f t="shared" si="78"/>
        <v>0</v>
      </c>
      <c r="DK97" s="34">
        <f t="shared" si="78"/>
        <v>0</v>
      </c>
      <c r="DL97" s="34">
        <f t="shared" si="78"/>
        <v>0</v>
      </c>
      <c r="DM97" s="34">
        <f t="shared" si="78"/>
        <v>0</v>
      </c>
      <c r="DN97" s="34">
        <f t="shared" si="78"/>
        <v>0</v>
      </c>
      <c r="DO97" s="34">
        <f t="shared" si="78"/>
        <v>0</v>
      </c>
      <c r="DP97" s="34">
        <f t="shared" si="78"/>
        <v>0</v>
      </c>
      <c r="DQ97" s="34">
        <f t="shared" si="94"/>
        <v>0</v>
      </c>
      <c r="DR97" s="34">
        <f t="shared" si="94"/>
        <v>0</v>
      </c>
      <c r="DS97" s="34">
        <f t="shared" si="94"/>
        <v>0</v>
      </c>
      <c r="DT97" s="34">
        <f t="shared" si="86"/>
        <v>0</v>
      </c>
      <c r="DU97" s="34">
        <f t="shared" si="86"/>
        <v>0</v>
      </c>
      <c r="DW97" s="34">
        <f t="shared" si="67"/>
        <v>0</v>
      </c>
      <c r="DX97" s="34">
        <f t="shared" si="79"/>
        <v>0</v>
      </c>
      <c r="DY97" s="34">
        <f t="shared" si="79"/>
        <v>0</v>
      </c>
      <c r="DZ97" s="34">
        <f t="shared" si="79"/>
        <v>0</v>
      </c>
      <c r="EA97" s="34">
        <f t="shared" si="79"/>
        <v>0</v>
      </c>
      <c r="EB97" s="34">
        <f t="shared" si="79"/>
        <v>0</v>
      </c>
      <c r="EC97" s="34">
        <f t="shared" si="79"/>
        <v>0</v>
      </c>
      <c r="ED97" s="34">
        <f t="shared" si="79"/>
        <v>0</v>
      </c>
      <c r="EE97" s="34">
        <f t="shared" si="79"/>
        <v>0</v>
      </c>
      <c r="EF97" s="34">
        <f t="shared" si="79"/>
        <v>0</v>
      </c>
      <c r="EG97" s="34">
        <f t="shared" si="79"/>
        <v>0</v>
      </c>
      <c r="EH97" s="34">
        <f t="shared" si="79"/>
        <v>0</v>
      </c>
      <c r="EI97" s="34">
        <f t="shared" si="79"/>
        <v>0</v>
      </c>
      <c r="EJ97" s="34">
        <f t="shared" si="79"/>
        <v>0</v>
      </c>
      <c r="EK97" s="34">
        <f t="shared" si="79"/>
        <v>0</v>
      </c>
      <c r="EL97" s="34">
        <f t="shared" si="79"/>
        <v>0</v>
      </c>
      <c r="EM97" s="34">
        <f t="shared" si="79"/>
        <v>0</v>
      </c>
      <c r="EN97" s="34">
        <f t="shared" si="95"/>
        <v>0</v>
      </c>
      <c r="EO97" s="34">
        <f t="shared" si="95"/>
        <v>0</v>
      </c>
      <c r="EP97" s="34">
        <f t="shared" si="95"/>
        <v>0</v>
      </c>
      <c r="EQ97" s="34">
        <f t="shared" si="87"/>
        <v>0</v>
      </c>
      <c r="ER97" s="34">
        <f t="shared" si="87"/>
        <v>0</v>
      </c>
      <c r="ES97" s="5"/>
      <c r="ET97" s="44">
        <f t="shared" si="80"/>
        <v>0</v>
      </c>
      <c r="EU97" s="44">
        <f t="shared" si="80"/>
        <v>0</v>
      </c>
      <c r="EV97" s="44">
        <f t="shared" si="80"/>
        <v>0</v>
      </c>
      <c r="EW97" s="44">
        <f t="shared" si="80"/>
        <v>0</v>
      </c>
      <c r="EX97" s="44">
        <f t="shared" si="80"/>
        <v>0</v>
      </c>
      <c r="EY97" s="44">
        <f t="shared" si="80"/>
        <v>0</v>
      </c>
      <c r="EZ97" s="44">
        <f t="shared" si="80"/>
        <v>0</v>
      </c>
      <c r="FA97" s="44">
        <f t="shared" si="80"/>
        <v>0</v>
      </c>
      <c r="FB97" s="44">
        <f t="shared" si="80"/>
        <v>0</v>
      </c>
      <c r="FC97" s="44">
        <f t="shared" si="80"/>
        <v>0</v>
      </c>
      <c r="FD97" s="44">
        <f t="shared" si="80"/>
        <v>0</v>
      </c>
      <c r="FE97" s="44">
        <f t="shared" si="80"/>
        <v>0</v>
      </c>
      <c r="FF97" s="44">
        <f t="shared" si="80"/>
        <v>0</v>
      </c>
      <c r="FG97" s="44">
        <f t="shared" si="80"/>
        <v>0</v>
      </c>
      <c r="FH97" s="44">
        <f t="shared" si="80"/>
        <v>0</v>
      </c>
      <c r="FI97" s="44">
        <f t="shared" si="80"/>
        <v>0</v>
      </c>
      <c r="FJ97" s="44">
        <f t="shared" si="96"/>
        <v>0</v>
      </c>
      <c r="FK97" s="44">
        <f t="shared" si="96"/>
        <v>0</v>
      </c>
      <c r="FL97" s="44">
        <f t="shared" si="96"/>
        <v>0</v>
      </c>
      <c r="FM97" s="44">
        <f t="shared" si="88"/>
        <v>0</v>
      </c>
      <c r="FN97" s="44">
        <f t="shared" si="88"/>
        <v>0</v>
      </c>
      <c r="FO97" s="44">
        <f t="shared" si="88"/>
        <v>0</v>
      </c>
      <c r="FP97" s="44"/>
      <c r="FQ97" s="44">
        <f t="shared" si="81"/>
        <v>0</v>
      </c>
      <c r="FR97" s="44">
        <f t="shared" si="81"/>
        <v>0</v>
      </c>
      <c r="FS97" s="44">
        <f t="shared" si="81"/>
        <v>0</v>
      </c>
      <c r="FT97" s="44">
        <f t="shared" si="81"/>
        <v>0</v>
      </c>
      <c r="FU97" s="44">
        <f t="shared" si="81"/>
        <v>0</v>
      </c>
      <c r="FV97" s="44">
        <f t="shared" si="81"/>
        <v>0</v>
      </c>
      <c r="FW97" s="44">
        <f t="shared" si="81"/>
        <v>0</v>
      </c>
      <c r="FX97" s="44">
        <f t="shared" si="81"/>
        <v>0</v>
      </c>
      <c r="FY97" s="44">
        <f t="shared" si="81"/>
        <v>0</v>
      </c>
      <c r="FZ97" s="44">
        <f t="shared" si="81"/>
        <v>0</v>
      </c>
      <c r="GA97" s="44">
        <f t="shared" si="81"/>
        <v>0</v>
      </c>
      <c r="GB97" s="44">
        <f t="shared" si="81"/>
        <v>0</v>
      </c>
      <c r="GC97" s="44">
        <f t="shared" si="81"/>
        <v>0</v>
      </c>
      <c r="GD97" s="44">
        <f t="shared" si="81"/>
        <v>0</v>
      </c>
      <c r="GE97" s="44">
        <f t="shared" si="81"/>
        <v>0</v>
      </c>
      <c r="GF97" s="44">
        <f t="shared" si="81"/>
        <v>0</v>
      </c>
      <c r="GG97" s="44">
        <f t="shared" si="97"/>
        <v>0</v>
      </c>
      <c r="GH97" s="44">
        <f t="shared" si="97"/>
        <v>0</v>
      </c>
      <c r="GI97" s="44">
        <f t="shared" si="97"/>
        <v>0</v>
      </c>
      <c r="GJ97" s="44">
        <f t="shared" si="89"/>
        <v>0</v>
      </c>
      <c r="GK97" s="44">
        <f t="shared" si="89"/>
        <v>0</v>
      </c>
      <c r="GL97" s="44">
        <f t="shared" si="89"/>
        <v>0</v>
      </c>
      <c r="GM97" s="44"/>
      <c r="GN97" s="44">
        <f t="shared" si="82"/>
        <v>0</v>
      </c>
      <c r="GO97" s="44">
        <f t="shared" si="82"/>
        <v>0</v>
      </c>
      <c r="GP97" s="44">
        <f t="shared" si="82"/>
        <v>0</v>
      </c>
      <c r="GQ97" s="44">
        <f t="shared" si="82"/>
        <v>0</v>
      </c>
      <c r="GR97" s="44">
        <f t="shared" si="82"/>
        <v>0</v>
      </c>
      <c r="GS97" s="44">
        <f t="shared" si="82"/>
        <v>0</v>
      </c>
      <c r="GT97" s="44">
        <f t="shared" si="82"/>
        <v>0</v>
      </c>
      <c r="GU97" s="44">
        <f t="shared" si="82"/>
        <v>0</v>
      </c>
      <c r="GV97" s="44">
        <f t="shared" si="82"/>
        <v>0</v>
      </c>
      <c r="GW97" s="44">
        <f t="shared" si="82"/>
        <v>0</v>
      </c>
      <c r="GX97" s="44">
        <f t="shared" si="82"/>
        <v>0</v>
      </c>
      <c r="GY97" s="44">
        <f t="shared" si="82"/>
        <v>0</v>
      </c>
      <c r="GZ97" s="44">
        <f t="shared" si="82"/>
        <v>0</v>
      </c>
      <c r="HA97" s="44">
        <f t="shared" si="82"/>
        <v>0</v>
      </c>
      <c r="HB97" s="44">
        <f t="shared" si="82"/>
        <v>0</v>
      </c>
      <c r="HC97" s="44">
        <f t="shared" si="82"/>
        <v>0</v>
      </c>
      <c r="HD97" s="44">
        <f t="shared" si="98"/>
        <v>0</v>
      </c>
      <c r="HE97" s="44">
        <f t="shared" si="98"/>
        <v>0</v>
      </c>
      <c r="HF97" s="44">
        <f t="shared" si="98"/>
        <v>0</v>
      </c>
      <c r="HG97" s="44">
        <f t="shared" si="90"/>
        <v>0</v>
      </c>
      <c r="HH97" s="44">
        <f t="shared" si="90"/>
        <v>0</v>
      </c>
      <c r="HI97" s="44">
        <f t="shared" si="90"/>
        <v>0</v>
      </c>
      <c r="HJ97" s="44"/>
      <c r="HK97" s="44">
        <f t="shared" si="83"/>
        <v>0</v>
      </c>
      <c r="HL97" s="44">
        <f t="shared" si="83"/>
        <v>0</v>
      </c>
      <c r="HM97" s="44">
        <f t="shared" si="83"/>
        <v>0</v>
      </c>
      <c r="HN97" s="44">
        <f t="shared" si="83"/>
        <v>0</v>
      </c>
      <c r="HO97" s="44">
        <f t="shared" si="83"/>
        <v>0</v>
      </c>
      <c r="HP97" s="44">
        <f t="shared" si="83"/>
        <v>0</v>
      </c>
      <c r="HQ97" s="44">
        <f t="shared" si="83"/>
        <v>0</v>
      </c>
      <c r="HR97" s="44">
        <f t="shared" si="83"/>
        <v>0</v>
      </c>
      <c r="HS97" s="44">
        <f t="shared" si="83"/>
        <v>0</v>
      </c>
      <c r="HT97" s="44">
        <f t="shared" si="83"/>
        <v>0</v>
      </c>
      <c r="HU97" s="44">
        <f t="shared" si="83"/>
        <v>0</v>
      </c>
      <c r="HV97" s="44">
        <f t="shared" si="83"/>
        <v>0</v>
      </c>
      <c r="HW97" s="44">
        <f t="shared" si="83"/>
        <v>0</v>
      </c>
      <c r="HX97" s="44">
        <f t="shared" si="83"/>
        <v>0</v>
      </c>
      <c r="HY97" s="44">
        <f t="shared" si="83"/>
        <v>0</v>
      </c>
      <c r="HZ97" s="44">
        <f t="shared" si="83"/>
        <v>0</v>
      </c>
      <c r="IA97" s="44">
        <f t="shared" si="99"/>
        <v>0</v>
      </c>
      <c r="IB97" s="44">
        <f t="shared" si="99"/>
        <v>0</v>
      </c>
      <c r="IC97" s="44">
        <f t="shared" si="99"/>
        <v>0</v>
      </c>
      <c r="ID97" s="44">
        <f t="shared" si="91"/>
        <v>0</v>
      </c>
      <c r="IE97" s="44">
        <f t="shared" si="91"/>
        <v>0</v>
      </c>
      <c r="IF97" s="44">
        <f t="shared" si="91"/>
        <v>0</v>
      </c>
    </row>
    <row r="98" spans="1:240" s="34" customFormat="1" ht="12" customHeight="1" x14ac:dyDescent="0.15">
      <c r="A98" s="77"/>
      <c r="B98" s="78" t="s">
        <v>313</v>
      </c>
      <c r="C98" s="78"/>
      <c r="D98" s="79"/>
      <c r="E98" s="79"/>
      <c r="F98" s="79"/>
      <c r="G98" s="79"/>
      <c r="H98" s="65"/>
      <c r="I98" s="65"/>
      <c r="J98" s="65"/>
      <c r="K98" s="67"/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/>
      <c r="W98" s="81">
        <v>0</v>
      </c>
      <c r="X98" s="81">
        <v>0</v>
      </c>
      <c r="Y98" s="81">
        <v>0</v>
      </c>
      <c r="Z98" s="81">
        <v>0</v>
      </c>
      <c r="AA98" s="81">
        <v>0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44"/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0</v>
      </c>
      <c r="AO98" s="81">
        <v>0</v>
      </c>
      <c r="AP98" s="81">
        <v>0</v>
      </c>
      <c r="AQ98" s="81">
        <v>0</v>
      </c>
      <c r="AR98" s="81">
        <v>0</v>
      </c>
      <c r="AS98" s="81">
        <v>0</v>
      </c>
      <c r="AT98" s="81">
        <v>0</v>
      </c>
      <c r="AU98" s="81">
        <v>0</v>
      </c>
      <c r="AV98" s="81">
        <v>0</v>
      </c>
      <c r="AW98" s="81">
        <v>0</v>
      </c>
      <c r="AX98" s="81">
        <v>0</v>
      </c>
      <c r="AY98" s="81">
        <v>0</v>
      </c>
      <c r="AZ98" s="81">
        <v>0</v>
      </c>
      <c r="BA98" s="81">
        <v>0</v>
      </c>
      <c r="BB98" s="81">
        <v>0</v>
      </c>
      <c r="BC98" s="81">
        <v>0</v>
      </c>
      <c r="BD98" s="81">
        <v>0</v>
      </c>
      <c r="BE98" s="5"/>
      <c r="BF98" s="34">
        <f t="shared" si="76"/>
        <v>0</v>
      </c>
      <c r="BG98" s="34">
        <f t="shared" si="76"/>
        <v>0</v>
      </c>
      <c r="BH98" s="34">
        <f t="shared" si="76"/>
        <v>0</v>
      </c>
      <c r="BI98" s="34">
        <f t="shared" si="76"/>
        <v>0</v>
      </c>
      <c r="BJ98" s="34">
        <f t="shared" si="76"/>
        <v>0</v>
      </c>
      <c r="BK98" s="34">
        <f t="shared" si="76"/>
        <v>0</v>
      </c>
      <c r="BL98" s="34">
        <f t="shared" si="76"/>
        <v>0</v>
      </c>
      <c r="BM98" s="34">
        <f t="shared" si="76"/>
        <v>0</v>
      </c>
      <c r="BN98" s="34">
        <f t="shared" si="76"/>
        <v>0</v>
      </c>
      <c r="BO98" s="34">
        <f t="shared" si="76"/>
        <v>0</v>
      </c>
      <c r="BP98" s="34">
        <f t="shared" si="76"/>
        <v>0</v>
      </c>
      <c r="BQ98" s="34">
        <f t="shared" si="76"/>
        <v>0</v>
      </c>
      <c r="BR98" s="34">
        <f t="shared" si="76"/>
        <v>0</v>
      </c>
      <c r="BS98" s="34">
        <f t="shared" si="76"/>
        <v>0</v>
      </c>
      <c r="BT98" s="34">
        <f t="shared" si="76"/>
        <v>0</v>
      </c>
      <c r="BU98" s="34">
        <f t="shared" si="76"/>
        <v>0</v>
      </c>
      <c r="BV98" s="34">
        <f t="shared" si="92"/>
        <v>0</v>
      </c>
      <c r="BW98" s="34">
        <f t="shared" si="92"/>
        <v>0</v>
      </c>
      <c r="BX98" s="34">
        <f t="shared" si="92"/>
        <v>0</v>
      </c>
      <c r="BY98" s="34">
        <f t="shared" si="84"/>
        <v>0</v>
      </c>
      <c r="BZ98" s="34">
        <f t="shared" si="84"/>
        <v>0</v>
      </c>
      <c r="CA98" s="34">
        <f t="shared" si="84"/>
        <v>0</v>
      </c>
      <c r="CC98" s="34">
        <f t="shared" si="66"/>
        <v>0</v>
      </c>
      <c r="CD98" s="34">
        <f t="shared" si="77"/>
        <v>0</v>
      </c>
      <c r="CE98" s="34">
        <f t="shared" si="77"/>
        <v>0</v>
      </c>
      <c r="CF98" s="34">
        <f t="shared" si="77"/>
        <v>0</v>
      </c>
      <c r="CG98" s="34">
        <f t="shared" si="77"/>
        <v>0</v>
      </c>
      <c r="CH98" s="34">
        <f t="shared" si="77"/>
        <v>0</v>
      </c>
      <c r="CI98" s="34">
        <f t="shared" si="77"/>
        <v>0</v>
      </c>
      <c r="CJ98" s="34">
        <f t="shared" si="77"/>
        <v>0</v>
      </c>
      <c r="CK98" s="34">
        <f t="shared" si="77"/>
        <v>0</v>
      </c>
      <c r="CL98" s="34">
        <f t="shared" si="77"/>
        <v>0</v>
      </c>
      <c r="CM98" s="34">
        <f t="shared" si="77"/>
        <v>0</v>
      </c>
      <c r="CN98" s="34">
        <f t="shared" si="77"/>
        <v>0</v>
      </c>
      <c r="CO98" s="34">
        <f t="shared" si="77"/>
        <v>0</v>
      </c>
      <c r="CP98" s="34">
        <f t="shared" si="77"/>
        <v>0</v>
      </c>
      <c r="CQ98" s="34">
        <f t="shared" si="77"/>
        <v>0</v>
      </c>
      <c r="CR98" s="34">
        <f t="shared" si="77"/>
        <v>0</v>
      </c>
      <c r="CS98" s="34">
        <f t="shared" si="77"/>
        <v>0</v>
      </c>
      <c r="CT98" s="34">
        <f t="shared" si="93"/>
        <v>0</v>
      </c>
      <c r="CU98" s="34">
        <f t="shared" si="93"/>
        <v>0</v>
      </c>
      <c r="CV98" s="34">
        <f t="shared" si="93"/>
        <v>0</v>
      </c>
      <c r="CW98" s="34">
        <f t="shared" si="85"/>
        <v>0</v>
      </c>
      <c r="CX98" s="34">
        <f t="shared" si="85"/>
        <v>0</v>
      </c>
      <c r="DA98" s="34">
        <f t="shared" si="78"/>
        <v>0</v>
      </c>
      <c r="DB98" s="34">
        <f t="shared" si="78"/>
        <v>0</v>
      </c>
      <c r="DC98" s="34">
        <f t="shared" si="78"/>
        <v>0</v>
      </c>
      <c r="DD98" s="34">
        <f t="shared" si="78"/>
        <v>0</v>
      </c>
      <c r="DE98" s="34">
        <f t="shared" si="78"/>
        <v>0</v>
      </c>
      <c r="DF98" s="34">
        <f t="shared" si="78"/>
        <v>0</v>
      </c>
      <c r="DG98" s="34">
        <f t="shared" si="78"/>
        <v>0</v>
      </c>
      <c r="DH98" s="34">
        <f t="shared" si="78"/>
        <v>0</v>
      </c>
      <c r="DI98" s="34">
        <f t="shared" si="78"/>
        <v>0</v>
      </c>
      <c r="DJ98" s="34">
        <f t="shared" si="78"/>
        <v>0</v>
      </c>
      <c r="DK98" s="34">
        <f t="shared" si="78"/>
        <v>0</v>
      </c>
      <c r="DL98" s="34">
        <f t="shared" si="78"/>
        <v>0</v>
      </c>
      <c r="DM98" s="34">
        <f t="shared" si="78"/>
        <v>0</v>
      </c>
      <c r="DN98" s="34">
        <f t="shared" si="78"/>
        <v>0</v>
      </c>
      <c r="DO98" s="34">
        <f t="shared" si="78"/>
        <v>0</v>
      </c>
      <c r="DP98" s="34">
        <f t="shared" si="78"/>
        <v>0</v>
      </c>
      <c r="DQ98" s="34">
        <f t="shared" si="94"/>
        <v>0</v>
      </c>
      <c r="DR98" s="34">
        <f t="shared" si="94"/>
        <v>0</v>
      </c>
      <c r="DS98" s="34">
        <f t="shared" si="94"/>
        <v>0</v>
      </c>
      <c r="DT98" s="34">
        <f t="shared" si="86"/>
        <v>0</v>
      </c>
      <c r="DU98" s="34">
        <f t="shared" si="86"/>
        <v>0</v>
      </c>
      <c r="DW98" s="34">
        <f t="shared" si="67"/>
        <v>0</v>
      </c>
      <c r="DX98" s="34">
        <f t="shared" si="79"/>
        <v>0</v>
      </c>
      <c r="DY98" s="34">
        <f t="shared" si="79"/>
        <v>0</v>
      </c>
      <c r="DZ98" s="34">
        <f t="shared" si="79"/>
        <v>0</v>
      </c>
      <c r="EA98" s="34">
        <f t="shared" si="79"/>
        <v>0</v>
      </c>
      <c r="EB98" s="34">
        <f t="shared" si="79"/>
        <v>0</v>
      </c>
      <c r="EC98" s="34">
        <f t="shared" si="79"/>
        <v>0</v>
      </c>
      <c r="ED98" s="34">
        <f t="shared" si="79"/>
        <v>0</v>
      </c>
      <c r="EE98" s="34">
        <f t="shared" si="79"/>
        <v>0</v>
      </c>
      <c r="EF98" s="34">
        <f t="shared" si="79"/>
        <v>0</v>
      </c>
      <c r="EG98" s="34">
        <f t="shared" si="79"/>
        <v>0</v>
      </c>
      <c r="EH98" s="34">
        <f t="shared" si="79"/>
        <v>0</v>
      </c>
      <c r="EI98" s="34">
        <f t="shared" si="79"/>
        <v>0</v>
      </c>
      <c r="EJ98" s="34">
        <f t="shared" si="79"/>
        <v>0</v>
      </c>
      <c r="EK98" s="34">
        <f t="shared" si="79"/>
        <v>0</v>
      </c>
      <c r="EL98" s="34">
        <f t="shared" si="79"/>
        <v>0</v>
      </c>
      <c r="EM98" s="34">
        <f t="shared" si="79"/>
        <v>0</v>
      </c>
      <c r="EN98" s="34">
        <f t="shared" si="95"/>
        <v>0</v>
      </c>
      <c r="EO98" s="34">
        <f t="shared" si="95"/>
        <v>0</v>
      </c>
      <c r="EP98" s="34">
        <f t="shared" si="95"/>
        <v>0</v>
      </c>
      <c r="EQ98" s="34">
        <f t="shared" si="87"/>
        <v>0</v>
      </c>
      <c r="ER98" s="34">
        <f t="shared" si="87"/>
        <v>0</v>
      </c>
      <c r="ES98" s="5"/>
      <c r="ET98" s="44">
        <f t="shared" si="80"/>
        <v>0</v>
      </c>
      <c r="EU98" s="44">
        <f t="shared" si="80"/>
        <v>0</v>
      </c>
      <c r="EV98" s="44">
        <f t="shared" si="80"/>
        <v>0</v>
      </c>
      <c r="EW98" s="44">
        <f t="shared" si="80"/>
        <v>0</v>
      </c>
      <c r="EX98" s="44">
        <f t="shared" si="80"/>
        <v>0</v>
      </c>
      <c r="EY98" s="44">
        <f t="shared" si="80"/>
        <v>0</v>
      </c>
      <c r="EZ98" s="44">
        <f t="shared" si="80"/>
        <v>0</v>
      </c>
      <c r="FA98" s="44">
        <f t="shared" si="80"/>
        <v>0</v>
      </c>
      <c r="FB98" s="44">
        <f t="shared" si="80"/>
        <v>0</v>
      </c>
      <c r="FC98" s="44">
        <f t="shared" si="80"/>
        <v>0</v>
      </c>
      <c r="FD98" s="44">
        <f t="shared" si="80"/>
        <v>0</v>
      </c>
      <c r="FE98" s="44">
        <f t="shared" si="80"/>
        <v>0</v>
      </c>
      <c r="FF98" s="44">
        <f t="shared" si="80"/>
        <v>0</v>
      </c>
      <c r="FG98" s="44">
        <f t="shared" si="80"/>
        <v>0</v>
      </c>
      <c r="FH98" s="44">
        <f t="shared" si="80"/>
        <v>0</v>
      </c>
      <c r="FI98" s="44">
        <f t="shared" si="80"/>
        <v>0</v>
      </c>
      <c r="FJ98" s="44">
        <f t="shared" si="96"/>
        <v>0</v>
      </c>
      <c r="FK98" s="44">
        <f t="shared" si="96"/>
        <v>0</v>
      </c>
      <c r="FL98" s="44">
        <f t="shared" si="96"/>
        <v>0</v>
      </c>
      <c r="FM98" s="44">
        <f t="shared" si="88"/>
        <v>0</v>
      </c>
      <c r="FN98" s="44">
        <f t="shared" si="88"/>
        <v>0</v>
      </c>
      <c r="FO98" s="44">
        <f t="shared" si="88"/>
        <v>0</v>
      </c>
      <c r="FP98" s="44"/>
      <c r="FQ98" s="44">
        <f t="shared" si="81"/>
        <v>0</v>
      </c>
      <c r="FR98" s="44">
        <f t="shared" si="81"/>
        <v>0</v>
      </c>
      <c r="FS98" s="44">
        <f t="shared" si="81"/>
        <v>0</v>
      </c>
      <c r="FT98" s="44">
        <f t="shared" si="81"/>
        <v>0</v>
      </c>
      <c r="FU98" s="44">
        <f t="shared" si="81"/>
        <v>0</v>
      </c>
      <c r="FV98" s="44">
        <f t="shared" si="81"/>
        <v>0</v>
      </c>
      <c r="FW98" s="44">
        <f t="shared" si="81"/>
        <v>0</v>
      </c>
      <c r="FX98" s="44">
        <f t="shared" si="81"/>
        <v>0</v>
      </c>
      <c r="FY98" s="44">
        <f t="shared" si="81"/>
        <v>0</v>
      </c>
      <c r="FZ98" s="44">
        <f t="shared" si="81"/>
        <v>0</v>
      </c>
      <c r="GA98" s="44">
        <f t="shared" si="81"/>
        <v>0</v>
      </c>
      <c r="GB98" s="44">
        <f t="shared" si="81"/>
        <v>0</v>
      </c>
      <c r="GC98" s="44">
        <f t="shared" si="81"/>
        <v>0</v>
      </c>
      <c r="GD98" s="44">
        <f t="shared" si="81"/>
        <v>0</v>
      </c>
      <c r="GE98" s="44">
        <f t="shared" si="81"/>
        <v>0</v>
      </c>
      <c r="GF98" s="44">
        <f t="shared" si="81"/>
        <v>0</v>
      </c>
      <c r="GG98" s="44">
        <f t="shared" si="97"/>
        <v>0</v>
      </c>
      <c r="GH98" s="44">
        <f t="shared" si="97"/>
        <v>0</v>
      </c>
      <c r="GI98" s="44">
        <f t="shared" si="97"/>
        <v>0</v>
      </c>
      <c r="GJ98" s="44">
        <f t="shared" si="89"/>
        <v>0</v>
      </c>
      <c r="GK98" s="44">
        <f t="shared" si="89"/>
        <v>0</v>
      </c>
      <c r="GL98" s="44">
        <f t="shared" si="89"/>
        <v>0</v>
      </c>
      <c r="GM98" s="44"/>
      <c r="GN98" s="44">
        <f t="shared" si="82"/>
        <v>0</v>
      </c>
      <c r="GO98" s="44">
        <f t="shared" si="82"/>
        <v>0</v>
      </c>
      <c r="GP98" s="44">
        <f t="shared" si="82"/>
        <v>0</v>
      </c>
      <c r="GQ98" s="44">
        <f t="shared" si="82"/>
        <v>0</v>
      </c>
      <c r="GR98" s="44">
        <f t="shared" si="82"/>
        <v>0</v>
      </c>
      <c r="GS98" s="44">
        <f t="shared" si="82"/>
        <v>0</v>
      </c>
      <c r="GT98" s="44">
        <f t="shared" si="82"/>
        <v>0</v>
      </c>
      <c r="GU98" s="44">
        <f t="shared" si="82"/>
        <v>0</v>
      </c>
      <c r="GV98" s="44">
        <f t="shared" si="82"/>
        <v>0</v>
      </c>
      <c r="GW98" s="44">
        <f t="shared" si="82"/>
        <v>0</v>
      </c>
      <c r="GX98" s="44">
        <f t="shared" si="82"/>
        <v>0</v>
      </c>
      <c r="GY98" s="44">
        <f t="shared" si="82"/>
        <v>0</v>
      </c>
      <c r="GZ98" s="44">
        <f t="shared" si="82"/>
        <v>0</v>
      </c>
      <c r="HA98" s="44">
        <f t="shared" si="82"/>
        <v>0</v>
      </c>
      <c r="HB98" s="44">
        <f t="shared" si="82"/>
        <v>0</v>
      </c>
      <c r="HC98" s="44">
        <f t="shared" si="82"/>
        <v>0</v>
      </c>
      <c r="HD98" s="44">
        <f t="shared" si="98"/>
        <v>0</v>
      </c>
      <c r="HE98" s="44">
        <f t="shared" si="98"/>
        <v>0</v>
      </c>
      <c r="HF98" s="44">
        <f t="shared" si="98"/>
        <v>0</v>
      </c>
      <c r="HG98" s="44">
        <f t="shared" si="90"/>
        <v>0</v>
      </c>
      <c r="HH98" s="44">
        <f t="shared" si="90"/>
        <v>0</v>
      </c>
      <c r="HI98" s="44">
        <f t="shared" si="90"/>
        <v>0</v>
      </c>
      <c r="HJ98" s="44"/>
      <c r="HK98" s="44">
        <f t="shared" si="83"/>
        <v>0</v>
      </c>
      <c r="HL98" s="44">
        <f t="shared" si="83"/>
        <v>0</v>
      </c>
      <c r="HM98" s="44">
        <f t="shared" si="83"/>
        <v>0</v>
      </c>
      <c r="HN98" s="44">
        <f t="shared" si="83"/>
        <v>0</v>
      </c>
      <c r="HO98" s="44">
        <f t="shared" si="83"/>
        <v>0</v>
      </c>
      <c r="HP98" s="44">
        <f t="shared" si="83"/>
        <v>0</v>
      </c>
      <c r="HQ98" s="44">
        <f t="shared" si="83"/>
        <v>0</v>
      </c>
      <c r="HR98" s="44">
        <f t="shared" si="83"/>
        <v>0</v>
      </c>
      <c r="HS98" s="44">
        <f t="shared" si="83"/>
        <v>0</v>
      </c>
      <c r="HT98" s="44">
        <f t="shared" si="83"/>
        <v>0</v>
      </c>
      <c r="HU98" s="44">
        <f t="shared" si="83"/>
        <v>0</v>
      </c>
      <c r="HV98" s="44">
        <f t="shared" si="83"/>
        <v>0</v>
      </c>
      <c r="HW98" s="44">
        <f t="shared" si="83"/>
        <v>0</v>
      </c>
      <c r="HX98" s="44">
        <f t="shared" si="83"/>
        <v>0</v>
      </c>
      <c r="HY98" s="44">
        <f t="shared" si="83"/>
        <v>0</v>
      </c>
      <c r="HZ98" s="44">
        <f t="shared" si="83"/>
        <v>0</v>
      </c>
      <c r="IA98" s="44">
        <f t="shared" si="99"/>
        <v>0</v>
      </c>
      <c r="IB98" s="44">
        <f t="shared" si="99"/>
        <v>0</v>
      </c>
      <c r="IC98" s="44">
        <f t="shared" si="99"/>
        <v>0</v>
      </c>
      <c r="ID98" s="44">
        <f t="shared" si="91"/>
        <v>0</v>
      </c>
      <c r="IE98" s="44">
        <f t="shared" si="91"/>
        <v>0</v>
      </c>
      <c r="IF98" s="44">
        <f t="shared" si="91"/>
        <v>0</v>
      </c>
    </row>
    <row r="99" spans="1:240" s="34" customFormat="1" ht="12" customHeight="1" x14ac:dyDescent="0.15">
      <c r="A99" s="77"/>
      <c r="B99" s="78" t="s">
        <v>313</v>
      </c>
      <c r="C99" s="78"/>
      <c r="D99" s="79"/>
      <c r="E99" s="79"/>
      <c r="F99" s="79"/>
      <c r="G99" s="79"/>
      <c r="H99" s="65"/>
      <c r="I99" s="65"/>
      <c r="J99" s="65"/>
      <c r="K99" s="67"/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  <c r="V99" s="81"/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44"/>
      <c r="AI99" s="81">
        <v>0</v>
      </c>
      <c r="AJ99" s="81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1">
        <v>0</v>
      </c>
      <c r="BA99" s="81">
        <v>0</v>
      </c>
      <c r="BB99" s="81">
        <v>0</v>
      </c>
      <c r="BC99" s="81">
        <v>0</v>
      </c>
      <c r="BD99" s="81">
        <v>0</v>
      </c>
      <c r="BE99" s="5"/>
      <c r="BF99" s="34">
        <f t="shared" si="76"/>
        <v>0</v>
      </c>
      <c r="BG99" s="34">
        <f t="shared" si="76"/>
        <v>0</v>
      </c>
      <c r="BH99" s="34">
        <f t="shared" si="76"/>
        <v>0</v>
      </c>
      <c r="BI99" s="34">
        <f t="shared" si="76"/>
        <v>0</v>
      </c>
      <c r="BJ99" s="34">
        <f t="shared" si="76"/>
        <v>0</v>
      </c>
      <c r="BK99" s="34">
        <f t="shared" si="76"/>
        <v>0</v>
      </c>
      <c r="BL99" s="34">
        <f t="shared" si="76"/>
        <v>0</v>
      </c>
      <c r="BM99" s="34">
        <f t="shared" si="76"/>
        <v>0</v>
      </c>
      <c r="BN99" s="34">
        <f t="shared" si="76"/>
        <v>0</v>
      </c>
      <c r="BO99" s="34">
        <f t="shared" si="76"/>
        <v>0</v>
      </c>
      <c r="BP99" s="34">
        <f t="shared" si="76"/>
        <v>0</v>
      </c>
      <c r="BQ99" s="34">
        <f t="shared" si="76"/>
        <v>0</v>
      </c>
      <c r="BR99" s="34">
        <f t="shared" si="76"/>
        <v>0</v>
      </c>
      <c r="BS99" s="34">
        <f t="shared" si="76"/>
        <v>0</v>
      </c>
      <c r="BT99" s="34">
        <f t="shared" si="76"/>
        <v>0</v>
      </c>
      <c r="BU99" s="34">
        <f t="shared" si="76"/>
        <v>0</v>
      </c>
      <c r="BV99" s="34">
        <f t="shared" si="92"/>
        <v>0</v>
      </c>
      <c r="BW99" s="34">
        <f t="shared" si="92"/>
        <v>0</v>
      </c>
      <c r="BX99" s="34">
        <f t="shared" si="92"/>
        <v>0</v>
      </c>
      <c r="BY99" s="34">
        <f t="shared" si="84"/>
        <v>0</v>
      </c>
      <c r="BZ99" s="34">
        <f t="shared" si="84"/>
        <v>0</v>
      </c>
      <c r="CA99" s="34">
        <f t="shared" si="84"/>
        <v>0</v>
      </c>
      <c r="CC99" s="34">
        <f t="shared" si="66"/>
        <v>0</v>
      </c>
      <c r="CD99" s="34">
        <f t="shared" si="77"/>
        <v>0</v>
      </c>
      <c r="CE99" s="34">
        <f t="shared" si="77"/>
        <v>0</v>
      </c>
      <c r="CF99" s="34">
        <f t="shared" si="77"/>
        <v>0</v>
      </c>
      <c r="CG99" s="34">
        <f t="shared" si="77"/>
        <v>0</v>
      </c>
      <c r="CH99" s="34">
        <f t="shared" si="77"/>
        <v>0</v>
      </c>
      <c r="CI99" s="34">
        <f t="shared" si="77"/>
        <v>0</v>
      </c>
      <c r="CJ99" s="34">
        <f t="shared" si="77"/>
        <v>0</v>
      </c>
      <c r="CK99" s="34">
        <f t="shared" si="77"/>
        <v>0</v>
      </c>
      <c r="CL99" s="34">
        <f t="shared" si="77"/>
        <v>0</v>
      </c>
      <c r="CM99" s="34">
        <f t="shared" si="77"/>
        <v>0</v>
      </c>
      <c r="CN99" s="34">
        <f t="shared" si="77"/>
        <v>0</v>
      </c>
      <c r="CO99" s="34">
        <f t="shared" si="77"/>
        <v>0</v>
      </c>
      <c r="CP99" s="34">
        <f t="shared" si="77"/>
        <v>0</v>
      </c>
      <c r="CQ99" s="34">
        <f t="shared" si="77"/>
        <v>0</v>
      </c>
      <c r="CR99" s="34">
        <f t="shared" si="77"/>
        <v>0</v>
      </c>
      <c r="CS99" s="34">
        <f t="shared" si="77"/>
        <v>0</v>
      </c>
      <c r="CT99" s="34">
        <f t="shared" si="93"/>
        <v>0</v>
      </c>
      <c r="CU99" s="34">
        <f t="shared" si="93"/>
        <v>0</v>
      </c>
      <c r="CV99" s="34">
        <f t="shared" si="93"/>
        <v>0</v>
      </c>
      <c r="CW99" s="34">
        <f t="shared" si="85"/>
        <v>0</v>
      </c>
      <c r="CX99" s="34">
        <f t="shared" si="85"/>
        <v>0</v>
      </c>
      <c r="DA99" s="34">
        <f t="shared" si="78"/>
        <v>0</v>
      </c>
      <c r="DB99" s="34">
        <f t="shared" si="78"/>
        <v>0</v>
      </c>
      <c r="DC99" s="34">
        <f t="shared" si="78"/>
        <v>0</v>
      </c>
      <c r="DD99" s="34">
        <f t="shared" si="78"/>
        <v>0</v>
      </c>
      <c r="DE99" s="34">
        <f t="shared" si="78"/>
        <v>0</v>
      </c>
      <c r="DF99" s="34">
        <f t="shared" si="78"/>
        <v>0</v>
      </c>
      <c r="DG99" s="34">
        <f t="shared" si="78"/>
        <v>0</v>
      </c>
      <c r="DH99" s="34">
        <f t="shared" si="78"/>
        <v>0</v>
      </c>
      <c r="DI99" s="34">
        <f t="shared" si="78"/>
        <v>0</v>
      </c>
      <c r="DJ99" s="34">
        <f t="shared" si="78"/>
        <v>0</v>
      </c>
      <c r="DK99" s="34">
        <f t="shared" si="78"/>
        <v>0</v>
      </c>
      <c r="DL99" s="34">
        <f t="shared" si="78"/>
        <v>0</v>
      </c>
      <c r="DM99" s="34">
        <f t="shared" si="78"/>
        <v>0</v>
      </c>
      <c r="DN99" s="34">
        <f t="shared" si="78"/>
        <v>0</v>
      </c>
      <c r="DO99" s="34">
        <f t="shared" si="78"/>
        <v>0</v>
      </c>
      <c r="DP99" s="34">
        <f t="shared" si="78"/>
        <v>0</v>
      </c>
      <c r="DQ99" s="34">
        <f t="shared" si="94"/>
        <v>0</v>
      </c>
      <c r="DR99" s="34">
        <f t="shared" si="94"/>
        <v>0</v>
      </c>
      <c r="DS99" s="34">
        <f t="shared" si="94"/>
        <v>0</v>
      </c>
      <c r="DT99" s="34">
        <f t="shared" si="86"/>
        <v>0</v>
      </c>
      <c r="DU99" s="34">
        <f t="shared" si="86"/>
        <v>0</v>
      </c>
      <c r="DW99" s="34">
        <f t="shared" si="67"/>
        <v>0</v>
      </c>
      <c r="DX99" s="34">
        <f t="shared" si="79"/>
        <v>0</v>
      </c>
      <c r="DY99" s="34">
        <f t="shared" si="79"/>
        <v>0</v>
      </c>
      <c r="DZ99" s="34">
        <f t="shared" si="79"/>
        <v>0</v>
      </c>
      <c r="EA99" s="34">
        <f t="shared" si="79"/>
        <v>0</v>
      </c>
      <c r="EB99" s="34">
        <f t="shared" si="79"/>
        <v>0</v>
      </c>
      <c r="EC99" s="34">
        <f t="shared" si="79"/>
        <v>0</v>
      </c>
      <c r="ED99" s="34">
        <f t="shared" si="79"/>
        <v>0</v>
      </c>
      <c r="EE99" s="34">
        <f t="shared" si="79"/>
        <v>0</v>
      </c>
      <c r="EF99" s="34">
        <f t="shared" si="79"/>
        <v>0</v>
      </c>
      <c r="EG99" s="34">
        <f t="shared" si="79"/>
        <v>0</v>
      </c>
      <c r="EH99" s="34">
        <f t="shared" si="79"/>
        <v>0</v>
      </c>
      <c r="EI99" s="34">
        <f t="shared" si="79"/>
        <v>0</v>
      </c>
      <c r="EJ99" s="34">
        <f t="shared" si="79"/>
        <v>0</v>
      </c>
      <c r="EK99" s="34">
        <f t="shared" si="79"/>
        <v>0</v>
      </c>
      <c r="EL99" s="34">
        <f t="shared" si="79"/>
        <v>0</v>
      </c>
      <c r="EM99" s="34">
        <f t="shared" si="79"/>
        <v>0</v>
      </c>
      <c r="EN99" s="34">
        <f t="shared" si="95"/>
        <v>0</v>
      </c>
      <c r="EO99" s="34">
        <f t="shared" si="95"/>
        <v>0</v>
      </c>
      <c r="EP99" s="34">
        <f t="shared" si="95"/>
        <v>0</v>
      </c>
      <c r="EQ99" s="34">
        <f t="shared" si="87"/>
        <v>0</v>
      </c>
      <c r="ER99" s="34">
        <f t="shared" si="87"/>
        <v>0</v>
      </c>
      <c r="ES99" s="5"/>
      <c r="ET99" s="44">
        <f t="shared" si="80"/>
        <v>0</v>
      </c>
      <c r="EU99" s="44">
        <f t="shared" si="80"/>
        <v>0</v>
      </c>
      <c r="EV99" s="44">
        <f t="shared" si="80"/>
        <v>0</v>
      </c>
      <c r="EW99" s="44">
        <f t="shared" si="80"/>
        <v>0</v>
      </c>
      <c r="EX99" s="44">
        <f t="shared" si="80"/>
        <v>0</v>
      </c>
      <c r="EY99" s="44">
        <f t="shared" si="80"/>
        <v>0</v>
      </c>
      <c r="EZ99" s="44">
        <f t="shared" si="80"/>
        <v>0</v>
      </c>
      <c r="FA99" s="44">
        <f t="shared" si="80"/>
        <v>0</v>
      </c>
      <c r="FB99" s="44">
        <f t="shared" si="80"/>
        <v>0</v>
      </c>
      <c r="FC99" s="44">
        <f t="shared" si="80"/>
        <v>0</v>
      </c>
      <c r="FD99" s="44">
        <f t="shared" si="80"/>
        <v>0</v>
      </c>
      <c r="FE99" s="44">
        <f t="shared" si="80"/>
        <v>0</v>
      </c>
      <c r="FF99" s="44">
        <f t="shared" si="80"/>
        <v>0</v>
      </c>
      <c r="FG99" s="44">
        <f t="shared" si="80"/>
        <v>0</v>
      </c>
      <c r="FH99" s="44">
        <f t="shared" si="80"/>
        <v>0</v>
      </c>
      <c r="FI99" s="44">
        <f t="shared" si="80"/>
        <v>0</v>
      </c>
      <c r="FJ99" s="44">
        <f t="shared" si="96"/>
        <v>0</v>
      </c>
      <c r="FK99" s="44">
        <f t="shared" si="96"/>
        <v>0</v>
      </c>
      <c r="FL99" s="44">
        <f t="shared" si="96"/>
        <v>0</v>
      </c>
      <c r="FM99" s="44">
        <f t="shared" si="88"/>
        <v>0</v>
      </c>
      <c r="FN99" s="44">
        <f t="shared" si="88"/>
        <v>0</v>
      </c>
      <c r="FO99" s="44">
        <f t="shared" si="88"/>
        <v>0</v>
      </c>
      <c r="FP99" s="44"/>
      <c r="FQ99" s="44">
        <f t="shared" si="81"/>
        <v>0</v>
      </c>
      <c r="FR99" s="44">
        <f t="shared" si="81"/>
        <v>0</v>
      </c>
      <c r="FS99" s="44">
        <f t="shared" si="81"/>
        <v>0</v>
      </c>
      <c r="FT99" s="44">
        <f t="shared" si="81"/>
        <v>0</v>
      </c>
      <c r="FU99" s="44">
        <f t="shared" si="81"/>
        <v>0</v>
      </c>
      <c r="FV99" s="44">
        <f t="shared" si="81"/>
        <v>0</v>
      </c>
      <c r="FW99" s="44">
        <f t="shared" si="81"/>
        <v>0</v>
      </c>
      <c r="FX99" s="44">
        <f t="shared" si="81"/>
        <v>0</v>
      </c>
      <c r="FY99" s="44">
        <f t="shared" si="81"/>
        <v>0</v>
      </c>
      <c r="FZ99" s="44">
        <f t="shared" si="81"/>
        <v>0</v>
      </c>
      <c r="GA99" s="44">
        <f t="shared" si="81"/>
        <v>0</v>
      </c>
      <c r="GB99" s="44">
        <f t="shared" si="81"/>
        <v>0</v>
      </c>
      <c r="GC99" s="44">
        <f t="shared" si="81"/>
        <v>0</v>
      </c>
      <c r="GD99" s="44">
        <f t="shared" si="81"/>
        <v>0</v>
      </c>
      <c r="GE99" s="44">
        <f t="shared" si="81"/>
        <v>0</v>
      </c>
      <c r="GF99" s="44">
        <f t="shared" si="81"/>
        <v>0</v>
      </c>
      <c r="GG99" s="44">
        <f t="shared" si="97"/>
        <v>0</v>
      </c>
      <c r="GH99" s="44">
        <f t="shared" si="97"/>
        <v>0</v>
      </c>
      <c r="GI99" s="44">
        <f t="shared" si="97"/>
        <v>0</v>
      </c>
      <c r="GJ99" s="44">
        <f t="shared" si="89"/>
        <v>0</v>
      </c>
      <c r="GK99" s="44">
        <f t="shared" si="89"/>
        <v>0</v>
      </c>
      <c r="GL99" s="44">
        <f t="shared" si="89"/>
        <v>0</v>
      </c>
      <c r="GM99" s="44"/>
      <c r="GN99" s="44">
        <f t="shared" si="82"/>
        <v>0</v>
      </c>
      <c r="GO99" s="44">
        <f t="shared" si="82"/>
        <v>0</v>
      </c>
      <c r="GP99" s="44">
        <f t="shared" si="82"/>
        <v>0</v>
      </c>
      <c r="GQ99" s="44">
        <f t="shared" si="82"/>
        <v>0</v>
      </c>
      <c r="GR99" s="44">
        <f t="shared" si="82"/>
        <v>0</v>
      </c>
      <c r="GS99" s="44">
        <f t="shared" si="82"/>
        <v>0</v>
      </c>
      <c r="GT99" s="44">
        <f t="shared" si="82"/>
        <v>0</v>
      </c>
      <c r="GU99" s="44">
        <f t="shared" si="82"/>
        <v>0</v>
      </c>
      <c r="GV99" s="44">
        <f t="shared" si="82"/>
        <v>0</v>
      </c>
      <c r="GW99" s="44">
        <f t="shared" si="82"/>
        <v>0</v>
      </c>
      <c r="GX99" s="44">
        <f t="shared" si="82"/>
        <v>0</v>
      </c>
      <c r="GY99" s="44">
        <f t="shared" si="82"/>
        <v>0</v>
      </c>
      <c r="GZ99" s="44">
        <f t="shared" si="82"/>
        <v>0</v>
      </c>
      <c r="HA99" s="44">
        <f t="shared" si="82"/>
        <v>0</v>
      </c>
      <c r="HB99" s="44">
        <f t="shared" si="82"/>
        <v>0</v>
      </c>
      <c r="HC99" s="44">
        <f t="shared" si="82"/>
        <v>0</v>
      </c>
      <c r="HD99" s="44">
        <f t="shared" si="98"/>
        <v>0</v>
      </c>
      <c r="HE99" s="44">
        <f t="shared" si="98"/>
        <v>0</v>
      </c>
      <c r="HF99" s="44">
        <f t="shared" si="98"/>
        <v>0</v>
      </c>
      <c r="HG99" s="44">
        <f t="shared" si="90"/>
        <v>0</v>
      </c>
      <c r="HH99" s="44">
        <f t="shared" si="90"/>
        <v>0</v>
      </c>
      <c r="HI99" s="44">
        <f t="shared" si="90"/>
        <v>0</v>
      </c>
      <c r="HJ99" s="44"/>
      <c r="HK99" s="44">
        <f t="shared" si="83"/>
        <v>0</v>
      </c>
      <c r="HL99" s="44">
        <f t="shared" si="83"/>
        <v>0</v>
      </c>
      <c r="HM99" s="44">
        <f t="shared" si="83"/>
        <v>0</v>
      </c>
      <c r="HN99" s="44">
        <f t="shared" si="83"/>
        <v>0</v>
      </c>
      <c r="HO99" s="44">
        <f t="shared" si="83"/>
        <v>0</v>
      </c>
      <c r="HP99" s="44">
        <f t="shared" si="83"/>
        <v>0</v>
      </c>
      <c r="HQ99" s="44">
        <f t="shared" si="83"/>
        <v>0</v>
      </c>
      <c r="HR99" s="44">
        <f t="shared" si="83"/>
        <v>0</v>
      </c>
      <c r="HS99" s="44">
        <f t="shared" si="83"/>
        <v>0</v>
      </c>
      <c r="HT99" s="44">
        <f t="shared" si="83"/>
        <v>0</v>
      </c>
      <c r="HU99" s="44">
        <f t="shared" si="83"/>
        <v>0</v>
      </c>
      <c r="HV99" s="44">
        <f t="shared" si="83"/>
        <v>0</v>
      </c>
      <c r="HW99" s="44">
        <f t="shared" si="83"/>
        <v>0</v>
      </c>
      <c r="HX99" s="44">
        <f t="shared" si="83"/>
        <v>0</v>
      </c>
      <c r="HY99" s="44">
        <f t="shared" si="83"/>
        <v>0</v>
      </c>
      <c r="HZ99" s="44">
        <f t="shared" si="83"/>
        <v>0</v>
      </c>
      <c r="IA99" s="44">
        <f t="shared" si="99"/>
        <v>0</v>
      </c>
      <c r="IB99" s="44">
        <f t="shared" si="99"/>
        <v>0</v>
      </c>
      <c r="IC99" s="44">
        <f t="shared" si="99"/>
        <v>0</v>
      </c>
      <c r="ID99" s="44">
        <f t="shared" si="91"/>
        <v>0</v>
      </c>
      <c r="IE99" s="44">
        <f t="shared" si="91"/>
        <v>0</v>
      </c>
      <c r="IF99" s="44">
        <f t="shared" si="91"/>
        <v>0</v>
      </c>
    </row>
    <row r="100" spans="1:240" s="34" customFormat="1" ht="12" customHeight="1" x14ac:dyDescent="0.15">
      <c r="A100" s="77"/>
      <c r="B100" s="78" t="s">
        <v>313</v>
      </c>
      <c r="C100" s="78"/>
      <c r="D100" s="79"/>
      <c r="E100" s="79"/>
      <c r="F100" s="79"/>
      <c r="G100" s="79"/>
      <c r="H100" s="65"/>
      <c r="I100" s="65"/>
      <c r="J100" s="65"/>
      <c r="K100" s="67"/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/>
      <c r="W100" s="81">
        <v>0</v>
      </c>
      <c r="X100" s="81">
        <v>0</v>
      </c>
      <c r="Y100" s="81">
        <v>0</v>
      </c>
      <c r="Z100" s="81">
        <v>0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44"/>
      <c r="AI100" s="81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5"/>
      <c r="BF100" s="34">
        <f t="shared" si="76"/>
        <v>0</v>
      </c>
      <c r="BG100" s="34">
        <f t="shared" si="76"/>
        <v>0</v>
      </c>
      <c r="BH100" s="34">
        <f t="shared" si="76"/>
        <v>0</v>
      </c>
      <c r="BI100" s="34">
        <f t="shared" si="76"/>
        <v>0</v>
      </c>
      <c r="BJ100" s="34">
        <f t="shared" si="76"/>
        <v>0</v>
      </c>
      <c r="BK100" s="34">
        <f t="shared" si="76"/>
        <v>0</v>
      </c>
      <c r="BL100" s="34">
        <f t="shared" si="76"/>
        <v>0</v>
      </c>
      <c r="BM100" s="34">
        <f t="shared" si="76"/>
        <v>0</v>
      </c>
      <c r="BN100" s="34">
        <f t="shared" si="76"/>
        <v>0</v>
      </c>
      <c r="BO100" s="34">
        <f t="shared" si="76"/>
        <v>0</v>
      </c>
      <c r="BP100" s="34">
        <f t="shared" si="76"/>
        <v>0</v>
      </c>
      <c r="BQ100" s="34">
        <f t="shared" si="76"/>
        <v>0</v>
      </c>
      <c r="BR100" s="34">
        <f t="shared" si="76"/>
        <v>0</v>
      </c>
      <c r="BS100" s="34">
        <f t="shared" si="76"/>
        <v>0</v>
      </c>
      <c r="BT100" s="34">
        <f t="shared" si="76"/>
        <v>0</v>
      </c>
      <c r="BU100" s="34">
        <f t="shared" si="76"/>
        <v>0</v>
      </c>
      <c r="BV100" s="34">
        <f t="shared" si="92"/>
        <v>0</v>
      </c>
      <c r="BW100" s="34">
        <f t="shared" si="92"/>
        <v>0</v>
      </c>
      <c r="BX100" s="34">
        <f t="shared" si="92"/>
        <v>0</v>
      </c>
      <c r="BY100" s="34">
        <f t="shared" si="84"/>
        <v>0</v>
      </c>
      <c r="BZ100" s="34">
        <f t="shared" si="84"/>
        <v>0</v>
      </c>
      <c r="CA100" s="34">
        <f t="shared" si="84"/>
        <v>0</v>
      </c>
      <c r="CC100" s="34">
        <f t="shared" si="66"/>
        <v>0</v>
      </c>
      <c r="CD100" s="34">
        <f t="shared" si="77"/>
        <v>0</v>
      </c>
      <c r="CE100" s="34">
        <f t="shared" si="77"/>
        <v>0</v>
      </c>
      <c r="CF100" s="34">
        <f t="shared" si="77"/>
        <v>0</v>
      </c>
      <c r="CG100" s="34">
        <f t="shared" si="77"/>
        <v>0</v>
      </c>
      <c r="CH100" s="34">
        <f t="shared" si="77"/>
        <v>0</v>
      </c>
      <c r="CI100" s="34">
        <f t="shared" si="77"/>
        <v>0</v>
      </c>
      <c r="CJ100" s="34">
        <f t="shared" si="77"/>
        <v>0</v>
      </c>
      <c r="CK100" s="34">
        <f t="shared" si="77"/>
        <v>0</v>
      </c>
      <c r="CL100" s="34">
        <f t="shared" si="77"/>
        <v>0</v>
      </c>
      <c r="CM100" s="34">
        <f t="shared" si="77"/>
        <v>0</v>
      </c>
      <c r="CN100" s="34">
        <f t="shared" si="77"/>
        <v>0</v>
      </c>
      <c r="CO100" s="34">
        <f t="shared" si="77"/>
        <v>0</v>
      </c>
      <c r="CP100" s="34">
        <f t="shared" si="77"/>
        <v>0</v>
      </c>
      <c r="CQ100" s="34">
        <f t="shared" si="77"/>
        <v>0</v>
      </c>
      <c r="CR100" s="34">
        <f t="shared" si="77"/>
        <v>0</v>
      </c>
      <c r="CS100" s="34">
        <f t="shared" si="77"/>
        <v>0</v>
      </c>
      <c r="CT100" s="34">
        <f t="shared" si="93"/>
        <v>0</v>
      </c>
      <c r="CU100" s="34">
        <f t="shared" si="93"/>
        <v>0</v>
      </c>
      <c r="CV100" s="34">
        <f t="shared" si="93"/>
        <v>0</v>
      </c>
      <c r="CW100" s="34">
        <f t="shared" si="85"/>
        <v>0</v>
      </c>
      <c r="CX100" s="34">
        <f t="shared" si="85"/>
        <v>0</v>
      </c>
      <c r="DA100" s="34">
        <f t="shared" si="78"/>
        <v>0</v>
      </c>
      <c r="DB100" s="34">
        <f t="shared" si="78"/>
        <v>0</v>
      </c>
      <c r="DC100" s="34">
        <f t="shared" si="78"/>
        <v>0</v>
      </c>
      <c r="DD100" s="34">
        <f t="shared" si="78"/>
        <v>0</v>
      </c>
      <c r="DE100" s="34">
        <f t="shared" si="78"/>
        <v>0</v>
      </c>
      <c r="DF100" s="34">
        <f t="shared" si="78"/>
        <v>0</v>
      </c>
      <c r="DG100" s="34">
        <f t="shared" si="78"/>
        <v>0</v>
      </c>
      <c r="DH100" s="34">
        <f t="shared" si="78"/>
        <v>0</v>
      </c>
      <c r="DI100" s="34">
        <f t="shared" si="78"/>
        <v>0</v>
      </c>
      <c r="DJ100" s="34">
        <f t="shared" si="78"/>
        <v>0</v>
      </c>
      <c r="DK100" s="34">
        <f t="shared" si="78"/>
        <v>0</v>
      </c>
      <c r="DL100" s="34">
        <f t="shared" si="78"/>
        <v>0</v>
      </c>
      <c r="DM100" s="34">
        <f t="shared" si="78"/>
        <v>0</v>
      </c>
      <c r="DN100" s="34">
        <f t="shared" si="78"/>
        <v>0</v>
      </c>
      <c r="DO100" s="34">
        <f t="shared" si="78"/>
        <v>0</v>
      </c>
      <c r="DP100" s="34">
        <f t="shared" si="78"/>
        <v>0</v>
      </c>
      <c r="DQ100" s="34">
        <f t="shared" si="94"/>
        <v>0</v>
      </c>
      <c r="DR100" s="34">
        <f t="shared" si="94"/>
        <v>0</v>
      </c>
      <c r="DS100" s="34">
        <f t="shared" si="94"/>
        <v>0</v>
      </c>
      <c r="DT100" s="34">
        <f t="shared" si="86"/>
        <v>0</v>
      </c>
      <c r="DU100" s="34">
        <f t="shared" si="86"/>
        <v>0</v>
      </c>
      <c r="DW100" s="34">
        <f t="shared" si="67"/>
        <v>0</v>
      </c>
      <c r="DX100" s="34">
        <f t="shared" si="79"/>
        <v>0</v>
      </c>
      <c r="DY100" s="34">
        <f t="shared" si="79"/>
        <v>0</v>
      </c>
      <c r="DZ100" s="34">
        <f t="shared" si="79"/>
        <v>0</v>
      </c>
      <c r="EA100" s="34">
        <f t="shared" si="79"/>
        <v>0</v>
      </c>
      <c r="EB100" s="34">
        <f t="shared" si="79"/>
        <v>0</v>
      </c>
      <c r="EC100" s="34">
        <f t="shared" si="79"/>
        <v>0</v>
      </c>
      <c r="ED100" s="34">
        <f t="shared" si="79"/>
        <v>0</v>
      </c>
      <c r="EE100" s="34">
        <f t="shared" si="79"/>
        <v>0</v>
      </c>
      <c r="EF100" s="34">
        <f t="shared" si="79"/>
        <v>0</v>
      </c>
      <c r="EG100" s="34">
        <f t="shared" si="79"/>
        <v>0</v>
      </c>
      <c r="EH100" s="34">
        <f t="shared" si="79"/>
        <v>0</v>
      </c>
      <c r="EI100" s="34">
        <f t="shared" si="79"/>
        <v>0</v>
      </c>
      <c r="EJ100" s="34">
        <f t="shared" si="79"/>
        <v>0</v>
      </c>
      <c r="EK100" s="34">
        <f t="shared" si="79"/>
        <v>0</v>
      </c>
      <c r="EL100" s="34">
        <f t="shared" si="79"/>
        <v>0</v>
      </c>
      <c r="EM100" s="34">
        <f t="shared" si="79"/>
        <v>0</v>
      </c>
      <c r="EN100" s="34">
        <f t="shared" si="95"/>
        <v>0</v>
      </c>
      <c r="EO100" s="34">
        <f t="shared" si="95"/>
        <v>0</v>
      </c>
      <c r="EP100" s="34">
        <f t="shared" si="95"/>
        <v>0</v>
      </c>
      <c r="EQ100" s="34">
        <f t="shared" si="87"/>
        <v>0</v>
      </c>
      <c r="ER100" s="34">
        <f t="shared" si="87"/>
        <v>0</v>
      </c>
      <c r="ES100" s="5"/>
      <c r="ET100" s="44">
        <f t="shared" si="80"/>
        <v>0</v>
      </c>
      <c r="EU100" s="44">
        <f t="shared" si="80"/>
        <v>0</v>
      </c>
      <c r="EV100" s="44">
        <f t="shared" si="80"/>
        <v>0</v>
      </c>
      <c r="EW100" s="44">
        <f t="shared" si="80"/>
        <v>0</v>
      </c>
      <c r="EX100" s="44">
        <f t="shared" si="80"/>
        <v>0</v>
      </c>
      <c r="EY100" s="44">
        <f t="shared" si="80"/>
        <v>0</v>
      </c>
      <c r="EZ100" s="44">
        <f t="shared" si="80"/>
        <v>0</v>
      </c>
      <c r="FA100" s="44">
        <f t="shared" si="80"/>
        <v>0</v>
      </c>
      <c r="FB100" s="44">
        <f t="shared" si="80"/>
        <v>0</v>
      </c>
      <c r="FC100" s="44">
        <f t="shared" si="80"/>
        <v>0</v>
      </c>
      <c r="FD100" s="44">
        <f t="shared" si="80"/>
        <v>0</v>
      </c>
      <c r="FE100" s="44">
        <f t="shared" si="80"/>
        <v>0</v>
      </c>
      <c r="FF100" s="44">
        <f t="shared" si="80"/>
        <v>0</v>
      </c>
      <c r="FG100" s="44">
        <f t="shared" si="80"/>
        <v>0</v>
      </c>
      <c r="FH100" s="44">
        <f t="shared" si="80"/>
        <v>0</v>
      </c>
      <c r="FI100" s="44">
        <f t="shared" si="80"/>
        <v>0</v>
      </c>
      <c r="FJ100" s="44">
        <f t="shared" si="96"/>
        <v>0</v>
      </c>
      <c r="FK100" s="44">
        <f t="shared" si="96"/>
        <v>0</v>
      </c>
      <c r="FL100" s="44">
        <f t="shared" si="96"/>
        <v>0</v>
      </c>
      <c r="FM100" s="44">
        <f t="shared" si="88"/>
        <v>0</v>
      </c>
      <c r="FN100" s="44">
        <f t="shared" si="88"/>
        <v>0</v>
      </c>
      <c r="FO100" s="44">
        <f t="shared" si="88"/>
        <v>0</v>
      </c>
      <c r="FP100" s="44"/>
      <c r="FQ100" s="44">
        <f t="shared" si="81"/>
        <v>0</v>
      </c>
      <c r="FR100" s="44">
        <f t="shared" si="81"/>
        <v>0</v>
      </c>
      <c r="FS100" s="44">
        <f t="shared" si="81"/>
        <v>0</v>
      </c>
      <c r="FT100" s="44">
        <f t="shared" si="81"/>
        <v>0</v>
      </c>
      <c r="FU100" s="44">
        <f t="shared" si="81"/>
        <v>0</v>
      </c>
      <c r="FV100" s="44">
        <f t="shared" si="81"/>
        <v>0</v>
      </c>
      <c r="FW100" s="44">
        <f t="shared" si="81"/>
        <v>0</v>
      </c>
      <c r="FX100" s="44">
        <f t="shared" si="81"/>
        <v>0</v>
      </c>
      <c r="FY100" s="44">
        <f t="shared" si="81"/>
        <v>0</v>
      </c>
      <c r="FZ100" s="44">
        <f t="shared" si="81"/>
        <v>0</v>
      </c>
      <c r="GA100" s="44">
        <f t="shared" si="81"/>
        <v>0</v>
      </c>
      <c r="GB100" s="44">
        <f t="shared" si="81"/>
        <v>0</v>
      </c>
      <c r="GC100" s="44">
        <f t="shared" si="81"/>
        <v>0</v>
      </c>
      <c r="GD100" s="44">
        <f t="shared" si="81"/>
        <v>0</v>
      </c>
      <c r="GE100" s="44">
        <f t="shared" si="81"/>
        <v>0</v>
      </c>
      <c r="GF100" s="44">
        <f t="shared" si="81"/>
        <v>0</v>
      </c>
      <c r="GG100" s="44">
        <f t="shared" si="97"/>
        <v>0</v>
      </c>
      <c r="GH100" s="44">
        <f t="shared" si="97"/>
        <v>0</v>
      </c>
      <c r="GI100" s="44">
        <f t="shared" si="97"/>
        <v>0</v>
      </c>
      <c r="GJ100" s="44">
        <f t="shared" si="89"/>
        <v>0</v>
      </c>
      <c r="GK100" s="44">
        <f t="shared" si="89"/>
        <v>0</v>
      </c>
      <c r="GL100" s="44">
        <f t="shared" si="89"/>
        <v>0</v>
      </c>
      <c r="GM100" s="44"/>
      <c r="GN100" s="44">
        <f t="shared" si="82"/>
        <v>0</v>
      </c>
      <c r="GO100" s="44">
        <f t="shared" si="82"/>
        <v>0</v>
      </c>
      <c r="GP100" s="44">
        <f t="shared" si="82"/>
        <v>0</v>
      </c>
      <c r="GQ100" s="44">
        <f t="shared" si="82"/>
        <v>0</v>
      </c>
      <c r="GR100" s="44">
        <f t="shared" si="82"/>
        <v>0</v>
      </c>
      <c r="GS100" s="44">
        <f t="shared" si="82"/>
        <v>0</v>
      </c>
      <c r="GT100" s="44">
        <f t="shared" si="82"/>
        <v>0</v>
      </c>
      <c r="GU100" s="44">
        <f t="shared" si="82"/>
        <v>0</v>
      </c>
      <c r="GV100" s="44">
        <f t="shared" si="82"/>
        <v>0</v>
      </c>
      <c r="GW100" s="44">
        <f t="shared" si="82"/>
        <v>0</v>
      </c>
      <c r="GX100" s="44">
        <f t="shared" si="82"/>
        <v>0</v>
      </c>
      <c r="GY100" s="44">
        <f t="shared" si="82"/>
        <v>0</v>
      </c>
      <c r="GZ100" s="44">
        <f t="shared" si="82"/>
        <v>0</v>
      </c>
      <c r="HA100" s="44">
        <f t="shared" si="82"/>
        <v>0</v>
      </c>
      <c r="HB100" s="44">
        <f t="shared" si="82"/>
        <v>0</v>
      </c>
      <c r="HC100" s="44">
        <f t="shared" si="82"/>
        <v>0</v>
      </c>
      <c r="HD100" s="44">
        <f t="shared" si="98"/>
        <v>0</v>
      </c>
      <c r="HE100" s="44">
        <f t="shared" si="98"/>
        <v>0</v>
      </c>
      <c r="HF100" s="44">
        <f t="shared" si="98"/>
        <v>0</v>
      </c>
      <c r="HG100" s="44">
        <f t="shared" si="90"/>
        <v>0</v>
      </c>
      <c r="HH100" s="44">
        <f t="shared" si="90"/>
        <v>0</v>
      </c>
      <c r="HI100" s="44">
        <f t="shared" si="90"/>
        <v>0</v>
      </c>
      <c r="HJ100" s="44"/>
      <c r="HK100" s="44">
        <f t="shared" si="83"/>
        <v>0</v>
      </c>
      <c r="HL100" s="44">
        <f t="shared" si="83"/>
        <v>0</v>
      </c>
      <c r="HM100" s="44">
        <f t="shared" si="83"/>
        <v>0</v>
      </c>
      <c r="HN100" s="44">
        <f t="shared" si="83"/>
        <v>0</v>
      </c>
      <c r="HO100" s="44">
        <f t="shared" si="83"/>
        <v>0</v>
      </c>
      <c r="HP100" s="44">
        <f t="shared" si="83"/>
        <v>0</v>
      </c>
      <c r="HQ100" s="44">
        <f t="shared" si="83"/>
        <v>0</v>
      </c>
      <c r="HR100" s="44">
        <f t="shared" si="83"/>
        <v>0</v>
      </c>
      <c r="HS100" s="44">
        <f t="shared" si="83"/>
        <v>0</v>
      </c>
      <c r="HT100" s="44">
        <f t="shared" si="83"/>
        <v>0</v>
      </c>
      <c r="HU100" s="44">
        <f t="shared" si="83"/>
        <v>0</v>
      </c>
      <c r="HV100" s="44">
        <f t="shared" si="83"/>
        <v>0</v>
      </c>
      <c r="HW100" s="44">
        <f t="shared" si="83"/>
        <v>0</v>
      </c>
      <c r="HX100" s="44">
        <f t="shared" si="83"/>
        <v>0</v>
      </c>
      <c r="HY100" s="44">
        <f t="shared" si="83"/>
        <v>0</v>
      </c>
      <c r="HZ100" s="44">
        <f t="shared" si="83"/>
        <v>0</v>
      </c>
      <c r="IA100" s="44">
        <f t="shared" si="99"/>
        <v>0</v>
      </c>
      <c r="IB100" s="44">
        <f t="shared" si="99"/>
        <v>0</v>
      </c>
      <c r="IC100" s="44">
        <f t="shared" si="99"/>
        <v>0</v>
      </c>
      <c r="ID100" s="44">
        <f t="shared" si="91"/>
        <v>0</v>
      </c>
      <c r="IE100" s="44">
        <f t="shared" si="91"/>
        <v>0</v>
      </c>
      <c r="IF100" s="44">
        <f t="shared" si="91"/>
        <v>0</v>
      </c>
    </row>
    <row r="101" spans="1:240" s="34" customFormat="1" ht="12" customHeight="1" x14ac:dyDescent="0.15">
      <c r="A101" s="77"/>
      <c r="B101" s="78" t="s">
        <v>313</v>
      </c>
      <c r="C101" s="78"/>
      <c r="D101" s="79"/>
      <c r="E101" s="79"/>
      <c r="F101" s="79"/>
      <c r="G101" s="79"/>
      <c r="H101" s="65"/>
      <c r="I101" s="65"/>
      <c r="J101" s="65"/>
      <c r="K101" s="67"/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/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44"/>
      <c r="AI101" s="81">
        <v>0</v>
      </c>
      <c r="AJ101" s="81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0</v>
      </c>
      <c r="BA101" s="81">
        <v>0</v>
      </c>
      <c r="BB101" s="81">
        <v>0</v>
      </c>
      <c r="BC101" s="81">
        <v>0</v>
      </c>
      <c r="BD101" s="81">
        <v>0</v>
      </c>
      <c r="BE101" s="5"/>
      <c r="BF101" s="34">
        <f t="shared" si="76"/>
        <v>0</v>
      </c>
      <c r="BG101" s="34">
        <f t="shared" si="76"/>
        <v>0</v>
      </c>
      <c r="BH101" s="34">
        <f t="shared" si="76"/>
        <v>0</v>
      </c>
      <c r="BI101" s="34">
        <f t="shared" si="76"/>
        <v>0</v>
      </c>
      <c r="BJ101" s="34">
        <f t="shared" si="76"/>
        <v>0</v>
      </c>
      <c r="BK101" s="34">
        <f t="shared" si="76"/>
        <v>0</v>
      </c>
      <c r="BL101" s="34">
        <f t="shared" si="76"/>
        <v>0</v>
      </c>
      <c r="BM101" s="34">
        <f t="shared" si="76"/>
        <v>0</v>
      </c>
      <c r="BN101" s="34">
        <f t="shared" si="76"/>
        <v>0</v>
      </c>
      <c r="BO101" s="34">
        <f t="shared" si="76"/>
        <v>0</v>
      </c>
      <c r="BP101" s="34">
        <f t="shared" si="76"/>
        <v>0</v>
      </c>
      <c r="BQ101" s="34">
        <f t="shared" si="76"/>
        <v>0</v>
      </c>
      <c r="BR101" s="34">
        <f t="shared" si="76"/>
        <v>0</v>
      </c>
      <c r="BS101" s="34">
        <f t="shared" si="76"/>
        <v>0</v>
      </c>
      <c r="BT101" s="34">
        <f t="shared" si="76"/>
        <v>0</v>
      </c>
      <c r="BU101" s="34">
        <f t="shared" si="76"/>
        <v>0</v>
      </c>
      <c r="BV101" s="34">
        <f t="shared" si="92"/>
        <v>0</v>
      </c>
      <c r="BW101" s="34">
        <f t="shared" si="92"/>
        <v>0</v>
      </c>
      <c r="BX101" s="34">
        <f t="shared" si="92"/>
        <v>0</v>
      </c>
      <c r="BY101" s="34">
        <f t="shared" si="84"/>
        <v>0</v>
      </c>
      <c r="BZ101" s="34">
        <f t="shared" si="84"/>
        <v>0</v>
      </c>
      <c r="CA101" s="34">
        <f t="shared" si="84"/>
        <v>0</v>
      </c>
      <c r="CC101" s="34">
        <f t="shared" si="66"/>
        <v>0</v>
      </c>
      <c r="CD101" s="34">
        <f t="shared" si="77"/>
        <v>0</v>
      </c>
      <c r="CE101" s="34">
        <f t="shared" si="77"/>
        <v>0</v>
      </c>
      <c r="CF101" s="34">
        <f t="shared" si="77"/>
        <v>0</v>
      </c>
      <c r="CG101" s="34">
        <f t="shared" si="77"/>
        <v>0</v>
      </c>
      <c r="CH101" s="34">
        <f t="shared" si="77"/>
        <v>0</v>
      </c>
      <c r="CI101" s="34">
        <f t="shared" si="77"/>
        <v>0</v>
      </c>
      <c r="CJ101" s="34">
        <f t="shared" si="77"/>
        <v>0</v>
      </c>
      <c r="CK101" s="34">
        <f t="shared" si="77"/>
        <v>0</v>
      </c>
      <c r="CL101" s="34">
        <f t="shared" si="77"/>
        <v>0</v>
      </c>
      <c r="CM101" s="34">
        <f t="shared" si="77"/>
        <v>0</v>
      </c>
      <c r="CN101" s="34">
        <f t="shared" si="77"/>
        <v>0</v>
      </c>
      <c r="CO101" s="34">
        <f t="shared" si="77"/>
        <v>0</v>
      </c>
      <c r="CP101" s="34">
        <f t="shared" si="77"/>
        <v>0</v>
      </c>
      <c r="CQ101" s="34">
        <f t="shared" si="77"/>
        <v>0</v>
      </c>
      <c r="CR101" s="34">
        <f t="shared" si="77"/>
        <v>0</v>
      </c>
      <c r="CS101" s="34">
        <f t="shared" si="77"/>
        <v>0</v>
      </c>
      <c r="CT101" s="34">
        <f t="shared" si="93"/>
        <v>0</v>
      </c>
      <c r="CU101" s="34">
        <f t="shared" si="93"/>
        <v>0</v>
      </c>
      <c r="CV101" s="34">
        <f t="shared" si="93"/>
        <v>0</v>
      </c>
      <c r="CW101" s="34">
        <f t="shared" si="85"/>
        <v>0</v>
      </c>
      <c r="CX101" s="34">
        <f t="shared" si="85"/>
        <v>0</v>
      </c>
      <c r="DA101" s="34">
        <f t="shared" si="78"/>
        <v>0</v>
      </c>
      <c r="DB101" s="34">
        <f t="shared" si="78"/>
        <v>0</v>
      </c>
      <c r="DC101" s="34">
        <f t="shared" si="78"/>
        <v>0</v>
      </c>
      <c r="DD101" s="34">
        <f t="shared" si="78"/>
        <v>0</v>
      </c>
      <c r="DE101" s="34">
        <f t="shared" si="78"/>
        <v>0</v>
      </c>
      <c r="DF101" s="34">
        <f t="shared" si="78"/>
        <v>0</v>
      </c>
      <c r="DG101" s="34">
        <f t="shared" si="78"/>
        <v>0</v>
      </c>
      <c r="DH101" s="34">
        <f t="shared" si="78"/>
        <v>0</v>
      </c>
      <c r="DI101" s="34">
        <f t="shared" si="78"/>
        <v>0</v>
      </c>
      <c r="DJ101" s="34">
        <f t="shared" si="78"/>
        <v>0</v>
      </c>
      <c r="DK101" s="34">
        <f t="shared" si="78"/>
        <v>0</v>
      </c>
      <c r="DL101" s="34">
        <f t="shared" si="78"/>
        <v>0</v>
      </c>
      <c r="DM101" s="34">
        <f t="shared" si="78"/>
        <v>0</v>
      </c>
      <c r="DN101" s="34">
        <f t="shared" si="78"/>
        <v>0</v>
      </c>
      <c r="DO101" s="34">
        <f t="shared" si="78"/>
        <v>0</v>
      </c>
      <c r="DP101" s="34">
        <f t="shared" si="78"/>
        <v>0</v>
      </c>
      <c r="DQ101" s="34">
        <f t="shared" si="94"/>
        <v>0</v>
      </c>
      <c r="DR101" s="34">
        <f t="shared" si="94"/>
        <v>0</v>
      </c>
      <c r="DS101" s="34">
        <f t="shared" si="94"/>
        <v>0</v>
      </c>
      <c r="DT101" s="34">
        <f t="shared" si="86"/>
        <v>0</v>
      </c>
      <c r="DU101" s="34">
        <f t="shared" si="86"/>
        <v>0</v>
      </c>
      <c r="DW101" s="34">
        <f t="shared" si="67"/>
        <v>0</v>
      </c>
      <c r="DX101" s="34">
        <f t="shared" si="79"/>
        <v>0</v>
      </c>
      <c r="DY101" s="34">
        <f t="shared" si="79"/>
        <v>0</v>
      </c>
      <c r="DZ101" s="34">
        <f t="shared" si="79"/>
        <v>0</v>
      </c>
      <c r="EA101" s="34">
        <f t="shared" si="79"/>
        <v>0</v>
      </c>
      <c r="EB101" s="34">
        <f t="shared" si="79"/>
        <v>0</v>
      </c>
      <c r="EC101" s="34">
        <f t="shared" si="79"/>
        <v>0</v>
      </c>
      <c r="ED101" s="34">
        <f t="shared" si="79"/>
        <v>0</v>
      </c>
      <c r="EE101" s="34">
        <f t="shared" si="79"/>
        <v>0</v>
      </c>
      <c r="EF101" s="34">
        <f t="shared" si="79"/>
        <v>0</v>
      </c>
      <c r="EG101" s="34">
        <f t="shared" si="79"/>
        <v>0</v>
      </c>
      <c r="EH101" s="34">
        <f t="shared" si="79"/>
        <v>0</v>
      </c>
      <c r="EI101" s="34">
        <f t="shared" si="79"/>
        <v>0</v>
      </c>
      <c r="EJ101" s="34">
        <f t="shared" si="79"/>
        <v>0</v>
      </c>
      <c r="EK101" s="34">
        <f t="shared" si="79"/>
        <v>0</v>
      </c>
      <c r="EL101" s="34">
        <f t="shared" si="79"/>
        <v>0</v>
      </c>
      <c r="EM101" s="34">
        <f t="shared" si="79"/>
        <v>0</v>
      </c>
      <c r="EN101" s="34">
        <f t="shared" si="95"/>
        <v>0</v>
      </c>
      <c r="EO101" s="34">
        <f t="shared" si="95"/>
        <v>0</v>
      </c>
      <c r="EP101" s="34">
        <f t="shared" si="95"/>
        <v>0</v>
      </c>
      <c r="EQ101" s="34">
        <f t="shared" si="87"/>
        <v>0</v>
      </c>
      <c r="ER101" s="34">
        <f t="shared" si="87"/>
        <v>0</v>
      </c>
      <c r="ES101" s="5"/>
      <c r="ET101" s="44">
        <f t="shared" si="80"/>
        <v>0</v>
      </c>
      <c r="EU101" s="44">
        <f t="shared" si="80"/>
        <v>0</v>
      </c>
      <c r="EV101" s="44">
        <f t="shared" si="80"/>
        <v>0</v>
      </c>
      <c r="EW101" s="44">
        <f t="shared" si="80"/>
        <v>0</v>
      </c>
      <c r="EX101" s="44">
        <f t="shared" si="80"/>
        <v>0</v>
      </c>
      <c r="EY101" s="44">
        <f t="shared" si="80"/>
        <v>0</v>
      </c>
      <c r="EZ101" s="44">
        <f t="shared" si="80"/>
        <v>0</v>
      </c>
      <c r="FA101" s="44">
        <f t="shared" si="80"/>
        <v>0</v>
      </c>
      <c r="FB101" s="44">
        <f t="shared" si="80"/>
        <v>0</v>
      </c>
      <c r="FC101" s="44">
        <f t="shared" si="80"/>
        <v>0</v>
      </c>
      <c r="FD101" s="44">
        <f t="shared" si="80"/>
        <v>0</v>
      </c>
      <c r="FE101" s="44">
        <f t="shared" si="80"/>
        <v>0</v>
      </c>
      <c r="FF101" s="44">
        <f t="shared" si="80"/>
        <v>0</v>
      </c>
      <c r="FG101" s="44">
        <f t="shared" si="80"/>
        <v>0</v>
      </c>
      <c r="FH101" s="44">
        <f t="shared" si="80"/>
        <v>0</v>
      </c>
      <c r="FI101" s="44">
        <f t="shared" si="80"/>
        <v>0</v>
      </c>
      <c r="FJ101" s="44">
        <f t="shared" si="96"/>
        <v>0</v>
      </c>
      <c r="FK101" s="44">
        <f t="shared" si="96"/>
        <v>0</v>
      </c>
      <c r="FL101" s="44">
        <f t="shared" si="96"/>
        <v>0</v>
      </c>
      <c r="FM101" s="44">
        <f t="shared" si="88"/>
        <v>0</v>
      </c>
      <c r="FN101" s="44">
        <f t="shared" si="88"/>
        <v>0</v>
      </c>
      <c r="FO101" s="44">
        <f t="shared" si="88"/>
        <v>0</v>
      </c>
      <c r="FP101" s="44"/>
      <c r="FQ101" s="44">
        <f t="shared" si="81"/>
        <v>0</v>
      </c>
      <c r="FR101" s="44">
        <f t="shared" si="81"/>
        <v>0</v>
      </c>
      <c r="FS101" s="44">
        <f t="shared" si="81"/>
        <v>0</v>
      </c>
      <c r="FT101" s="44">
        <f t="shared" si="81"/>
        <v>0</v>
      </c>
      <c r="FU101" s="44">
        <f t="shared" si="81"/>
        <v>0</v>
      </c>
      <c r="FV101" s="44">
        <f t="shared" si="81"/>
        <v>0</v>
      </c>
      <c r="FW101" s="44">
        <f t="shared" si="81"/>
        <v>0</v>
      </c>
      <c r="FX101" s="44">
        <f t="shared" si="81"/>
        <v>0</v>
      </c>
      <c r="FY101" s="44">
        <f t="shared" si="81"/>
        <v>0</v>
      </c>
      <c r="FZ101" s="44">
        <f t="shared" si="81"/>
        <v>0</v>
      </c>
      <c r="GA101" s="44">
        <f t="shared" si="81"/>
        <v>0</v>
      </c>
      <c r="GB101" s="44">
        <f t="shared" si="81"/>
        <v>0</v>
      </c>
      <c r="GC101" s="44">
        <f t="shared" si="81"/>
        <v>0</v>
      </c>
      <c r="GD101" s="44">
        <f t="shared" si="81"/>
        <v>0</v>
      </c>
      <c r="GE101" s="44">
        <f t="shared" si="81"/>
        <v>0</v>
      </c>
      <c r="GF101" s="44">
        <f t="shared" si="81"/>
        <v>0</v>
      </c>
      <c r="GG101" s="44">
        <f t="shared" si="97"/>
        <v>0</v>
      </c>
      <c r="GH101" s="44">
        <f t="shared" si="97"/>
        <v>0</v>
      </c>
      <c r="GI101" s="44">
        <f t="shared" si="97"/>
        <v>0</v>
      </c>
      <c r="GJ101" s="44">
        <f t="shared" si="89"/>
        <v>0</v>
      </c>
      <c r="GK101" s="44">
        <f t="shared" si="89"/>
        <v>0</v>
      </c>
      <c r="GL101" s="44">
        <f t="shared" si="89"/>
        <v>0</v>
      </c>
      <c r="GM101" s="44"/>
      <c r="GN101" s="44">
        <f t="shared" si="82"/>
        <v>0</v>
      </c>
      <c r="GO101" s="44">
        <f t="shared" si="82"/>
        <v>0</v>
      </c>
      <c r="GP101" s="44">
        <f t="shared" si="82"/>
        <v>0</v>
      </c>
      <c r="GQ101" s="44">
        <f t="shared" si="82"/>
        <v>0</v>
      </c>
      <c r="GR101" s="44">
        <f t="shared" si="82"/>
        <v>0</v>
      </c>
      <c r="GS101" s="44">
        <f t="shared" si="82"/>
        <v>0</v>
      </c>
      <c r="GT101" s="44">
        <f t="shared" si="82"/>
        <v>0</v>
      </c>
      <c r="GU101" s="44">
        <f t="shared" si="82"/>
        <v>0</v>
      </c>
      <c r="GV101" s="44">
        <f t="shared" si="82"/>
        <v>0</v>
      </c>
      <c r="GW101" s="44">
        <f t="shared" si="82"/>
        <v>0</v>
      </c>
      <c r="GX101" s="44">
        <f t="shared" si="82"/>
        <v>0</v>
      </c>
      <c r="GY101" s="44">
        <f t="shared" si="82"/>
        <v>0</v>
      </c>
      <c r="GZ101" s="44">
        <f t="shared" si="82"/>
        <v>0</v>
      </c>
      <c r="HA101" s="44">
        <f t="shared" si="82"/>
        <v>0</v>
      </c>
      <c r="HB101" s="44">
        <f t="shared" si="82"/>
        <v>0</v>
      </c>
      <c r="HC101" s="44">
        <f t="shared" si="82"/>
        <v>0</v>
      </c>
      <c r="HD101" s="44">
        <f t="shared" si="98"/>
        <v>0</v>
      </c>
      <c r="HE101" s="44">
        <f t="shared" si="98"/>
        <v>0</v>
      </c>
      <c r="HF101" s="44">
        <f t="shared" si="98"/>
        <v>0</v>
      </c>
      <c r="HG101" s="44">
        <f t="shared" si="90"/>
        <v>0</v>
      </c>
      <c r="HH101" s="44">
        <f t="shared" si="90"/>
        <v>0</v>
      </c>
      <c r="HI101" s="44">
        <f t="shared" si="90"/>
        <v>0</v>
      </c>
      <c r="HJ101" s="44"/>
      <c r="HK101" s="44">
        <f t="shared" si="83"/>
        <v>0</v>
      </c>
      <c r="HL101" s="44">
        <f t="shared" si="83"/>
        <v>0</v>
      </c>
      <c r="HM101" s="44">
        <f t="shared" si="83"/>
        <v>0</v>
      </c>
      <c r="HN101" s="44">
        <f t="shared" si="83"/>
        <v>0</v>
      </c>
      <c r="HO101" s="44">
        <f t="shared" si="83"/>
        <v>0</v>
      </c>
      <c r="HP101" s="44">
        <f t="shared" si="83"/>
        <v>0</v>
      </c>
      <c r="HQ101" s="44">
        <f t="shared" si="83"/>
        <v>0</v>
      </c>
      <c r="HR101" s="44">
        <f t="shared" si="83"/>
        <v>0</v>
      </c>
      <c r="HS101" s="44">
        <f t="shared" si="83"/>
        <v>0</v>
      </c>
      <c r="HT101" s="44">
        <f t="shared" si="83"/>
        <v>0</v>
      </c>
      <c r="HU101" s="44">
        <f t="shared" si="83"/>
        <v>0</v>
      </c>
      <c r="HV101" s="44">
        <f t="shared" si="83"/>
        <v>0</v>
      </c>
      <c r="HW101" s="44">
        <f t="shared" si="83"/>
        <v>0</v>
      </c>
      <c r="HX101" s="44">
        <f t="shared" si="83"/>
        <v>0</v>
      </c>
      <c r="HY101" s="44">
        <f t="shared" si="83"/>
        <v>0</v>
      </c>
      <c r="HZ101" s="44">
        <f t="shared" si="83"/>
        <v>0</v>
      </c>
      <c r="IA101" s="44">
        <f t="shared" si="99"/>
        <v>0</v>
      </c>
      <c r="IB101" s="44">
        <f t="shared" si="99"/>
        <v>0</v>
      </c>
      <c r="IC101" s="44">
        <f t="shared" si="99"/>
        <v>0</v>
      </c>
      <c r="ID101" s="44">
        <f t="shared" si="91"/>
        <v>0</v>
      </c>
      <c r="IE101" s="44">
        <f t="shared" si="91"/>
        <v>0</v>
      </c>
      <c r="IF101" s="44">
        <f t="shared" si="91"/>
        <v>0</v>
      </c>
    </row>
    <row r="102" spans="1:240" s="34" customFormat="1" ht="12" customHeight="1" x14ac:dyDescent="0.15">
      <c r="A102" s="77"/>
      <c r="B102" s="78" t="s">
        <v>313</v>
      </c>
      <c r="C102" s="78"/>
      <c r="D102" s="79"/>
      <c r="E102" s="79"/>
      <c r="F102" s="79"/>
      <c r="G102" s="79"/>
      <c r="H102" s="65"/>
      <c r="I102" s="65"/>
      <c r="J102" s="65"/>
      <c r="K102" s="67"/>
      <c r="L102" s="81">
        <v>0</v>
      </c>
      <c r="M102" s="81">
        <v>0</v>
      </c>
      <c r="N102" s="81">
        <v>0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/>
      <c r="W102" s="81">
        <v>0</v>
      </c>
      <c r="X102" s="81">
        <v>0</v>
      </c>
      <c r="Y102" s="81">
        <v>0</v>
      </c>
      <c r="Z102" s="81">
        <v>0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44"/>
      <c r="AI102" s="81">
        <v>0</v>
      </c>
      <c r="AJ102" s="81">
        <v>0</v>
      </c>
      <c r="AK102" s="81">
        <v>0</v>
      </c>
      <c r="AL102" s="81">
        <v>0</v>
      </c>
      <c r="AM102" s="81">
        <v>0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>
        <v>0</v>
      </c>
      <c r="BD102" s="81">
        <v>0</v>
      </c>
      <c r="BE102" s="5"/>
      <c r="BF102" s="34">
        <f t="shared" si="76"/>
        <v>0</v>
      </c>
      <c r="BG102" s="34">
        <f t="shared" si="76"/>
        <v>0</v>
      </c>
      <c r="BH102" s="34">
        <f t="shared" si="76"/>
        <v>0</v>
      </c>
      <c r="BI102" s="34">
        <f t="shared" si="76"/>
        <v>0</v>
      </c>
      <c r="BJ102" s="34">
        <f t="shared" si="76"/>
        <v>0</v>
      </c>
      <c r="BK102" s="34">
        <f t="shared" si="76"/>
        <v>0</v>
      </c>
      <c r="BL102" s="34">
        <f t="shared" si="76"/>
        <v>0</v>
      </c>
      <c r="BM102" s="34">
        <f t="shared" si="76"/>
        <v>0</v>
      </c>
      <c r="BN102" s="34">
        <f t="shared" si="76"/>
        <v>0</v>
      </c>
      <c r="BO102" s="34">
        <f t="shared" si="76"/>
        <v>0</v>
      </c>
      <c r="BP102" s="34">
        <f t="shared" si="76"/>
        <v>0</v>
      </c>
      <c r="BQ102" s="34">
        <f t="shared" si="76"/>
        <v>0</v>
      </c>
      <c r="BR102" s="34">
        <f t="shared" si="76"/>
        <v>0</v>
      </c>
      <c r="BS102" s="34">
        <f t="shared" si="76"/>
        <v>0</v>
      </c>
      <c r="BT102" s="34">
        <f t="shared" si="76"/>
        <v>0</v>
      </c>
      <c r="BU102" s="34">
        <f t="shared" si="76"/>
        <v>0</v>
      </c>
      <c r="BV102" s="34">
        <f t="shared" si="92"/>
        <v>0</v>
      </c>
      <c r="BW102" s="34">
        <f t="shared" si="92"/>
        <v>0</v>
      </c>
      <c r="BX102" s="34">
        <f t="shared" si="92"/>
        <v>0</v>
      </c>
      <c r="BY102" s="34">
        <f t="shared" si="84"/>
        <v>0</v>
      </c>
      <c r="BZ102" s="34">
        <f t="shared" si="84"/>
        <v>0</v>
      </c>
      <c r="CA102" s="34">
        <f t="shared" si="84"/>
        <v>0</v>
      </c>
      <c r="CC102" s="34">
        <f t="shared" si="66"/>
        <v>0</v>
      </c>
      <c r="CD102" s="34">
        <f t="shared" si="77"/>
        <v>0</v>
      </c>
      <c r="CE102" s="34">
        <f t="shared" si="77"/>
        <v>0</v>
      </c>
      <c r="CF102" s="34">
        <f t="shared" si="77"/>
        <v>0</v>
      </c>
      <c r="CG102" s="34">
        <f t="shared" si="77"/>
        <v>0</v>
      </c>
      <c r="CH102" s="34">
        <f t="shared" si="77"/>
        <v>0</v>
      </c>
      <c r="CI102" s="34">
        <f t="shared" si="77"/>
        <v>0</v>
      </c>
      <c r="CJ102" s="34">
        <f t="shared" si="77"/>
        <v>0</v>
      </c>
      <c r="CK102" s="34">
        <f t="shared" si="77"/>
        <v>0</v>
      </c>
      <c r="CL102" s="34">
        <f t="shared" si="77"/>
        <v>0</v>
      </c>
      <c r="CM102" s="34">
        <f t="shared" si="77"/>
        <v>0</v>
      </c>
      <c r="CN102" s="34">
        <f t="shared" si="77"/>
        <v>0</v>
      </c>
      <c r="CO102" s="34">
        <f t="shared" si="77"/>
        <v>0</v>
      </c>
      <c r="CP102" s="34">
        <f t="shared" si="77"/>
        <v>0</v>
      </c>
      <c r="CQ102" s="34">
        <f t="shared" si="77"/>
        <v>0</v>
      </c>
      <c r="CR102" s="34">
        <f t="shared" si="77"/>
        <v>0</v>
      </c>
      <c r="CS102" s="34">
        <f t="shared" si="77"/>
        <v>0</v>
      </c>
      <c r="CT102" s="34">
        <f t="shared" si="93"/>
        <v>0</v>
      </c>
      <c r="CU102" s="34">
        <f t="shared" si="93"/>
        <v>0</v>
      </c>
      <c r="CV102" s="34">
        <f t="shared" si="93"/>
        <v>0</v>
      </c>
      <c r="CW102" s="34">
        <f t="shared" si="85"/>
        <v>0</v>
      </c>
      <c r="CX102" s="34">
        <f t="shared" si="85"/>
        <v>0</v>
      </c>
      <c r="DA102" s="34">
        <f t="shared" si="78"/>
        <v>0</v>
      </c>
      <c r="DB102" s="34">
        <f t="shared" si="78"/>
        <v>0</v>
      </c>
      <c r="DC102" s="34">
        <f t="shared" si="78"/>
        <v>0</v>
      </c>
      <c r="DD102" s="34">
        <f t="shared" si="78"/>
        <v>0</v>
      </c>
      <c r="DE102" s="34">
        <f t="shared" si="78"/>
        <v>0</v>
      </c>
      <c r="DF102" s="34">
        <f t="shared" si="78"/>
        <v>0</v>
      </c>
      <c r="DG102" s="34">
        <f t="shared" si="78"/>
        <v>0</v>
      </c>
      <c r="DH102" s="34">
        <f t="shared" si="78"/>
        <v>0</v>
      </c>
      <c r="DI102" s="34">
        <f t="shared" si="78"/>
        <v>0</v>
      </c>
      <c r="DJ102" s="34">
        <f t="shared" si="78"/>
        <v>0</v>
      </c>
      <c r="DK102" s="34">
        <f t="shared" si="78"/>
        <v>0</v>
      </c>
      <c r="DL102" s="34">
        <f t="shared" si="78"/>
        <v>0</v>
      </c>
      <c r="DM102" s="34">
        <f t="shared" si="78"/>
        <v>0</v>
      </c>
      <c r="DN102" s="34">
        <f t="shared" si="78"/>
        <v>0</v>
      </c>
      <c r="DO102" s="34">
        <f t="shared" si="78"/>
        <v>0</v>
      </c>
      <c r="DP102" s="34">
        <f t="shared" si="78"/>
        <v>0</v>
      </c>
      <c r="DQ102" s="34">
        <f t="shared" si="94"/>
        <v>0</v>
      </c>
      <c r="DR102" s="34">
        <f t="shared" si="94"/>
        <v>0</v>
      </c>
      <c r="DS102" s="34">
        <f t="shared" si="94"/>
        <v>0</v>
      </c>
      <c r="DT102" s="34">
        <f t="shared" si="86"/>
        <v>0</v>
      </c>
      <c r="DU102" s="34">
        <f t="shared" si="86"/>
        <v>0</v>
      </c>
      <c r="DW102" s="34">
        <f t="shared" si="67"/>
        <v>0</v>
      </c>
      <c r="DX102" s="34">
        <f t="shared" si="79"/>
        <v>0</v>
      </c>
      <c r="DY102" s="34">
        <f t="shared" si="79"/>
        <v>0</v>
      </c>
      <c r="DZ102" s="34">
        <f t="shared" si="79"/>
        <v>0</v>
      </c>
      <c r="EA102" s="34">
        <f t="shared" si="79"/>
        <v>0</v>
      </c>
      <c r="EB102" s="34">
        <f t="shared" si="79"/>
        <v>0</v>
      </c>
      <c r="EC102" s="34">
        <f t="shared" si="79"/>
        <v>0</v>
      </c>
      <c r="ED102" s="34">
        <f t="shared" si="79"/>
        <v>0</v>
      </c>
      <c r="EE102" s="34">
        <f t="shared" si="79"/>
        <v>0</v>
      </c>
      <c r="EF102" s="34">
        <f t="shared" si="79"/>
        <v>0</v>
      </c>
      <c r="EG102" s="34">
        <f t="shared" si="79"/>
        <v>0</v>
      </c>
      <c r="EH102" s="34">
        <f t="shared" si="79"/>
        <v>0</v>
      </c>
      <c r="EI102" s="34">
        <f t="shared" si="79"/>
        <v>0</v>
      </c>
      <c r="EJ102" s="34">
        <f t="shared" si="79"/>
        <v>0</v>
      </c>
      <c r="EK102" s="34">
        <f t="shared" si="79"/>
        <v>0</v>
      </c>
      <c r="EL102" s="34">
        <f t="shared" si="79"/>
        <v>0</v>
      </c>
      <c r="EM102" s="34">
        <f t="shared" si="79"/>
        <v>0</v>
      </c>
      <c r="EN102" s="34">
        <f t="shared" si="95"/>
        <v>0</v>
      </c>
      <c r="EO102" s="34">
        <f t="shared" si="95"/>
        <v>0</v>
      </c>
      <c r="EP102" s="34">
        <f t="shared" si="95"/>
        <v>0</v>
      </c>
      <c r="EQ102" s="34">
        <f t="shared" si="87"/>
        <v>0</v>
      </c>
      <c r="ER102" s="34">
        <f t="shared" si="87"/>
        <v>0</v>
      </c>
      <c r="ES102" s="5"/>
      <c r="ET102" s="44">
        <f t="shared" si="80"/>
        <v>0</v>
      </c>
      <c r="EU102" s="44">
        <f t="shared" si="80"/>
        <v>0</v>
      </c>
      <c r="EV102" s="44">
        <f t="shared" si="80"/>
        <v>0</v>
      </c>
      <c r="EW102" s="44">
        <f t="shared" si="80"/>
        <v>0</v>
      </c>
      <c r="EX102" s="44">
        <f t="shared" si="80"/>
        <v>0</v>
      </c>
      <c r="EY102" s="44">
        <f t="shared" si="80"/>
        <v>0</v>
      </c>
      <c r="EZ102" s="44">
        <f t="shared" si="80"/>
        <v>0</v>
      </c>
      <c r="FA102" s="44">
        <f t="shared" si="80"/>
        <v>0</v>
      </c>
      <c r="FB102" s="44">
        <f t="shared" si="80"/>
        <v>0</v>
      </c>
      <c r="FC102" s="44">
        <f t="shared" si="80"/>
        <v>0</v>
      </c>
      <c r="FD102" s="44">
        <f t="shared" si="80"/>
        <v>0</v>
      </c>
      <c r="FE102" s="44">
        <f t="shared" si="80"/>
        <v>0</v>
      </c>
      <c r="FF102" s="44">
        <f t="shared" si="80"/>
        <v>0</v>
      </c>
      <c r="FG102" s="44">
        <f t="shared" si="80"/>
        <v>0</v>
      </c>
      <c r="FH102" s="44">
        <f t="shared" si="80"/>
        <v>0</v>
      </c>
      <c r="FI102" s="44">
        <f t="shared" si="80"/>
        <v>0</v>
      </c>
      <c r="FJ102" s="44">
        <f t="shared" si="96"/>
        <v>0</v>
      </c>
      <c r="FK102" s="44">
        <f t="shared" si="96"/>
        <v>0</v>
      </c>
      <c r="FL102" s="44">
        <f t="shared" si="96"/>
        <v>0</v>
      </c>
      <c r="FM102" s="44">
        <f t="shared" si="88"/>
        <v>0</v>
      </c>
      <c r="FN102" s="44">
        <f t="shared" si="88"/>
        <v>0</v>
      </c>
      <c r="FO102" s="44">
        <f t="shared" si="88"/>
        <v>0</v>
      </c>
      <c r="FP102" s="44"/>
      <c r="FQ102" s="44">
        <f t="shared" si="81"/>
        <v>0</v>
      </c>
      <c r="FR102" s="44">
        <f t="shared" si="81"/>
        <v>0</v>
      </c>
      <c r="FS102" s="44">
        <f t="shared" si="81"/>
        <v>0</v>
      </c>
      <c r="FT102" s="44">
        <f t="shared" si="81"/>
        <v>0</v>
      </c>
      <c r="FU102" s="44">
        <f t="shared" si="81"/>
        <v>0</v>
      </c>
      <c r="FV102" s="44">
        <f t="shared" si="81"/>
        <v>0</v>
      </c>
      <c r="FW102" s="44">
        <f t="shared" si="81"/>
        <v>0</v>
      </c>
      <c r="FX102" s="44">
        <f t="shared" si="81"/>
        <v>0</v>
      </c>
      <c r="FY102" s="44">
        <f t="shared" si="81"/>
        <v>0</v>
      </c>
      <c r="FZ102" s="44">
        <f t="shared" si="81"/>
        <v>0</v>
      </c>
      <c r="GA102" s="44">
        <f t="shared" si="81"/>
        <v>0</v>
      </c>
      <c r="GB102" s="44">
        <f t="shared" si="81"/>
        <v>0</v>
      </c>
      <c r="GC102" s="44">
        <f t="shared" si="81"/>
        <v>0</v>
      </c>
      <c r="GD102" s="44">
        <f t="shared" si="81"/>
        <v>0</v>
      </c>
      <c r="GE102" s="44">
        <f t="shared" si="81"/>
        <v>0</v>
      </c>
      <c r="GF102" s="44">
        <f t="shared" si="81"/>
        <v>0</v>
      </c>
      <c r="GG102" s="44">
        <f t="shared" si="97"/>
        <v>0</v>
      </c>
      <c r="GH102" s="44">
        <f t="shared" si="97"/>
        <v>0</v>
      </c>
      <c r="GI102" s="44">
        <f t="shared" si="97"/>
        <v>0</v>
      </c>
      <c r="GJ102" s="44">
        <f t="shared" si="89"/>
        <v>0</v>
      </c>
      <c r="GK102" s="44">
        <f t="shared" si="89"/>
        <v>0</v>
      </c>
      <c r="GL102" s="44">
        <f t="shared" si="89"/>
        <v>0</v>
      </c>
      <c r="GM102" s="44"/>
      <c r="GN102" s="44">
        <f t="shared" si="82"/>
        <v>0</v>
      </c>
      <c r="GO102" s="44">
        <f t="shared" si="82"/>
        <v>0</v>
      </c>
      <c r="GP102" s="44">
        <f t="shared" si="82"/>
        <v>0</v>
      </c>
      <c r="GQ102" s="44">
        <f t="shared" si="82"/>
        <v>0</v>
      </c>
      <c r="GR102" s="44">
        <f t="shared" si="82"/>
        <v>0</v>
      </c>
      <c r="GS102" s="44">
        <f t="shared" si="82"/>
        <v>0</v>
      </c>
      <c r="GT102" s="44">
        <f t="shared" si="82"/>
        <v>0</v>
      </c>
      <c r="GU102" s="44">
        <f t="shared" si="82"/>
        <v>0</v>
      </c>
      <c r="GV102" s="44">
        <f t="shared" si="82"/>
        <v>0</v>
      </c>
      <c r="GW102" s="44">
        <f t="shared" si="82"/>
        <v>0</v>
      </c>
      <c r="GX102" s="44">
        <f t="shared" si="82"/>
        <v>0</v>
      </c>
      <c r="GY102" s="44">
        <f t="shared" si="82"/>
        <v>0</v>
      </c>
      <c r="GZ102" s="44">
        <f t="shared" si="82"/>
        <v>0</v>
      </c>
      <c r="HA102" s="44">
        <f t="shared" si="82"/>
        <v>0</v>
      </c>
      <c r="HB102" s="44">
        <f t="shared" si="82"/>
        <v>0</v>
      </c>
      <c r="HC102" s="44">
        <f t="shared" si="82"/>
        <v>0</v>
      </c>
      <c r="HD102" s="44">
        <f t="shared" si="98"/>
        <v>0</v>
      </c>
      <c r="HE102" s="44">
        <f t="shared" si="98"/>
        <v>0</v>
      </c>
      <c r="HF102" s="44">
        <f t="shared" si="98"/>
        <v>0</v>
      </c>
      <c r="HG102" s="44">
        <f t="shared" si="90"/>
        <v>0</v>
      </c>
      <c r="HH102" s="44">
        <f t="shared" si="90"/>
        <v>0</v>
      </c>
      <c r="HI102" s="44">
        <f t="shared" si="90"/>
        <v>0</v>
      </c>
      <c r="HJ102" s="44"/>
      <c r="HK102" s="44">
        <f t="shared" si="83"/>
        <v>0</v>
      </c>
      <c r="HL102" s="44">
        <f t="shared" si="83"/>
        <v>0</v>
      </c>
      <c r="HM102" s="44">
        <f t="shared" si="83"/>
        <v>0</v>
      </c>
      <c r="HN102" s="44">
        <f t="shared" si="83"/>
        <v>0</v>
      </c>
      <c r="HO102" s="44">
        <f t="shared" si="83"/>
        <v>0</v>
      </c>
      <c r="HP102" s="44">
        <f t="shared" si="83"/>
        <v>0</v>
      </c>
      <c r="HQ102" s="44">
        <f t="shared" si="83"/>
        <v>0</v>
      </c>
      <c r="HR102" s="44">
        <f t="shared" si="83"/>
        <v>0</v>
      </c>
      <c r="HS102" s="44">
        <f t="shared" si="83"/>
        <v>0</v>
      </c>
      <c r="HT102" s="44">
        <f t="shared" si="83"/>
        <v>0</v>
      </c>
      <c r="HU102" s="44">
        <f t="shared" si="83"/>
        <v>0</v>
      </c>
      <c r="HV102" s="44">
        <f t="shared" si="83"/>
        <v>0</v>
      </c>
      <c r="HW102" s="44">
        <f t="shared" si="83"/>
        <v>0</v>
      </c>
      <c r="HX102" s="44">
        <f t="shared" si="83"/>
        <v>0</v>
      </c>
      <c r="HY102" s="44">
        <f t="shared" si="83"/>
        <v>0</v>
      </c>
      <c r="HZ102" s="44">
        <f t="shared" si="83"/>
        <v>0</v>
      </c>
      <c r="IA102" s="44">
        <f t="shared" si="99"/>
        <v>0</v>
      </c>
      <c r="IB102" s="44">
        <f t="shared" si="99"/>
        <v>0</v>
      </c>
      <c r="IC102" s="44">
        <f t="shared" si="99"/>
        <v>0</v>
      </c>
      <c r="ID102" s="44">
        <f t="shared" si="91"/>
        <v>0</v>
      </c>
      <c r="IE102" s="44">
        <f t="shared" si="91"/>
        <v>0</v>
      </c>
      <c r="IF102" s="44">
        <f t="shared" si="91"/>
        <v>0</v>
      </c>
    </row>
    <row r="103" spans="1:240" s="34" customFormat="1" ht="12" customHeight="1" x14ac:dyDescent="0.15">
      <c r="A103" s="77"/>
      <c r="B103" s="78" t="s">
        <v>313</v>
      </c>
      <c r="C103" s="78"/>
      <c r="D103" s="79"/>
      <c r="E103" s="79"/>
      <c r="F103" s="79"/>
      <c r="G103" s="79"/>
      <c r="H103" s="65"/>
      <c r="I103" s="65"/>
      <c r="J103" s="65"/>
      <c r="K103" s="67"/>
      <c r="L103" s="81">
        <v>0</v>
      </c>
      <c r="M103" s="81">
        <v>0</v>
      </c>
      <c r="N103" s="81">
        <v>0</v>
      </c>
      <c r="O103" s="81">
        <v>0</v>
      </c>
      <c r="P103" s="81">
        <v>0</v>
      </c>
      <c r="Q103" s="81">
        <v>0</v>
      </c>
      <c r="R103" s="81">
        <v>0</v>
      </c>
      <c r="S103" s="81">
        <v>0</v>
      </c>
      <c r="T103" s="81">
        <v>0</v>
      </c>
      <c r="U103" s="81">
        <v>0</v>
      </c>
      <c r="V103" s="81"/>
      <c r="W103" s="81">
        <v>0</v>
      </c>
      <c r="X103" s="81">
        <v>0</v>
      </c>
      <c r="Y103" s="81">
        <v>0</v>
      </c>
      <c r="Z103" s="81">
        <v>0</v>
      </c>
      <c r="AA103" s="81">
        <v>0</v>
      </c>
      <c r="AB103" s="81">
        <v>0</v>
      </c>
      <c r="AC103" s="81">
        <v>0</v>
      </c>
      <c r="AD103" s="81">
        <v>0</v>
      </c>
      <c r="AE103" s="81">
        <v>0</v>
      </c>
      <c r="AF103" s="81">
        <v>0</v>
      </c>
      <c r="AG103" s="81">
        <v>0</v>
      </c>
      <c r="AH103" s="44"/>
      <c r="AI103" s="81">
        <v>0</v>
      </c>
      <c r="AJ103" s="81">
        <v>0</v>
      </c>
      <c r="AK103" s="81">
        <v>0</v>
      </c>
      <c r="AL103" s="81">
        <v>0</v>
      </c>
      <c r="AM103" s="81">
        <v>0</v>
      </c>
      <c r="AN103" s="81">
        <v>0</v>
      </c>
      <c r="AO103" s="81">
        <v>0</v>
      </c>
      <c r="AP103" s="81">
        <v>0</v>
      </c>
      <c r="AQ103" s="81">
        <v>0</v>
      </c>
      <c r="AR103" s="81">
        <v>0</v>
      </c>
      <c r="AS103" s="81">
        <v>0</v>
      </c>
      <c r="AT103" s="81">
        <v>0</v>
      </c>
      <c r="AU103" s="81">
        <v>0</v>
      </c>
      <c r="AV103" s="81">
        <v>0</v>
      </c>
      <c r="AW103" s="81">
        <v>0</v>
      </c>
      <c r="AX103" s="81">
        <v>0</v>
      </c>
      <c r="AY103" s="81">
        <v>0</v>
      </c>
      <c r="AZ103" s="81">
        <v>0</v>
      </c>
      <c r="BA103" s="81">
        <v>0</v>
      </c>
      <c r="BB103" s="81">
        <v>0</v>
      </c>
      <c r="BC103" s="81">
        <v>0</v>
      </c>
      <c r="BD103" s="81">
        <v>0</v>
      </c>
      <c r="BE103" s="5"/>
      <c r="BF103" s="34">
        <f t="shared" si="76"/>
        <v>0</v>
      </c>
      <c r="BG103" s="34">
        <f t="shared" si="76"/>
        <v>0</v>
      </c>
      <c r="BH103" s="34">
        <f t="shared" si="76"/>
        <v>0</v>
      </c>
      <c r="BI103" s="34">
        <f t="shared" si="76"/>
        <v>0</v>
      </c>
      <c r="BJ103" s="34">
        <f t="shared" si="76"/>
        <v>0</v>
      </c>
      <c r="BK103" s="34">
        <f t="shared" si="76"/>
        <v>0</v>
      </c>
      <c r="BL103" s="34">
        <f t="shared" si="76"/>
        <v>0</v>
      </c>
      <c r="BM103" s="34">
        <f t="shared" si="76"/>
        <v>0</v>
      </c>
      <c r="BN103" s="34">
        <f t="shared" si="76"/>
        <v>0</v>
      </c>
      <c r="BO103" s="34">
        <f t="shared" si="76"/>
        <v>0</v>
      </c>
      <c r="BP103" s="34">
        <f t="shared" si="76"/>
        <v>0</v>
      </c>
      <c r="BQ103" s="34">
        <f t="shared" si="76"/>
        <v>0</v>
      </c>
      <c r="BR103" s="34">
        <f t="shared" si="76"/>
        <v>0</v>
      </c>
      <c r="BS103" s="34">
        <f t="shared" si="76"/>
        <v>0</v>
      </c>
      <c r="BT103" s="34">
        <f t="shared" si="76"/>
        <v>0</v>
      </c>
      <c r="BU103" s="34">
        <f t="shared" si="76"/>
        <v>0</v>
      </c>
      <c r="BV103" s="34">
        <f t="shared" si="92"/>
        <v>0</v>
      </c>
      <c r="BW103" s="34">
        <f t="shared" si="92"/>
        <v>0</v>
      </c>
      <c r="BX103" s="34">
        <f t="shared" si="92"/>
        <v>0</v>
      </c>
      <c r="BY103" s="34">
        <f t="shared" si="84"/>
        <v>0</v>
      </c>
      <c r="BZ103" s="34">
        <f t="shared" si="84"/>
        <v>0</v>
      </c>
      <c r="CA103" s="34">
        <f t="shared" si="84"/>
        <v>0</v>
      </c>
      <c r="CC103" s="34">
        <f t="shared" si="66"/>
        <v>0</v>
      </c>
      <c r="CD103" s="34">
        <f t="shared" si="77"/>
        <v>0</v>
      </c>
      <c r="CE103" s="34">
        <f t="shared" si="77"/>
        <v>0</v>
      </c>
      <c r="CF103" s="34">
        <f t="shared" si="77"/>
        <v>0</v>
      </c>
      <c r="CG103" s="34">
        <f t="shared" si="77"/>
        <v>0</v>
      </c>
      <c r="CH103" s="34">
        <f t="shared" si="77"/>
        <v>0</v>
      </c>
      <c r="CI103" s="34">
        <f t="shared" si="77"/>
        <v>0</v>
      </c>
      <c r="CJ103" s="34">
        <f t="shared" si="77"/>
        <v>0</v>
      </c>
      <c r="CK103" s="34">
        <f t="shared" si="77"/>
        <v>0</v>
      </c>
      <c r="CL103" s="34">
        <f t="shared" si="77"/>
        <v>0</v>
      </c>
      <c r="CM103" s="34">
        <f t="shared" si="77"/>
        <v>0</v>
      </c>
      <c r="CN103" s="34">
        <f t="shared" si="77"/>
        <v>0</v>
      </c>
      <c r="CO103" s="34">
        <f t="shared" si="77"/>
        <v>0</v>
      </c>
      <c r="CP103" s="34">
        <f t="shared" si="77"/>
        <v>0</v>
      </c>
      <c r="CQ103" s="34">
        <f t="shared" si="77"/>
        <v>0</v>
      </c>
      <c r="CR103" s="34">
        <f t="shared" si="77"/>
        <v>0</v>
      </c>
      <c r="CS103" s="34">
        <f t="shared" si="77"/>
        <v>0</v>
      </c>
      <c r="CT103" s="34">
        <f t="shared" si="93"/>
        <v>0</v>
      </c>
      <c r="CU103" s="34">
        <f t="shared" si="93"/>
        <v>0</v>
      </c>
      <c r="CV103" s="34">
        <f t="shared" si="93"/>
        <v>0</v>
      </c>
      <c r="CW103" s="34">
        <f t="shared" si="85"/>
        <v>0</v>
      </c>
      <c r="CX103" s="34">
        <f t="shared" si="85"/>
        <v>0</v>
      </c>
      <c r="DA103" s="34">
        <f t="shared" si="78"/>
        <v>0</v>
      </c>
      <c r="DB103" s="34">
        <f t="shared" si="78"/>
        <v>0</v>
      </c>
      <c r="DC103" s="34">
        <f t="shared" si="78"/>
        <v>0</v>
      </c>
      <c r="DD103" s="34">
        <f t="shared" si="78"/>
        <v>0</v>
      </c>
      <c r="DE103" s="34">
        <f t="shared" si="78"/>
        <v>0</v>
      </c>
      <c r="DF103" s="34">
        <f t="shared" si="78"/>
        <v>0</v>
      </c>
      <c r="DG103" s="34">
        <f t="shared" si="78"/>
        <v>0</v>
      </c>
      <c r="DH103" s="34">
        <f t="shared" si="78"/>
        <v>0</v>
      </c>
      <c r="DI103" s="34">
        <f t="shared" si="78"/>
        <v>0</v>
      </c>
      <c r="DJ103" s="34">
        <f t="shared" si="78"/>
        <v>0</v>
      </c>
      <c r="DK103" s="34">
        <f t="shared" si="78"/>
        <v>0</v>
      </c>
      <c r="DL103" s="34">
        <f t="shared" si="78"/>
        <v>0</v>
      </c>
      <c r="DM103" s="34">
        <f t="shared" si="78"/>
        <v>0</v>
      </c>
      <c r="DN103" s="34">
        <f t="shared" si="78"/>
        <v>0</v>
      </c>
      <c r="DO103" s="34">
        <f t="shared" si="78"/>
        <v>0</v>
      </c>
      <c r="DP103" s="34">
        <f t="shared" si="78"/>
        <v>0</v>
      </c>
      <c r="DQ103" s="34">
        <f t="shared" si="94"/>
        <v>0</v>
      </c>
      <c r="DR103" s="34">
        <f t="shared" si="94"/>
        <v>0</v>
      </c>
      <c r="DS103" s="34">
        <f t="shared" si="94"/>
        <v>0</v>
      </c>
      <c r="DT103" s="34">
        <f t="shared" si="86"/>
        <v>0</v>
      </c>
      <c r="DU103" s="34">
        <f t="shared" si="86"/>
        <v>0</v>
      </c>
      <c r="DW103" s="34">
        <f t="shared" si="67"/>
        <v>0</v>
      </c>
      <c r="DX103" s="34">
        <f t="shared" si="79"/>
        <v>0</v>
      </c>
      <c r="DY103" s="34">
        <f t="shared" si="79"/>
        <v>0</v>
      </c>
      <c r="DZ103" s="34">
        <f t="shared" si="79"/>
        <v>0</v>
      </c>
      <c r="EA103" s="34">
        <f t="shared" si="79"/>
        <v>0</v>
      </c>
      <c r="EB103" s="34">
        <f t="shared" si="79"/>
        <v>0</v>
      </c>
      <c r="EC103" s="34">
        <f t="shared" si="79"/>
        <v>0</v>
      </c>
      <c r="ED103" s="34">
        <f t="shared" si="79"/>
        <v>0</v>
      </c>
      <c r="EE103" s="34">
        <f t="shared" si="79"/>
        <v>0</v>
      </c>
      <c r="EF103" s="34">
        <f t="shared" si="79"/>
        <v>0</v>
      </c>
      <c r="EG103" s="34">
        <f t="shared" si="79"/>
        <v>0</v>
      </c>
      <c r="EH103" s="34">
        <f t="shared" si="79"/>
        <v>0</v>
      </c>
      <c r="EI103" s="34">
        <f t="shared" si="79"/>
        <v>0</v>
      </c>
      <c r="EJ103" s="34">
        <f t="shared" si="79"/>
        <v>0</v>
      </c>
      <c r="EK103" s="34">
        <f t="shared" si="79"/>
        <v>0</v>
      </c>
      <c r="EL103" s="34">
        <f t="shared" si="79"/>
        <v>0</v>
      </c>
      <c r="EM103" s="34">
        <f t="shared" si="79"/>
        <v>0</v>
      </c>
      <c r="EN103" s="34">
        <f t="shared" si="95"/>
        <v>0</v>
      </c>
      <c r="EO103" s="34">
        <f t="shared" si="95"/>
        <v>0</v>
      </c>
      <c r="EP103" s="34">
        <f t="shared" si="95"/>
        <v>0</v>
      </c>
      <c r="EQ103" s="34">
        <f t="shared" si="87"/>
        <v>0</v>
      </c>
      <c r="ER103" s="34">
        <f t="shared" si="87"/>
        <v>0</v>
      </c>
      <c r="ES103" s="5"/>
      <c r="ET103" s="44">
        <f t="shared" si="80"/>
        <v>0</v>
      </c>
      <c r="EU103" s="44">
        <f t="shared" si="80"/>
        <v>0</v>
      </c>
      <c r="EV103" s="44">
        <f t="shared" si="80"/>
        <v>0</v>
      </c>
      <c r="EW103" s="44">
        <f t="shared" si="80"/>
        <v>0</v>
      </c>
      <c r="EX103" s="44">
        <f t="shared" si="80"/>
        <v>0</v>
      </c>
      <c r="EY103" s="44">
        <f t="shared" si="80"/>
        <v>0</v>
      </c>
      <c r="EZ103" s="44">
        <f t="shared" si="80"/>
        <v>0</v>
      </c>
      <c r="FA103" s="44">
        <f t="shared" si="80"/>
        <v>0</v>
      </c>
      <c r="FB103" s="44">
        <f t="shared" si="80"/>
        <v>0</v>
      </c>
      <c r="FC103" s="44">
        <f t="shared" si="80"/>
        <v>0</v>
      </c>
      <c r="FD103" s="44">
        <f t="shared" si="80"/>
        <v>0</v>
      </c>
      <c r="FE103" s="44">
        <f t="shared" si="80"/>
        <v>0</v>
      </c>
      <c r="FF103" s="44">
        <f t="shared" si="80"/>
        <v>0</v>
      </c>
      <c r="FG103" s="44">
        <f t="shared" si="80"/>
        <v>0</v>
      </c>
      <c r="FH103" s="44">
        <f t="shared" si="80"/>
        <v>0</v>
      </c>
      <c r="FI103" s="44">
        <f t="shared" si="80"/>
        <v>0</v>
      </c>
      <c r="FJ103" s="44">
        <f t="shared" si="96"/>
        <v>0</v>
      </c>
      <c r="FK103" s="44">
        <f t="shared" si="96"/>
        <v>0</v>
      </c>
      <c r="FL103" s="44">
        <f t="shared" si="96"/>
        <v>0</v>
      </c>
      <c r="FM103" s="44">
        <f t="shared" si="88"/>
        <v>0</v>
      </c>
      <c r="FN103" s="44">
        <f t="shared" si="88"/>
        <v>0</v>
      </c>
      <c r="FO103" s="44">
        <f t="shared" si="88"/>
        <v>0</v>
      </c>
      <c r="FP103" s="44"/>
      <c r="FQ103" s="44">
        <f t="shared" si="81"/>
        <v>0</v>
      </c>
      <c r="FR103" s="44">
        <f t="shared" si="81"/>
        <v>0</v>
      </c>
      <c r="FS103" s="44">
        <f t="shared" si="81"/>
        <v>0</v>
      </c>
      <c r="FT103" s="44">
        <f t="shared" si="81"/>
        <v>0</v>
      </c>
      <c r="FU103" s="44">
        <f t="shared" si="81"/>
        <v>0</v>
      </c>
      <c r="FV103" s="44">
        <f t="shared" si="81"/>
        <v>0</v>
      </c>
      <c r="FW103" s="44">
        <f t="shared" si="81"/>
        <v>0</v>
      </c>
      <c r="FX103" s="44">
        <f t="shared" si="81"/>
        <v>0</v>
      </c>
      <c r="FY103" s="44">
        <f t="shared" si="81"/>
        <v>0</v>
      </c>
      <c r="FZ103" s="44">
        <f t="shared" si="81"/>
        <v>0</v>
      </c>
      <c r="GA103" s="44">
        <f t="shared" si="81"/>
        <v>0</v>
      </c>
      <c r="GB103" s="44">
        <f t="shared" si="81"/>
        <v>0</v>
      </c>
      <c r="GC103" s="44">
        <f t="shared" si="81"/>
        <v>0</v>
      </c>
      <c r="GD103" s="44">
        <f t="shared" si="81"/>
        <v>0</v>
      </c>
      <c r="GE103" s="44">
        <f t="shared" si="81"/>
        <v>0</v>
      </c>
      <c r="GF103" s="44">
        <f t="shared" si="81"/>
        <v>0</v>
      </c>
      <c r="GG103" s="44">
        <f t="shared" si="97"/>
        <v>0</v>
      </c>
      <c r="GH103" s="44">
        <f t="shared" si="97"/>
        <v>0</v>
      </c>
      <c r="GI103" s="44">
        <f t="shared" si="97"/>
        <v>0</v>
      </c>
      <c r="GJ103" s="44">
        <f t="shared" si="89"/>
        <v>0</v>
      </c>
      <c r="GK103" s="44">
        <f t="shared" si="89"/>
        <v>0</v>
      </c>
      <c r="GL103" s="44">
        <f t="shared" si="89"/>
        <v>0</v>
      </c>
      <c r="GM103" s="44"/>
      <c r="GN103" s="44">
        <f t="shared" si="82"/>
        <v>0</v>
      </c>
      <c r="GO103" s="44">
        <f t="shared" si="82"/>
        <v>0</v>
      </c>
      <c r="GP103" s="44">
        <f t="shared" si="82"/>
        <v>0</v>
      </c>
      <c r="GQ103" s="44">
        <f t="shared" si="82"/>
        <v>0</v>
      </c>
      <c r="GR103" s="44">
        <f t="shared" si="82"/>
        <v>0</v>
      </c>
      <c r="GS103" s="44">
        <f t="shared" si="82"/>
        <v>0</v>
      </c>
      <c r="GT103" s="44">
        <f t="shared" si="82"/>
        <v>0</v>
      </c>
      <c r="GU103" s="44">
        <f t="shared" si="82"/>
        <v>0</v>
      </c>
      <c r="GV103" s="44">
        <f t="shared" si="82"/>
        <v>0</v>
      </c>
      <c r="GW103" s="44">
        <f t="shared" si="82"/>
        <v>0</v>
      </c>
      <c r="GX103" s="44">
        <f t="shared" si="82"/>
        <v>0</v>
      </c>
      <c r="GY103" s="44">
        <f t="shared" si="82"/>
        <v>0</v>
      </c>
      <c r="GZ103" s="44">
        <f t="shared" si="82"/>
        <v>0</v>
      </c>
      <c r="HA103" s="44">
        <f t="shared" si="82"/>
        <v>0</v>
      </c>
      <c r="HB103" s="44">
        <f t="shared" si="82"/>
        <v>0</v>
      </c>
      <c r="HC103" s="44">
        <f t="shared" si="82"/>
        <v>0</v>
      </c>
      <c r="HD103" s="44">
        <f t="shared" si="98"/>
        <v>0</v>
      </c>
      <c r="HE103" s="44">
        <f t="shared" si="98"/>
        <v>0</v>
      </c>
      <c r="HF103" s="44">
        <f t="shared" si="98"/>
        <v>0</v>
      </c>
      <c r="HG103" s="44">
        <f t="shared" si="90"/>
        <v>0</v>
      </c>
      <c r="HH103" s="44">
        <f t="shared" si="90"/>
        <v>0</v>
      </c>
      <c r="HI103" s="44">
        <f t="shared" si="90"/>
        <v>0</v>
      </c>
      <c r="HJ103" s="44"/>
      <c r="HK103" s="44">
        <f t="shared" si="83"/>
        <v>0</v>
      </c>
      <c r="HL103" s="44">
        <f t="shared" si="83"/>
        <v>0</v>
      </c>
      <c r="HM103" s="44">
        <f t="shared" si="83"/>
        <v>0</v>
      </c>
      <c r="HN103" s="44">
        <f t="shared" si="83"/>
        <v>0</v>
      </c>
      <c r="HO103" s="44">
        <f t="shared" si="83"/>
        <v>0</v>
      </c>
      <c r="HP103" s="44">
        <f t="shared" si="83"/>
        <v>0</v>
      </c>
      <c r="HQ103" s="44">
        <f t="shared" si="83"/>
        <v>0</v>
      </c>
      <c r="HR103" s="44">
        <f t="shared" si="83"/>
        <v>0</v>
      </c>
      <c r="HS103" s="44">
        <f t="shared" si="83"/>
        <v>0</v>
      </c>
      <c r="HT103" s="44">
        <f t="shared" si="83"/>
        <v>0</v>
      </c>
      <c r="HU103" s="44">
        <f t="shared" si="83"/>
        <v>0</v>
      </c>
      <c r="HV103" s="44">
        <f t="shared" si="83"/>
        <v>0</v>
      </c>
      <c r="HW103" s="44">
        <f t="shared" si="83"/>
        <v>0</v>
      </c>
      <c r="HX103" s="44">
        <f t="shared" si="83"/>
        <v>0</v>
      </c>
      <c r="HY103" s="44">
        <f t="shared" si="83"/>
        <v>0</v>
      </c>
      <c r="HZ103" s="44">
        <f t="shared" si="83"/>
        <v>0</v>
      </c>
      <c r="IA103" s="44">
        <f t="shared" si="99"/>
        <v>0</v>
      </c>
      <c r="IB103" s="44">
        <f t="shared" si="99"/>
        <v>0</v>
      </c>
      <c r="IC103" s="44">
        <f t="shared" si="99"/>
        <v>0</v>
      </c>
      <c r="ID103" s="44">
        <f t="shared" si="91"/>
        <v>0</v>
      </c>
      <c r="IE103" s="44">
        <f t="shared" si="91"/>
        <v>0</v>
      </c>
      <c r="IF103" s="44">
        <f t="shared" si="91"/>
        <v>0</v>
      </c>
    </row>
    <row r="104" spans="1:240" s="34" customFormat="1" ht="12" customHeight="1" x14ac:dyDescent="0.15">
      <c r="A104" s="77"/>
      <c r="B104" s="78" t="s">
        <v>313</v>
      </c>
      <c r="C104" s="78"/>
      <c r="D104" s="79"/>
      <c r="E104" s="79"/>
      <c r="F104" s="79"/>
      <c r="G104" s="79"/>
      <c r="H104" s="65"/>
      <c r="I104" s="65"/>
      <c r="J104" s="65"/>
      <c r="K104" s="67"/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  <c r="V104" s="81"/>
      <c r="W104" s="81">
        <v>0</v>
      </c>
      <c r="X104" s="81">
        <v>0</v>
      </c>
      <c r="Y104" s="81">
        <v>0</v>
      </c>
      <c r="Z104" s="81">
        <v>0</v>
      </c>
      <c r="AA104" s="81">
        <v>0</v>
      </c>
      <c r="AB104" s="81">
        <v>0</v>
      </c>
      <c r="AC104" s="81">
        <v>0</v>
      </c>
      <c r="AD104" s="81">
        <v>0</v>
      </c>
      <c r="AE104" s="81">
        <v>0</v>
      </c>
      <c r="AF104" s="81">
        <v>0</v>
      </c>
      <c r="AG104" s="81">
        <v>0</v>
      </c>
      <c r="AH104" s="44"/>
      <c r="AI104" s="81">
        <v>0</v>
      </c>
      <c r="AJ104" s="81">
        <v>0</v>
      </c>
      <c r="AK104" s="81">
        <v>0</v>
      </c>
      <c r="AL104" s="81">
        <v>0</v>
      </c>
      <c r="AM104" s="81">
        <v>0</v>
      </c>
      <c r="AN104" s="81">
        <v>0</v>
      </c>
      <c r="AO104" s="81">
        <v>0</v>
      </c>
      <c r="AP104" s="81">
        <v>0</v>
      </c>
      <c r="AQ104" s="81">
        <v>0</v>
      </c>
      <c r="AR104" s="81">
        <v>0</v>
      </c>
      <c r="AS104" s="81">
        <v>0</v>
      </c>
      <c r="AT104" s="81">
        <v>0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1">
        <v>0</v>
      </c>
      <c r="BA104" s="81">
        <v>0</v>
      </c>
      <c r="BB104" s="81">
        <v>0</v>
      </c>
      <c r="BC104" s="81">
        <v>0</v>
      </c>
      <c r="BD104" s="81">
        <v>0</v>
      </c>
      <c r="BE104" s="5"/>
      <c r="BF104" s="34">
        <f t="shared" si="76"/>
        <v>0</v>
      </c>
      <c r="BG104" s="34">
        <f t="shared" si="76"/>
        <v>0</v>
      </c>
      <c r="BH104" s="34">
        <f t="shared" si="76"/>
        <v>0</v>
      </c>
      <c r="BI104" s="34">
        <f t="shared" si="76"/>
        <v>0</v>
      </c>
      <c r="BJ104" s="34">
        <f t="shared" si="76"/>
        <v>0</v>
      </c>
      <c r="BK104" s="34">
        <f t="shared" si="76"/>
        <v>0</v>
      </c>
      <c r="BL104" s="34">
        <f t="shared" si="76"/>
        <v>0</v>
      </c>
      <c r="BM104" s="34">
        <f t="shared" si="76"/>
        <v>0</v>
      </c>
      <c r="BN104" s="34">
        <f t="shared" si="76"/>
        <v>0</v>
      </c>
      <c r="BO104" s="34">
        <f t="shared" si="76"/>
        <v>0</v>
      </c>
      <c r="BP104" s="34">
        <f t="shared" si="76"/>
        <v>0</v>
      </c>
      <c r="BQ104" s="34">
        <f t="shared" si="76"/>
        <v>0</v>
      </c>
      <c r="BR104" s="34">
        <f t="shared" si="76"/>
        <v>0</v>
      </c>
      <c r="BS104" s="34">
        <f t="shared" si="76"/>
        <v>0</v>
      </c>
      <c r="BT104" s="34">
        <f t="shared" si="76"/>
        <v>0</v>
      </c>
      <c r="BU104" s="34">
        <f t="shared" si="76"/>
        <v>0</v>
      </c>
      <c r="BV104" s="34">
        <f t="shared" si="92"/>
        <v>0</v>
      </c>
      <c r="BW104" s="34">
        <f t="shared" si="92"/>
        <v>0</v>
      </c>
      <c r="BX104" s="34">
        <f t="shared" si="92"/>
        <v>0</v>
      </c>
      <c r="BY104" s="34">
        <f t="shared" si="84"/>
        <v>0</v>
      </c>
      <c r="BZ104" s="34">
        <f t="shared" si="84"/>
        <v>0</v>
      </c>
      <c r="CA104" s="34">
        <f t="shared" si="84"/>
        <v>0</v>
      </c>
      <c r="CC104" s="34">
        <f t="shared" si="66"/>
        <v>0</v>
      </c>
      <c r="CD104" s="34">
        <f t="shared" si="77"/>
        <v>0</v>
      </c>
      <c r="CE104" s="34">
        <f t="shared" si="77"/>
        <v>0</v>
      </c>
      <c r="CF104" s="34">
        <f t="shared" si="77"/>
        <v>0</v>
      </c>
      <c r="CG104" s="34">
        <f t="shared" si="77"/>
        <v>0</v>
      </c>
      <c r="CH104" s="34">
        <f t="shared" si="77"/>
        <v>0</v>
      </c>
      <c r="CI104" s="34">
        <f t="shared" si="77"/>
        <v>0</v>
      </c>
      <c r="CJ104" s="34">
        <f t="shared" si="77"/>
        <v>0</v>
      </c>
      <c r="CK104" s="34">
        <f t="shared" si="77"/>
        <v>0</v>
      </c>
      <c r="CL104" s="34">
        <f t="shared" si="77"/>
        <v>0</v>
      </c>
      <c r="CM104" s="34">
        <f t="shared" si="77"/>
        <v>0</v>
      </c>
      <c r="CN104" s="34">
        <f t="shared" si="77"/>
        <v>0</v>
      </c>
      <c r="CO104" s="34">
        <f t="shared" si="77"/>
        <v>0</v>
      </c>
      <c r="CP104" s="34">
        <f t="shared" si="77"/>
        <v>0</v>
      </c>
      <c r="CQ104" s="34">
        <f t="shared" si="77"/>
        <v>0</v>
      </c>
      <c r="CR104" s="34">
        <f t="shared" si="77"/>
        <v>0</v>
      </c>
      <c r="CS104" s="34">
        <f t="shared" si="77"/>
        <v>0</v>
      </c>
      <c r="CT104" s="34">
        <f t="shared" si="93"/>
        <v>0</v>
      </c>
      <c r="CU104" s="34">
        <f t="shared" si="93"/>
        <v>0</v>
      </c>
      <c r="CV104" s="34">
        <f t="shared" si="93"/>
        <v>0</v>
      </c>
      <c r="CW104" s="34">
        <f t="shared" si="85"/>
        <v>0</v>
      </c>
      <c r="CX104" s="34">
        <f t="shared" si="85"/>
        <v>0</v>
      </c>
      <c r="DA104" s="34">
        <f t="shared" si="78"/>
        <v>0</v>
      </c>
      <c r="DB104" s="34">
        <f t="shared" si="78"/>
        <v>0</v>
      </c>
      <c r="DC104" s="34">
        <f t="shared" si="78"/>
        <v>0</v>
      </c>
      <c r="DD104" s="34">
        <f t="shared" si="78"/>
        <v>0</v>
      </c>
      <c r="DE104" s="34">
        <f t="shared" si="78"/>
        <v>0</v>
      </c>
      <c r="DF104" s="34">
        <f t="shared" si="78"/>
        <v>0</v>
      </c>
      <c r="DG104" s="34">
        <f t="shared" si="78"/>
        <v>0</v>
      </c>
      <c r="DH104" s="34">
        <f t="shared" si="78"/>
        <v>0</v>
      </c>
      <c r="DI104" s="34">
        <f t="shared" si="78"/>
        <v>0</v>
      </c>
      <c r="DJ104" s="34">
        <f t="shared" si="78"/>
        <v>0</v>
      </c>
      <c r="DK104" s="34">
        <f t="shared" si="78"/>
        <v>0</v>
      </c>
      <c r="DL104" s="34">
        <f t="shared" si="78"/>
        <v>0</v>
      </c>
      <c r="DM104" s="34">
        <f t="shared" si="78"/>
        <v>0</v>
      </c>
      <c r="DN104" s="34">
        <f t="shared" si="78"/>
        <v>0</v>
      </c>
      <c r="DO104" s="34">
        <f t="shared" si="78"/>
        <v>0</v>
      </c>
      <c r="DP104" s="34">
        <f t="shared" si="78"/>
        <v>0</v>
      </c>
      <c r="DQ104" s="34">
        <f t="shared" si="94"/>
        <v>0</v>
      </c>
      <c r="DR104" s="34">
        <f t="shared" si="94"/>
        <v>0</v>
      </c>
      <c r="DS104" s="34">
        <f t="shared" si="94"/>
        <v>0</v>
      </c>
      <c r="DT104" s="34">
        <f t="shared" si="86"/>
        <v>0</v>
      </c>
      <c r="DU104" s="34">
        <f t="shared" si="86"/>
        <v>0</v>
      </c>
      <c r="DW104" s="34">
        <f t="shared" si="67"/>
        <v>0</v>
      </c>
      <c r="DX104" s="34">
        <f t="shared" si="79"/>
        <v>0</v>
      </c>
      <c r="DY104" s="34">
        <f t="shared" si="79"/>
        <v>0</v>
      </c>
      <c r="DZ104" s="34">
        <f t="shared" si="79"/>
        <v>0</v>
      </c>
      <c r="EA104" s="34">
        <f t="shared" si="79"/>
        <v>0</v>
      </c>
      <c r="EB104" s="34">
        <f t="shared" si="79"/>
        <v>0</v>
      </c>
      <c r="EC104" s="34">
        <f t="shared" si="79"/>
        <v>0</v>
      </c>
      <c r="ED104" s="34">
        <f t="shared" si="79"/>
        <v>0</v>
      </c>
      <c r="EE104" s="34">
        <f t="shared" si="79"/>
        <v>0</v>
      </c>
      <c r="EF104" s="34">
        <f t="shared" si="79"/>
        <v>0</v>
      </c>
      <c r="EG104" s="34">
        <f t="shared" si="79"/>
        <v>0</v>
      </c>
      <c r="EH104" s="34">
        <f t="shared" si="79"/>
        <v>0</v>
      </c>
      <c r="EI104" s="34">
        <f t="shared" si="79"/>
        <v>0</v>
      </c>
      <c r="EJ104" s="34">
        <f t="shared" si="79"/>
        <v>0</v>
      </c>
      <c r="EK104" s="34">
        <f t="shared" si="79"/>
        <v>0</v>
      </c>
      <c r="EL104" s="34">
        <f t="shared" si="79"/>
        <v>0</v>
      </c>
      <c r="EM104" s="34">
        <f t="shared" si="79"/>
        <v>0</v>
      </c>
      <c r="EN104" s="34">
        <f t="shared" si="95"/>
        <v>0</v>
      </c>
      <c r="EO104" s="34">
        <f t="shared" si="95"/>
        <v>0</v>
      </c>
      <c r="EP104" s="34">
        <f t="shared" si="95"/>
        <v>0</v>
      </c>
      <c r="EQ104" s="34">
        <f t="shared" si="87"/>
        <v>0</v>
      </c>
      <c r="ER104" s="34">
        <f t="shared" si="87"/>
        <v>0</v>
      </c>
      <c r="ES104" s="5"/>
      <c r="ET104" s="44">
        <f t="shared" si="80"/>
        <v>0</v>
      </c>
      <c r="EU104" s="44">
        <f t="shared" si="80"/>
        <v>0</v>
      </c>
      <c r="EV104" s="44">
        <f t="shared" si="80"/>
        <v>0</v>
      </c>
      <c r="EW104" s="44">
        <f t="shared" si="80"/>
        <v>0</v>
      </c>
      <c r="EX104" s="44">
        <f t="shared" si="80"/>
        <v>0</v>
      </c>
      <c r="EY104" s="44">
        <f t="shared" si="80"/>
        <v>0</v>
      </c>
      <c r="EZ104" s="44">
        <f t="shared" si="80"/>
        <v>0</v>
      </c>
      <c r="FA104" s="44">
        <f t="shared" si="80"/>
        <v>0</v>
      </c>
      <c r="FB104" s="44">
        <f t="shared" si="80"/>
        <v>0</v>
      </c>
      <c r="FC104" s="44">
        <f t="shared" si="80"/>
        <v>0</v>
      </c>
      <c r="FD104" s="44">
        <f t="shared" si="80"/>
        <v>0</v>
      </c>
      <c r="FE104" s="44">
        <f t="shared" si="80"/>
        <v>0</v>
      </c>
      <c r="FF104" s="44">
        <f t="shared" si="80"/>
        <v>0</v>
      </c>
      <c r="FG104" s="44">
        <f t="shared" si="80"/>
        <v>0</v>
      </c>
      <c r="FH104" s="44">
        <f t="shared" si="80"/>
        <v>0</v>
      </c>
      <c r="FI104" s="44">
        <f t="shared" si="80"/>
        <v>0</v>
      </c>
      <c r="FJ104" s="44">
        <f t="shared" si="96"/>
        <v>0</v>
      </c>
      <c r="FK104" s="44">
        <f t="shared" si="96"/>
        <v>0</v>
      </c>
      <c r="FL104" s="44">
        <f t="shared" si="96"/>
        <v>0</v>
      </c>
      <c r="FM104" s="44">
        <f t="shared" si="88"/>
        <v>0</v>
      </c>
      <c r="FN104" s="44">
        <f t="shared" si="88"/>
        <v>0</v>
      </c>
      <c r="FO104" s="44">
        <f t="shared" si="88"/>
        <v>0</v>
      </c>
      <c r="FP104" s="44"/>
      <c r="FQ104" s="44">
        <f t="shared" si="81"/>
        <v>0</v>
      </c>
      <c r="FR104" s="44">
        <f t="shared" si="81"/>
        <v>0</v>
      </c>
      <c r="FS104" s="44">
        <f t="shared" si="81"/>
        <v>0</v>
      </c>
      <c r="FT104" s="44">
        <f t="shared" si="81"/>
        <v>0</v>
      </c>
      <c r="FU104" s="44">
        <f t="shared" si="81"/>
        <v>0</v>
      </c>
      <c r="FV104" s="44">
        <f t="shared" si="81"/>
        <v>0</v>
      </c>
      <c r="FW104" s="44">
        <f t="shared" si="81"/>
        <v>0</v>
      </c>
      <c r="FX104" s="44">
        <f t="shared" si="81"/>
        <v>0</v>
      </c>
      <c r="FY104" s="44">
        <f t="shared" si="81"/>
        <v>0</v>
      </c>
      <c r="FZ104" s="44">
        <f t="shared" si="81"/>
        <v>0</v>
      </c>
      <c r="GA104" s="44">
        <f t="shared" si="81"/>
        <v>0</v>
      </c>
      <c r="GB104" s="44">
        <f t="shared" si="81"/>
        <v>0</v>
      </c>
      <c r="GC104" s="44">
        <f t="shared" si="81"/>
        <v>0</v>
      </c>
      <c r="GD104" s="44">
        <f t="shared" si="81"/>
        <v>0</v>
      </c>
      <c r="GE104" s="44">
        <f t="shared" si="81"/>
        <v>0</v>
      </c>
      <c r="GF104" s="44">
        <f t="shared" si="81"/>
        <v>0</v>
      </c>
      <c r="GG104" s="44">
        <f t="shared" si="97"/>
        <v>0</v>
      </c>
      <c r="GH104" s="44">
        <f t="shared" si="97"/>
        <v>0</v>
      </c>
      <c r="GI104" s="44">
        <f t="shared" si="97"/>
        <v>0</v>
      </c>
      <c r="GJ104" s="44">
        <f t="shared" si="89"/>
        <v>0</v>
      </c>
      <c r="GK104" s="44">
        <f t="shared" si="89"/>
        <v>0</v>
      </c>
      <c r="GL104" s="44">
        <f t="shared" si="89"/>
        <v>0</v>
      </c>
      <c r="GM104" s="44"/>
      <c r="GN104" s="44">
        <f t="shared" si="82"/>
        <v>0</v>
      </c>
      <c r="GO104" s="44">
        <f t="shared" si="82"/>
        <v>0</v>
      </c>
      <c r="GP104" s="44">
        <f t="shared" si="82"/>
        <v>0</v>
      </c>
      <c r="GQ104" s="44">
        <f t="shared" si="82"/>
        <v>0</v>
      </c>
      <c r="GR104" s="44">
        <f t="shared" si="82"/>
        <v>0</v>
      </c>
      <c r="GS104" s="44">
        <f t="shared" si="82"/>
        <v>0</v>
      </c>
      <c r="GT104" s="44">
        <f t="shared" si="82"/>
        <v>0</v>
      </c>
      <c r="GU104" s="44">
        <f t="shared" si="82"/>
        <v>0</v>
      </c>
      <c r="GV104" s="44">
        <f t="shared" si="82"/>
        <v>0</v>
      </c>
      <c r="GW104" s="44">
        <f t="shared" si="82"/>
        <v>0</v>
      </c>
      <c r="GX104" s="44">
        <f t="shared" si="82"/>
        <v>0</v>
      </c>
      <c r="GY104" s="44">
        <f t="shared" si="82"/>
        <v>0</v>
      </c>
      <c r="GZ104" s="44">
        <f t="shared" si="82"/>
        <v>0</v>
      </c>
      <c r="HA104" s="44">
        <f t="shared" si="82"/>
        <v>0</v>
      </c>
      <c r="HB104" s="44">
        <f t="shared" si="82"/>
        <v>0</v>
      </c>
      <c r="HC104" s="44">
        <f t="shared" si="82"/>
        <v>0</v>
      </c>
      <c r="HD104" s="44">
        <f t="shared" si="98"/>
        <v>0</v>
      </c>
      <c r="HE104" s="44">
        <f t="shared" si="98"/>
        <v>0</v>
      </c>
      <c r="HF104" s="44">
        <f t="shared" si="98"/>
        <v>0</v>
      </c>
      <c r="HG104" s="44">
        <f t="shared" si="90"/>
        <v>0</v>
      </c>
      <c r="HH104" s="44">
        <f t="shared" si="90"/>
        <v>0</v>
      </c>
      <c r="HI104" s="44">
        <f t="shared" si="90"/>
        <v>0</v>
      </c>
      <c r="HJ104" s="44"/>
      <c r="HK104" s="44">
        <f t="shared" si="83"/>
        <v>0</v>
      </c>
      <c r="HL104" s="44">
        <f t="shared" si="83"/>
        <v>0</v>
      </c>
      <c r="HM104" s="44">
        <f t="shared" si="83"/>
        <v>0</v>
      </c>
      <c r="HN104" s="44">
        <f t="shared" si="83"/>
        <v>0</v>
      </c>
      <c r="HO104" s="44">
        <f t="shared" si="83"/>
        <v>0</v>
      </c>
      <c r="HP104" s="44">
        <f t="shared" si="83"/>
        <v>0</v>
      </c>
      <c r="HQ104" s="44">
        <f t="shared" si="83"/>
        <v>0</v>
      </c>
      <c r="HR104" s="44">
        <f t="shared" si="83"/>
        <v>0</v>
      </c>
      <c r="HS104" s="44">
        <f t="shared" si="83"/>
        <v>0</v>
      </c>
      <c r="HT104" s="44">
        <f t="shared" si="83"/>
        <v>0</v>
      </c>
      <c r="HU104" s="44">
        <f t="shared" si="83"/>
        <v>0</v>
      </c>
      <c r="HV104" s="44">
        <f t="shared" si="83"/>
        <v>0</v>
      </c>
      <c r="HW104" s="44">
        <f t="shared" si="83"/>
        <v>0</v>
      </c>
      <c r="HX104" s="44">
        <f t="shared" si="83"/>
        <v>0</v>
      </c>
      <c r="HY104" s="44">
        <f t="shared" si="83"/>
        <v>0</v>
      </c>
      <c r="HZ104" s="44">
        <f t="shared" si="83"/>
        <v>0</v>
      </c>
      <c r="IA104" s="44">
        <f t="shared" si="99"/>
        <v>0</v>
      </c>
      <c r="IB104" s="44">
        <f t="shared" si="99"/>
        <v>0</v>
      </c>
      <c r="IC104" s="44">
        <f t="shared" si="99"/>
        <v>0</v>
      </c>
      <c r="ID104" s="44">
        <f t="shared" si="91"/>
        <v>0</v>
      </c>
      <c r="IE104" s="44">
        <f t="shared" si="91"/>
        <v>0</v>
      </c>
      <c r="IF104" s="44">
        <f t="shared" si="91"/>
        <v>0</v>
      </c>
    </row>
    <row r="105" spans="1:240" s="34" customFormat="1" ht="12" customHeight="1" x14ac:dyDescent="0.15">
      <c r="A105" s="77"/>
      <c r="B105" s="78" t="s">
        <v>313</v>
      </c>
      <c r="C105" s="78"/>
      <c r="D105" s="79"/>
      <c r="E105" s="79"/>
      <c r="F105" s="79"/>
      <c r="G105" s="79"/>
      <c r="H105" s="65"/>
      <c r="I105" s="65"/>
      <c r="J105" s="65"/>
      <c r="K105" s="67"/>
      <c r="L105" s="81">
        <v>0</v>
      </c>
      <c r="M105" s="81">
        <v>0</v>
      </c>
      <c r="N105" s="81">
        <v>0</v>
      </c>
      <c r="O105" s="81">
        <v>0</v>
      </c>
      <c r="P105" s="81">
        <v>0</v>
      </c>
      <c r="Q105" s="81">
        <v>0</v>
      </c>
      <c r="R105" s="81">
        <v>0</v>
      </c>
      <c r="S105" s="81">
        <v>0</v>
      </c>
      <c r="T105" s="81">
        <v>0</v>
      </c>
      <c r="U105" s="81">
        <v>0</v>
      </c>
      <c r="V105" s="81"/>
      <c r="W105" s="81">
        <v>0</v>
      </c>
      <c r="X105" s="81">
        <v>0</v>
      </c>
      <c r="Y105" s="81">
        <v>0</v>
      </c>
      <c r="Z105" s="81">
        <v>0</v>
      </c>
      <c r="AA105" s="81">
        <v>0</v>
      </c>
      <c r="AB105" s="81">
        <v>0</v>
      </c>
      <c r="AC105" s="81">
        <v>0</v>
      </c>
      <c r="AD105" s="81">
        <v>0</v>
      </c>
      <c r="AE105" s="81">
        <v>0</v>
      </c>
      <c r="AF105" s="81">
        <v>0</v>
      </c>
      <c r="AG105" s="81">
        <v>0</v>
      </c>
      <c r="AH105" s="44"/>
      <c r="AI105" s="81">
        <v>0</v>
      </c>
      <c r="AJ105" s="81">
        <v>0</v>
      </c>
      <c r="AK105" s="81">
        <v>0</v>
      </c>
      <c r="AL105" s="81">
        <v>0</v>
      </c>
      <c r="AM105" s="81">
        <v>0</v>
      </c>
      <c r="AN105" s="81">
        <v>0</v>
      </c>
      <c r="AO105" s="81">
        <v>0</v>
      </c>
      <c r="AP105" s="81">
        <v>0</v>
      </c>
      <c r="AQ105" s="81">
        <v>0</v>
      </c>
      <c r="AR105" s="81">
        <v>0</v>
      </c>
      <c r="AS105" s="81">
        <v>0</v>
      </c>
      <c r="AT105" s="81">
        <v>0</v>
      </c>
      <c r="AU105" s="81">
        <v>0</v>
      </c>
      <c r="AV105" s="81">
        <v>0</v>
      </c>
      <c r="AW105" s="81">
        <v>0</v>
      </c>
      <c r="AX105" s="81">
        <v>0</v>
      </c>
      <c r="AY105" s="81">
        <v>0</v>
      </c>
      <c r="AZ105" s="81">
        <v>0</v>
      </c>
      <c r="BA105" s="81">
        <v>0</v>
      </c>
      <c r="BB105" s="81">
        <v>0</v>
      </c>
      <c r="BC105" s="81">
        <v>0</v>
      </c>
      <c r="BD105" s="81">
        <v>0</v>
      </c>
      <c r="BE105" s="5"/>
      <c r="BF105" s="34">
        <f t="shared" si="76"/>
        <v>0</v>
      </c>
      <c r="BG105" s="34">
        <f t="shared" si="76"/>
        <v>0</v>
      </c>
      <c r="BH105" s="34">
        <f t="shared" si="76"/>
        <v>0</v>
      </c>
      <c r="BI105" s="34">
        <f t="shared" si="76"/>
        <v>0</v>
      </c>
      <c r="BJ105" s="34">
        <f t="shared" si="76"/>
        <v>0</v>
      </c>
      <c r="BK105" s="34">
        <f t="shared" si="76"/>
        <v>0</v>
      </c>
      <c r="BL105" s="34">
        <f t="shared" si="76"/>
        <v>0</v>
      </c>
      <c r="BM105" s="34">
        <f t="shared" si="76"/>
        <v>0</v>
      </c>
      <c r="BN105" s="34">
        <f t="shared" si="76"/>
        <v>0</v>
      </c>
      <c r="BO105" s="34">
        <f t="shared" si="76"/>
        <v>0</v>
      </c>
      <c r="BP105" s="34">
        <f t="shared" si="76"/>
        <v>0</v>
      </c>
      <c r="BQ105" s="34">
        <f t="shared" si="76"/>
        <v>0</v>
      </c>
      <c r="BR105" s="34">
        <f t="shared" si="76"/>
        <v>0</v>
      </c>
      <c r="BS105" s="34">
        <f t="shared" si="76"/>
        <v>0</v>
      </c>
      <c r="BT105" s="34">
        <f t="shared" si="76"/>
        <v>0</v>
      </c>
      <c r="BU105" s="34">
        <f t="shared" si="76"/>
        <v>0</v>
      </c>
      <c r="BV105" s="34">
        <f t="shared" si="92"/>
        <v>0</v>
      </c>
      <c r="BW105" s="34">
        <f t="shared" si="92"/>
        <v>0</v>
      </c>
      <c r="BX105" s="34">
        <f t="shared" si="92"/>
        <v>0</v>
      </c>
      <c r="BY105" s="34">
        <f t="shared" si="84"/>
        <v>0</v>
      </c>
      <c r="BZ105" s="34">
        <f t="shared" si="84"/>
        <v>0</v>
      </c>
      <c r="CA105" s="34">
        <f t="shared" si="84"/>
        <v>0</v>
      </c>
      <c r="CC105" s="34">
        <f t="shared" si="66"/>
        <v>0</v>
      </c>
      <c r="CD105" s="34">
        <f t="shared" si="77"/>
        <v>0</v>
      </c>
      <c r="CE105" s="34">
        <f t="shared" si="77"/>
        <v>0</v>
      </c>
      <c r="CF105" s="34">
        <f t="shared" si="77"/>
        <v>0</v>
      </c>
      <c r="CG105" s="34">
        <f t="shared" si="77"/>
        <v>0</v>
      </c>
      <c r="CH105" s="34">
        <f t="shared" si="77"/>
        <v>0</v>
      </c>
      <c r="CI105" s="34">
        <f t="shared" si="77"/>
        <v>0</v>
      </c>
      <c r="CJ105" s="34">
        <f t="shared" si="77"/>
        <v>0</v>
      </c>
      <c r="CK105" s="34">
        <f t="shared" si="77"/>
        <v>0</v>
      </c>
      <c r="CL105" s="34">
        <f t="shared" si="77"/>
        <v>0</v>
      </c>
      <c r="CM105" s="34">
        <f t="shared" si="77"/>
        <v>0</v>
      </c>
      <c r="CN105" s="34">
        <f t="shared" si="77"/>
        <v>0</v>
      </c>
      <c r="CO105" s="34">
        <f t="shared" si="77"/>
        <v>0</v>
      </c>
      <c r="CP105" s="34">
        <f t="shared" si="77"/>
        <v>0</v>
      </c>
      <c r="CQ105" s="34">
        <f t="shared" si="77"/>
        <v>0</v>
      </c>
      <c r="CR105" s="34">
        <f t="shared" si="77"/>
        <v>0</v>
      </c>
      <c r="CS105" s="34">
        <f t="shared" si="77"/>
        <v>0</v>
      </c>
      <c r="CT105" s="34">
        <f t="shared" si="93"/>
        <v>0</v>
      </c>
      <c r="CU105" s="34">
        <f t="shared" si="93"/>
        <v>0</v>
      </c>
      <c r="CV105" s="34">
        <f t="shared" si="93"/>
        <v>0</v>
      </c>
      <c r="CW105" s="34">
        <f t="shared" si="85"/>
        <v>0</v>
      </c>
      <c r="CX105" s="34">
        <f t="shared" si="85"/>
        <v>0</v>
      </c>
      <c r="DA105" s="34">
        <f t="shared" si="78"/>
        <v>0</v>
      </c>
      <c r="DB105" s="34">
        <f t="shared" si="78"/>
        <v>0</v>
      </c>
      <c r="DC105" s="34">
        <f t="shared" si="78"/>
        <v>0</v>
      </c>
      <c r="DD105" s="34">
        <f t="shared" si="78"/>
        <v>0</v>
      </c>
      <c r="DE105" s="34">
        <f t="shared" si="78"/>
        <v>0</v>
      </c>
      <c r="DF105" s="34">
        <f t="shared" si="78"/>
        <v>0</v>
      </c>
      <c r="DG105" s="34">
        <f t="shared" si="78"/>
        <v>0</v>
      </c>
      <c r="DH105" s="34">
        <f t="shared" si="78"/>
        <v>0</v>
      </c>
      <c r="DI105" s="34">
        <f t="shared" si="78"/>
        <v>0</v>
      </c>
      <c r="DJ105" s="34">
        <f t="shared" si="78"/>
        <v>0</v>
      </c>
      <c r="DK105" s="34">
        <f t="shared" si="78"/>
        <v>0</v>
      </c>
      <c r="DL105" s="34">
        <f t="shared" si="78"/>
        <v>0</v>
      </c>
      <c r="DM105" s="34">
        <f t="shared" si="78"/>
        <v>0</v>
      </c>
      <c r="DN105" s="34">
        <f t="shared" si="78"/>
        <v>0</v>
      </c>
      <c r="DO105" s="34">
        <f t="shared" si="78"/>
        <v>0</v>
      </c>
      <c r="DP105" s="34">
        <f t="shared" si="78"/>
        <v>0</v>
      </c>
      <c r="DQ105" s="34">
        <f t="shared" si="94"/>
        <v>0</v>
      </c>
      <c r="DR105" s="34">
        <f t="shared" si="94"/>
        <v>0</v>
      </c>
      <c r="DS105" s="34">
        <f t="shared" si="94"/>
        <v>0</v>
      </c>
      <c r="DT105" s="34">
        <f t="shared" si="86"/>
        <v>0</v>
      </c>
      <c r="DU105" s="34">
        <f t="shared" si="86"/>
        <v>0</v>
      </c>
      <c r="DW105" s="34">
        <f t="shared" si="67"/>
        <v>0</v>
      </c>
      <c r="DX105" s="34">
        <f t="shared" si="79"/>
        <v>0</v>
      </c>
      <c r="DY105" s="34">
        <f t="shared" si="79"/>
        <v>0</v>
      </c>
      <c r="DZ105" s="34">
        <f t="shared" si="79"/>
        <v>0</v>
      </c>
      <c r="EA105" s="34">
        <f t="shared" si="79"/>
        <v>0</v>
      </c>
      <c r="EB105" s="34">
        <f t="shared" si="79"/>
        <v>0</v>
      </c>
      <c r="EC105" s="34">
        <f t="shared" si="79"/>
        <v>0</v>
      </c>
      <c r="ED105" s="34">
        <f t="shared" si="79"/>
        <v>0</v>
      </c>
      <c r="EE105" s="34">
        <f t="shared" si="79"/>
        <v>0</v>
      </c>
      <c r="EF105" s="34">
        <f t="shared" si="79"/>
        <v>0</v>
      </c>
      <c r="EG105" s="34">
        <f t="shared" si="79"/>
        <v>0</v>
      </c>
      <c r="EH105" s="34">
        <f t="shared" si="79"/>
        <v>0</v>
      </c>
      <c r="EI105" s="34">
        <f t="shared" si="79"/>
        <v>0</v>
      </c>
      <c r="EJ105" s="34">
        <f t="shared" si="79"/>
        <v>0</v>
      </c>
      <c r="EK105" s="34">
        <f t="shared" si="79"/>
        <v>0</v>
      </c>
      <c r="EL105" s="34">
        <f t="shared" si="79"/>
        <v>0</v>
      </c>
      <c r="EM105" s="34">
        <f t="shared" si="79"/>
        <v>0</v>
      </c>
      <c r="EN105" s="34">
        <f t="shared" si="95"/>
        <v>0</v>
      </c>
      <c r="EO105" s="34">
        <f t="shared" si="95"/>
        <v>0</v>
      </c>
      <c r="EP105" s="34">
        <f t="shared" si="95"/>
        <v>0</v>
      </c>
      <c r="EQ105" s="34">
        <f t="shared" si="87"/>
        <v>0</v>
      </c>
      <c r="ER105" s="34">
        <f t="shared" si="87"/>
        <v>0</v>
      </c>
      <c r="ES105" s="5"/>
      <c r="ET105" s="44">
        <f t="shared" si="80"/>
        <v>0</v>
      </c>
      <c r="EU105" s="44">
        <f t="shared" si="80"/>
        <v>0</v>
      </c>
      <c r="EV105" s="44">
        <f t="shared" si="80"/>
        <v>0</v>
      </c>
      <c r="EW105" s="44">
        <f t="shared" si="80"/>
        <v>0</v>
      </c>
      <c r="EX105" s="44">
        <f t="shared" si="80"/>
        <v>0</v>
      </c>
      <c r="EY105" s="44">
        <f t="shared" si="80"/>
        <v>0</v>
      </c>
      <c r="EZ105" s="44">
        <f t="shared" si="80"/>
        <v>0</v>
      </c>
      <c r="FA105" s="44">
        <f t="shared" si="80"/>
        <v>0</v>
      </c>
      <c r="FB105" s="44">
        <f t="shared" si="80"/>
        <v>0</v>
      </c>
      <c r="FC105" s="44">
        <f t="shared" si="80"/>
        <v>0</v>
      </c>
      <c r="FD105" s="44">
        <f t="shared" si="80"/>
        <v>0</v>
      </c>
      <c r="FE105" s="44">
        <f t="shared" si="80"/>
        <v>0</v>
      </c>
      <c r="FF105" s="44">
        <f t="shared" si="80"/>
        <v>0</v>
      </c>
      <c r="FG105" s="44">
        <f t="shared" si="80"/>
        <v>0</v>
      </c>
      <c r="FH105" s="44">
        <f t="shared" si="80"/>
        <v>0</v>
      </c>
      <c r="FI105" s="44">
        <f t="shared" si="80"/>
        <v>0</v>
      </c>
      <c r="FJ105" s="44">
        <f t="shared" si="96"/>
        <v>0</v>
      </c>
      <c r="FK105" s="44">
        <f t="shared" si="96"/>
        <v>0</v>
      </c>
      <c r="FL105" s="44">
        <f t="shared" si="96"/>
        <v>0</v>
      </c>
      <c r="FM105" s="44">
        <f t="shared" si="88"/>
        <v>0</v>
      </c>
      <c r="FN105" s="44">
        <f t="shared" si="88"/>
        <v>0</v>
      </c>
      <c r="FO105" s="44">
        <f t="shared" si="88"/>
        <v>0</v>
      </c>
      <c r="FP105" s="44"/>
      <c r="FQ105" s="44">
        <f t="shared" si="81"/>
        <v>0</v>
      </c>
      <c r="FR105" s="44">
        <f t="shared" si="81"/>
        <v>0</v>
      </c>
      <c r="FS105" s="44">
        <f t="shared" si="81"/>
        <v>0</v>
      </c>
      <c r="FT105" s="44">
        <f t="shared" si="81"/>
        <v>0</v>
      </c>
      <c r="FU105" s="44">
        <f t="shared" si="81"/>
        <v>0</v>
      </c>
      <c r="FV105" s="44">
        <f t="shared" si="81"/>
        <v>0</v>
      </c>
      <c r="FW105" s="44">
        <f t="shared" si="81"/>
        <v>0</v>
      </c>
      <c r="FX105" s="44">
        <f t="shared" si="81"/>
        <v>0</v>
      </c>
      <c r="FY105" s="44">
        <f t="shared" si="81"/>
        <v>0</v>
      </c>
      <c r="FZ105" s="44">
        <f t="shared" si="81"/>
        <v>0</v>
      </c>
      <c r="GA105" s="44">
        <f t="shared" si="81"/>
        <v>0</v>
      </c>
      <c r="GB105" s="44">
        <f t="shared" si="81"/>
        <v>0</v>
      </c>
      <c r="GC105" s="44">
        <f t="shared" si="81"/>
        <v>0</v>
      </c>
      <c r="GD105" s="44">
        <f t="shared" si="81"/>
        <v>0</v>
      </c>
      <c r="GE105" s="44">
        <f t="shared" si="81"/>
        <v>0</v>
      </c>
      <c r="GF105" s="44">
        <f t="shared" si="81"/>
        <v>0</v>
      </c>
      <c r="GG105" s="44">
        <f t="shared" si="97"/>
        <v>0</v>
      </c>
      <c r="GH105" s="44">
        <f t="shared" si="97"/>
        <v>0</v>
      </c>
      <c r="GI105" s="44">
        <f t="shared" si="97"/>
        <v>0</v>
      </c>
      <c r="GJ105" s="44">
        <f t="shared" si="89"/>
        <v>0</v>
      </c>
      <c r="GK105" s="44">
        <f t="shared" si="89"/>
        <v>0</v>
      </c>
      <c r="GL105" s="44">
        <f t="shared" si="89"/>
        <v>0</v>
      </c>
      <c r="GM105" s="44"/>
      <c r="GN105" s="44">
        <f t="shared" si="82"/>
        <v>0</v>
      </c>
      <c r="GO105" s="44">
        <f t="shared" si="82"/>
        <v>0</v>
      </c>
      <c r="GP105" s="44">
        <f t="shared" si="82"/>
        <v>0</v>
      </c>
      <c r="GQ105" s="44">
        <f t="shared" si="82"/>
        <v>0</v>
      </c>
      <c r="GR105" s="44">
        <f t="shared" si="82"/>
        <v>0</v>
      </c>
      <c r="GS105" s="44">
        <f t="shared" si="82"/>
        <v>0</v>
      </c>
      <c r="GT105" s="44">
        <f t="shared" si="82"/>
        <v>0</v>
      </c>
      <c r="GU105" s="44">
        <f t="shared" si="82"/>
        <v>0</v>
      </c>
      <c r="GV105" s="44">
        <f t="shared" si="82"/>
        <v>0</v>
      </c>
      <c r="GW105" s="44">
        <f t="shared" si="82"/>
        <v>0</v>
      </c>
      <c r="GX105" s="44">
        <f t="shared" si="82"/>
        <v>0</v>
      </c>
      <c r="GY105" s="44">
        <f t="shared" si="82"/>
        <v>0</v>
      </c>
      <c r="GZ105" s="44">
        <f t="shared" si="82"/>
        <v>0</v>
      </c>
      <c r="HA105" s="44">
        <f t="shared" si="82"/>
        <v>0</v>
      </c>
      <c r="HB105" s="44">
        <f t="shared" si="82"/>
        <v>0</v>
      </c>
      <c r="HC105" s="44">
        <f t="shared" si="82"/>
        <v>0</v>
      </c>
      <c r="HD105" s="44">
        <f t="shared" si="98"/>
        <v>0</v>
      </c>
      <c r="HE105" s="44">
        <f t="shared" si="98"/>
        <v>0</v>
      </c>
      <c r="HF105" s="44">
        <f t="shared" si="98"/>
        <v>0</v>
      </c>
      <c r="HG105" s="44">
        <f t="shared" si="90"/>
        <v>0</v>
      </c>
      <c r="HH105" s="44">
        <f t="shared" si="90"/>
        <v>0</v>
      </c>
      <c r="HI105" s="44">
        <f t="shared" si="90"/>
        <v>0</v>
      </c>
      <c r="HJ105" s="44"/>
      <c r="HK105" s="44">
        <f t="shared" si="83"/>
        <v>0</v>
      </c>
      <c r="HL105" s="44">
        <f t="shared" si="83"/>
        <v>0</v>
      </c>
      <c r="HM105" s="44">
        <f t="shared" si="83"/>
        <v>0</v>
      </c>
      <c r="HN105" s="44">
        <f t="shared" si="83"/>
        <v>0</v>
      </c>
      <c r="HO105" s="44">
        <f t="shared" si="83"/>
        <v>0</v>
      </c>
      <c r="HP105" s="44">
        <f t="shared" si="83"/>
        <v>0</v>
      </c>
      <c r="HQ105" s="44">
        <f t="shared" si="83"/>
        <v>0</v>
      </c>
      <c r="HR105" s="44">
        <f t="shared" si="83"/>
        <v>0</v>
      </c>
      <c r="HS105" s="44">
        <f t="shared" si="83"/>
        <v>0</v>
      </c>
      <c r="HT105" s="44">
        <f t="shared" si="83"/>
        <v>0</v>
      </c>
      <c r="HU105" s="44">
        <f t="shared" si="83"/>
        <v>0</v>
      </c>
      <c r="HV105" s="44">
        <f t="shared" si="83"/>
        <v>0</v>
      </c>
      <c r="HW105" s="44">
        <f t="shared" si="83"/>
        <v>0</v>
      </c>
      <c r="HX105" s="44">
        <f t="shared" si="83"/>
        <v>0</v>
      </c>
      <c r="HY105" s="44">
        <f t="shared" si="83"/>
        <v>0</v>
      </c>
      <c r="HZ105" s="44">
        <f t="shared" si="83"/>
        <v>0</v>
      </c>
      <c r="IA105" s="44">
        <f t="shared" si="99"/>
        <v>0</v>
      </c>
      <c r="IB105" s="44">
        <f t="shared" si="99"/>
        <v>0</v>
      </c>
      <c r="IC105" s="44">
        <f t="shared" si="99"/>
        <v>0</v>
      </c>
      <c r="ID105" s="44">
        <f t="shared" si="91"/>
        <v>0</v>
      </c>
      <c r="IE105" s="44">
        <f t="shared" si="91"/>
        <v>0</v>
      </c>
      <c r="IF105" s="44">
        <f t="shared" si="91"/>
        <v>0</v>
      </c>
    </row>
    <row r="106" spans="1:240" s="34" customFormat="1" ht="12" customHeight="1" x14ac:dyDescent="0.15">
      <c r="A106" s="77"/>
      <c r="B106" s="78" t="s">
        <v>313</v>
      </c>
      <c r="C106" s="78"/>
      <c r="D106" s="79"/>
      <c r="E106" s="79"/>
      <c r="F106" s="79"/>
      <c r="G106" s="79"/>
      <c r="H106" s="65"/>
      <c r="I106" s="65"/>
      <c r="J106" s="65"/>
      <c r="K106" s="67"/>
      <c r="L106" s="81">
        <v>0</v>
      </c>
      <c r="M106" s="81">
        <v>0</v>
      </c>
      <c r="N106" s="81">
        <v>0</v>
      </c>
      <c r="O106" s="81">
        <v>0</v>
      </c>
      <c r="P106" s="81">
        <v>0</v>
      </c>
      <c r="Q106" s="81">
        <v>0</v>
      </c>
      <c r="R106" s="81">
        <v>0</v>
      </c>
      <c r="S106" s="81">
        <v>0</v>
      </c>
      <c r="T106" s="81">
        <v>0</v>
      </c>
      <c r="U106" s="81">
        <v>0</v>
      </c>
      <c r="V106" s="81"/>
      <c r="W106" s="81">
        <v>0</v>
      </c>
      <c r="X106" s="81">
        <v>0</v>
      </c>
      <c r="Y106" s="81">
        <v>0</v>
      </c>
      <c r="Z106" s="81">
        <v>0</v>
      </c>
      <c r="AA106" s="81">
        <v>0</v>
      </c>
      <c r="AB106" s="81">
        <v>0</v>
      </c>
      <c r="AC106" s="81">
        <v>0</v>
      </c>
      <c r="AD106" s="81">
        <v>0</v>
      </c>
      <c r="AE106" s="81">
        <v>0</v>
      </c>
      <c r="AF106" s="81">
        <v>0</v>
      </c>
      <c r="AG106" s="81">
        <v>0</v>
      </c>
      <c r="AH106" s="44"/>
      <c r="AI106" s="81">
        <v>0</v>
      </c>
      <c r="AJ106" s="81">
        <v>0</v>
      </c>
      <c r="AK106" s="81">
        <v>0</v>
      </c>
      <c r="AL106" s="81">
        <v>0</v>
      </c>
      <c r="AM106" s="81">
        <v>0</v>
      </c>
      <c r="AN106" s="81">
        <v>0</v>
      </c>
      <c r="AO106" s="81">
        <v>0</v>
      </c>
      <c r="AP106" s="81">
        <v>0</v>
      </c>
      <c r="AQ106" s="81">
        <v>0</v>
      </c>
      <c r="AR106" s="81">
        <v>0</v>
      </c>
      <c r="AS106" s="81">
        <v>0</v>
      </c>
      <c r="AT106" s="81">
        <v>0</v>
      </c>
      <c r="AU106" s="81">
        <v>0</v>
      </c>
      <c r="AV106" s="81">
        <v>0</v>
      </c>
      <c r="AW106" s="81">
        <v>0</v>
      </c>
      <c r="AX106" s="81">
        <v>0</v>
      </c>
      <c r="AY106" s="81">
        <v>0</v>
      </c>
      <c r="AZ106" s="81">
        <v>0</v>
      </c>
      <c r="BA106" s="81">
        <v>0</v>
      </c>
      <c r="BB106" s="81">
        <v>0</v>
      </c>
      <c r="BC106" s="81">
        <v>0</v>
      </c>
      <c r="BD106" s="81">
        <v>0</v>
      </c>
      <c r="BE106" s="5"/>
      <c r="BF106" s="34">
        <f t="shared" si="76"/>
        <v>0</v>
      </c>
      <c r="BG106" s="34">
        <f t="shared" si="76"/>
        <v>0</v>
      </c>
      <c r="BH106" s="34">
        <f t="shared" si="76"/>
        <v>0</v>
      </c>
      <c r="BI106" s="34">
        <f t="shared" si="76"/>
        <v>0</v>
      </c>
      <c r="BJ106" s="34">
        <f t="shared" si="76"/>
        <v>0</v>
      </c>
      <c r="BK106" s="34">
        <f t="shared" si="76"/>
        <v>0</v>
      </c>
      <c r="BL106" s="34">
        <f t="shared" si="76"/>
        <v>0</v>
      </c>
      <c r="BM106" s="34">
        <f t="shared" si="76"/>
        <v>0</v>
      </c>
      <c r="BN106" s="34">
        <f t="shared" si="76"/>
        <v>0</v>
      </c>
      <c r="BO106" s="34">
        <f t="shared" si="76"/>
        <v>0</v>
      </c>
      <c r="BP106" s="34">
        <f t="shared" si="76"/>
        <v>0</v>
      </c>
      <c r="BQ106" s="34">
        <f t="shared" si="76"/>
        <v>0</v>
      </c>
      <c r="BR106" s="34">
        <f t="shared" si="76"/>
        <v>0</v>
      </c>
      <c r="BS106" s="34">
        <f t="shared" si="76"/>
        <v>0</v>
      </c>
      <c r="BT106" s="34">
        <f t="shared" si="76"/>
        <v>0</v>
      </c>
      <c r="BU106" s="34">
        <f t="shared" si="76"/>
        <v>0</v>
      </c>
      <c r="BV106" s="34">
        <f t="shared" si="92"/>
        <v>0</v>
      </c>
      <c r="BW106" s="34">
        <f t="shared" si="92"/>
        <v>0</v>
      </c>
      <c r="BX106" s="34">
        <f t="shared" si="92"/>
        <v>0</v>
      </c>
      <c r="BY106" s="34">
        <f t="shared" si="84"/>
        <v>0</v>
      </c>
      <c r="BZ106" s="34">
        <f t="shared" si="84"/>
        <v>0</v>
      </c>
      <c r="CA106" s="34">
        <f t="shared" si="84"/>
        <v>0</v>
      </c>
      <c r="CC106" s="34">
        <f t="shared" si="66"/>
        <v>0</v>
      </c>
      <c r="CD106" s="34">
        <f t="shared" si="77"/>
        <v>0</v>
      </c>
      <c r="CE106" s="34">
        <f t="shared" si="77"/>
        <v>0</v>
      </c>
      <c r="CF106" s="34">
        <f t="shared" si="77"/>
        <v>0</v>
      </c>
      <c r="CG106" s="34">
        <f t="shared" si="77"/>
        <v>0</v>
      </c>
      <c r="CH106" s="34">
        <f t="shared" si="77"/>
        <v>0</v>
      </c>
      <c r="CI106" s="34">
        <f t="shared" si="77"/>
        <v>0</v>
      </c>
      <c r="CJ106" s="34">
        <f t="shared" si="77"/>
        <v>0</v>
      </c>
      <c r="CK106" s="34">
        <f t="shared" si="77"/>
        <v>0</v>
      </c>
      <c r="CL106" s="34">
        <f t="shared" si="77"/>
        <v>0</v>
      </c>
      <c r="CM106" s="34">
        <f t="shared" si="77"/>
        <v>0</v>
      </c>
      <c r="CN106" s="34">
        <f t="shared" si="77"/>
        <v>0</v>
      </c>
      <c r="CO106" s="34">
        <f t="shared" si="77"/>
        <v>0</v>
      </c>
      <c r="CP106" s="34">
        <f t="shared" si="77"/>
        <v>0</v>
      </c>
      <c r="CQ106" s="34">
        <f t="shared" si="77"/>
        <v>0</v>
      </c>
      <c r="CR106" s="34">
        <f t="shared" si="77"/>
        <v>0</v>
      </c>
      <c r="CS106" s="34">
        <f t="shared" si="77"/>
        <v>0</v>
      </c>
      <c r="CT106" s="34">
        <f t="shared" si="93"/>
        <v>0</v>
      </c>
      <c r="CU106" s="34">
        <f t="shared" si="93"/>
        <v>0</v>
      </c>
      <c r="CV106" s="34">
        <f t="shared" si="93"/>
        <v>0</v>
      </c>
      <c r="CW106" s="34">
        <f t="shared" si="85"/>
        <v>0</v>
      </c>
      <c r="CX106" s="34">
        <f t="shared" si="85"/>
        <v>0</v>
      </c>
      <c r="DA106" s="34">
        <f t="shared" si="78"/>
        <v>0</v>
      </c>
      <c r="DB106" s="34">
        <f t="shared" si="78"/>
        <v>0</v>
      </c>
      <c r="DC106" s="34">
        <f t="shared" si="78"/>
        <v>0</v>
      </c>
      <c r="DD106" s="34">
        <f t="shared" si="78"/>
        <v>0</v>
      </c>
      <c r="DE106" s="34">
        <f t="shared" si="78"/>
        <v>0</v>
      </c>
      <c r="DF106" s="34">
        <f t="shared" si="78"/>
        <v>0</v>
      </c>
      <c r="DG106" s="34">
        <f t="shared" si="78"/>
        <v>0</v>
      </c>
      <c r="DH106" s="34">
        <f t="shared" si="78"/>
        <v>0</v>
      </c>
      <c r="DI106" s="34">
        <f t="shared" si="78"/>
        <v>0</v>
      </c>
      <c r="DJ106" s="34">
        <f t="shared" si="78"/>
        <v>0</v>
      </c>
      <c r="DK106" s="34">
        <f t="shared" si="78"/>
        <v>0</v>
      </c>
      <c r="DL106" s="34">
        <f t="shared" si="78"/>
        <v>0</v>
      </c>
      <c r="DM106" s="34">
        <f t="shared" si="78"/>
        <v>0</v>
      </c>
      <c r="DN106" s="34">
        <f t="shared" si="78"/>
        <v>0</v>
      </c>
      <c r="DO106" s="34">
        <f t="shared" si="78"/>
        <v>0</v>
      </c>
      <c r="DP106" s="34">
        <f t="shared" si="78"/>
        <v>0</v>
      </c>
      <c r="DQ106" s="34">
        <f t="shared" si="94"/>
        <v>0</v>
      </c>
      <c r="DR106" s="34">
        <f t="shared" si="94"/>
        <v>0</v>
      </c>
      <c r="DS106" s="34">
        <f t="shared" si="94"/>
        <v>0</v>
      </c>
      <c r="DT106" s="34">
        <f t="shared" si="86"/>
        <v>0</v>
      </c>
      <c r="DU106" s="34">
        <f t="shared" si="86"/>
        <v>0</v>
      </c>
      <c r="DW106" s="34">
        <f t="shared" si="67"/>
        <v>0</v>
      </c>
      <c r="DX106" s="34">
        <f t="shared" si="79"/>
        <v>0</v>
      </c>
      <c r="DY106" s="34">
        <f t="shared" si="79"/>
        <v>0</v>
      </c>
      <c r="DZ106" s="34">
        <f t="shared" si="79"/>
        <v>0</v>
      </c>
      <c r="EA106" s="34">
        <f t="shared" si="79"/>
        <v>0</v>
      </c>
      <c r="EB106" s="34">
        <f t="shared" si="79"/>
        <v>0</v>
      </c>
      <c r="EC106" s="34">
        <f t="shared" si="79"/>
        <v>0</v>
      </c>
      <c r="ED106" s="34">
        <f t="shared" si="79"/>
        <v>0</v>
      </c>
      <c r="EE106" s="34">
        <f t="shared" si="79"/>
        <v>0</v>
      </c>
      <c r="EF106" s="34">
        <f t="shared" si="79"/>
        <v>0</v>
      </c>
      <c r="EG106" s="34">
        <f t="shared" si="79"/>
        <v>0</v>
      </c>
      <c r="EH106" s="34">
        <f t="shared" si="79"/>
        <v>0</v>
      </c>
      <c r="EI106" s="34">
        <f t="shared" si="79"/>
        <v>0</v>
      </c>
      <c r="EJ106" s="34">
        <f t="shared" si="79"/>
        <v>0</v>
      </c>
      <c r="EK106" s="34">
        <f t="shared" si="79"/>
        <v>0</v>
      </c>
      <c r="EL106" s="34">
        <f t="shared" si="79"/>
        <v>0</v>
      </c>
      <c r="EM106" s="34">
        <f t="shared" si="79"/>
        <v>0</v>
      </c>
      <c r="EN106" s="34">
        <f t="shared" si="95"/>
        <v>0</v>
      </c>
      <c r="EO106" s="34">
        <f t="shared" si="95"/>
        <v>0</v>
      </c>
      <c r="EP106" s="34">
        <f t="shared" si="95"/>
        <v>0</v>
      </c>
      <c r="EQ106" s="34">
        <f t="shared" si="87"/>
        <v>0</v>
      </c>
      <c r="ER106" s="34">
        <f t="shared" si="87"/>
        <v>0</v>
      </c>
      <c r="ES106" s="5"/>
      <c r="ET106" s="44">
        <f t="shared" si="80"/>
        <v>0</v>
      </c>
      <c r="EU106" s="44">
        <f t="shared" si="80"/>
        <v>0</v>
      </c>
      <c r="EV106" s="44">
        <f t="shared" si="80"/>
        <v>0</v>
      </c>
      <c r="EW106" s="44">
        <f t="shared" si="80"/>
        <v>0</v>
      </c>
      <c r="EX106" s="44">
        <f t="shared" si="80"/>
        <v>0</v>
      </c>
      <c r="EY106" s="44">
        <f t="shared" si="80"/>
        <v>0</v>
      </c>
      <c r="EZ106" s="44">
        <f t="shared" si="80"/>
        <v>0</v>
      </c>
      <c r="FA106" s="44">
        <f t="shared" si="80"/>
        <v>0</v>
      </c>
      <c r="FB106" s="44">
        <f t="shared" si="80"/>
        <v>0</v>
      </c>
      <c r="FC106" s="44">
        <f t="shared" si="80"/>
        <v>0</v>
      </c>
      <c r="FD106" s="44">
        <f t="shared" si="80"/>
        <v>0</v>
      </c>
      <c r="FE106" s="44">
        <f t="shared" si="80"/>
        <v>0</v>
      </c>
      <c r="FF106" s="44">
        <f t="shared" si="80"/>
        <v>0</v>
      </c>
      <c r="FG106" s="44">
        <f t="shared" si="80"/>
        <v>0</v>
      </c>
      <c r="FH106" s="44">
        <f t="shared" si="80"/>
        <v>0</v>
      </c>
      <c r="FI106" s="44">
        <f t="shared" si="80"/>
        <v>0</v>
      </c>
      <c r="FJ106" s="44">
        <f t="shared" si="96"/>
        <v>0</v>
      </c>
      <c r="FK106" s="44">
        <f t="shared" si="96"/>
        <v>0</v>
      </c>
      <c r="FL106" s="44">
        <f t="shared" si="96"/>
        <v>0</v>
      </c>
      <c r="FM106" s="44">
        <f t="shared" si="88"/>
        <v>0</v>
      </c>
      <c r="FN106" s="44">
        <f t="shared" si="88"/>
        <v>0</v>
      </c>
      <c r="FO106" s="44">
        <f t="shared" si="88"/>
        <v>0</v>
      </c>
      <c r="FP106" s="44"/>
      <c r="FQ106" s="44">
        <f t="shared" si="81"/>
        <v>0</v>
      </c>
      <c r="FR106" s="44">
        <f t="shared" si="81"/>
        <v>0</v>
      </c>
      <c r="FS106" s="44">
        <f t="shared" si="81"/>
        <v>0</v>
      </c>
      <c r="FT106" s="44">
        <f t="shared" si="81"/>
        <v>0</v>
      </c>
      <c r="FU106" s="44">
        <f t="shared" si="81"/>
        <v>0</v>
      </c>
      <c r="FV106" s="44">
        <f t="shared" si="81"/>
        <v>0</v>
      </c>
      <c r="FW106" s="44">
        <f t="shared" si="81"/>
        <v>0</v>
      </c>
      <c r="FX106" s="44">
        <f t="shared" si="81"/>
        <v>0</v>
      </c>
      <c r="FY106" s="44">
        <f t="shared" si="81"/>
        <v>0</v>
      </c>
      <c r="FZ106" s="44">
        <f t="shared" si="81"/>
        <v>0</v>
      </c>
      <c r="GA106" s="44">
        <f t="shared" si="81"/>
        <v>0</v>
      </c>
      <c r="GB106" s="44">
        <f t="shared" si="81"/>
        <v>0</v>
      </c>
      <c r="GC106" s="44">
        <f t="shared" si="81"/>
        <v>0</v>
      </c>
      <c r="GD106" s="44">
        <f t="shared" si="81"/>
        <v>0</v>
      </c>
      <c r="GE106" s="44">
        <f t="shared" si="81"/>
        <v>0</v>
      </c>
      <c r="GF106" s="44">
        <f t="shared" si="81"/>
        <v>0</v>
      </c>
      <c r="GG106" s="44">
        <f t="shared" si="97"/>
        <v>0</v>
      </c>
      <c r="GH106" s="44">
        <f t="shared" si="97"/>
        <v>0</v>
      </c>
      <c r="GI106" s="44">
        <f t="shared" si="97"/>
        <v>0</v>
      </c>
      <c r="GJ106" s="44">
        <f t="shared" si="89"/>
        <v>0</v>
      </c>
      <c r="GK106" s="44">
        <f t="shared" si="89"/>
        <v>0</v>
      </c>
      <c r="GL106" s="44">
        <f t="shared" si="89"/>
        <v>0</v>
      </c>
      <c r="GM106" s="44"/>
      <c r="GN106" s="44">
        <f t="shared" si="82"/>
        <v>0</v>
      </c>
      <c r="GO106" s="44">
        <f t="shared" si="82"/>
        <v>0</v>
      </c>
      <c r="GP106" s="44">
        <f t="shared" si="82"/>
        <v>0</v>
      </c>
      <c r="GQ106" s="44">
        <f t="shared" si="82"/>
        <v>0</v>
      </c>
      <c r="GR106" s="44">
        <f t="shared" si="82"/>
        <v>0</v>
      </c>
      <c r="GS106" s="44">
        <f t="shared" si="82"/>
        <v>0</v>
      </c>
      <c r="GT106" s="44">
        <f t="shared" si="82"/>
        <v>0</v>
      </c>
      <c r="GU106" s="44">
        <f t="shared" si="82"/>
        <v>0</v>
      </c>
      <c r="GV106" s="44">
        <f t="shared" si="82"/>
        <v>0</v>
      </c>
      <c r="GW106" s="44">
        <f t="shared" si="82"/>
        <v>0</v>
      </c>
      <c r="GX106" s="44">
        <f t="shared" si="82"/>
        <v>0</v>
      </c>
      <c r="GY106" s="44">
        <f t="shared" si="82"/>
        <v>0</v>
      </c>
      <c r="GZ106" s="44">
        <f t="shared" si="82"/>
        <v>0</v>
      </c>
      <c r="HA106" s="44">
        <f t="shared" si="82"/>
        <v>0</v>
      </c>
      <c r="HB106" s="44">
        <f t="shared" si="82"/>
        <v>0</v>
      </c>
      <c r="HC106" s="44">
        <f t="shared" si="82"/>
        <v>0</v>
      </c>
      <c r="HD106" s="44">
        <f t="shared" si="98"/>
        <v>0</v>
      </c>
      <c r="HE106" s="44">
        <f t="shared" si="98"/>
        <v>0</v>
      </c>
      <c r="HF106" s="44">
        <f t="shared" si="98"/>
        <v>0</v>
      </c>
      <c r="HG106" s="44">
        <f t="shared" si="90"/>
        <v>0</v>
      </c>
      <c r="HH106" s="44">
        <f t="shared" si="90"/>
        <v>0</v>
      </c>
      <c r="HI106" s="44">
        <f t="shared" si="90"/>
        <v>0</v>
      </c>
      <c r="HJ106" s="44"/>
      <c r="HK106" s="44">
        <f t="shared" si="83"/>
        <v>0</v>
      </c>
      <c r="HL106" s="44">
        <f t="shared" si="83"/>
        <v>0</v>
      </c>
      <c r="HM106" s="44">
        <f t="shared" si="83"/>
        <v>0</v>
      </c>
      <c r="HN106" s="44">
        <f t="shared" si="83"/>
        <v>0</v>
      </c>
      <c r="HO106" s="44">
        <f t="shared" si="83"/>
        <v>0</v>
      </c>
      <c r="HP106" s="44">
        <f t="shared" si="83"/>
        <v>0</v>
      </c>
      <c r="HQ106" s="44">
        <f t="shared" si="83"/>
        <v>0</v>
      </c>
      <c r="HR106" s="44">
        <f t="shared" si="83"/>
        <v>0</v>
      </c>
      <c r="HS106" s="44">
        <f t="shared" si="83"/>
        <v>0</v>
      </c>
      <c r="HT106" s="44">
        <f t="shared" si="83"/>
        <v>0</v>
      </c>
      <c r="HU106" s="44">
        <f t="shared" si="83"/>
        <v>0</v>
      </c>
      <c r="HV106" s="44">
        <f t="shared" si="83"/>
        <v>0</v>
      </c>
      <c r="HW106" s="44">
        <f t="shared" si="83"/>
        <v>0</v>
      </c>
      <c r="HX106" s="44">
        <f t="shared" si="83"/>
        <v>0</v>
      </c>
      <c r="HY106" s="44">
        <f t="shared" si="83"/>
        <v>0</v>
      </c>
      <c r="HZ106" s="44">
        <f t="shared" si="83"/>
        <v>0</v>
      </c>
      <c r="IA106" s="44">
        <f t="shared" si="99"/>
        <v>0</v>
      </c>
      <c r="IB106" s="44">
        <f t="shared" si="99"/>
        <v>0</v>
      </c>
      <c r="IC106" s="44">
        <f t="shared" si="99"/>
        <v>0</v>
      </c>
      <c r="ID106" s="44">
        <f t="shared" si="91"/>
        <v>0</v>
      </c>
      <c r="IE106" s="44">
        <f t="shared" si="91"/>
        <v>0</v>
      </c>
      <c r="IF106" s="44">
        <f t="shared" si="91"/>
        <v>0</v>
      </c>
    </row>
    <row r="107" spans="1:240" s="34" customFormat="1" ht="12" customHeight="1" x14ac:dyDescent="0.15">
      <c r="A107" s="77"/>
      <c r="B107" s="78" t="s">
        <v>313</v>
      </c>
      <c r="C107" s="78"/>
      <c r="D107" s="79"/>
      <c r="E107" s="79"/>
      <c r="F107" s="79"/>
      <c r="G107" s="79"/>
      <c r="H107" s="65"/>
      <c r="I107" s="65"/>
      <c r="J107" s="65"/>
      <c r="K107" s="67"/>
      <c r="L107" s="81">
        <v>0</v>
      </c>
      <c r="M107" s="81">
        <v>0</v>
      </c>
      <c r="N107" s="81">
        <v>0</v>
      </c>
      <c r="O107" s="81">
        <v>0</v>
      </c>
      <c r="P107" s="81">
        <v>0</v>
      </c>
      <c r="Q107" s="81">
        <v>0</v>
      </c>
      <c r="R107" s="81">
        <v>0</v>
      </c>
      <c r="S107" s="81">
        <v>0</v>
      </c>
      <c r="T107" s="81">
        <v>0</v>
      </c>
      <c r="U107" s="81">
        <v>0</v>
      </c>
      <c r="V107" s="81"/>
      <c r="W107" s="81">
        <v>0</v>
      </c>
      <c r="X107" s="81">
        <v>0</v>
      </c>
      <c r="Y107" s="81">
        <v>0</v>
      </c>
      <c r="Z107" s="81">
        <v>0</v>
      </c>
      <c r="AA107" s="81">
        <v>0</v>
      </c>
      <c r="AB107" s="81">
        <v>0</v>
      </c>
      <c r="AC107" s="81">
        <v>0</v>
      </c>
      <c r="AD107" s="81">
        <v>0</v>
      </c>
      <c r="AE107" s="81">
        <v>0</v>
      </c>
      <c r="AF107" s="81">
        <v>0</v>
      </c>
      <c r="AG107" s="81">
        <v>0</v>
      </c>
      <c r="AH107" s="44"/>
      <c r="AI107" s="81">
        <v>0</v>
      </c>
      <c r="AJ107" s="81">
        <v>0</v>
      </c>
      <c r="AK107" s="81">
        <v>0</v>
      </c>
      <c r="AL107" s="81">
        <v>0</v>
      </c>
      <c r="AM107" s="81">
        <v>0</v>
      </c>
      <c r="AN107" s="81">
        <v>0</v>
      </c>
      <c r="AO107" s="81">
        <v>0</v>
      </c>
      <c r="AP107" s="81">
        <v>0</v>
      </c>
      <c r="AQ107" s="81">
        <v>0</v>
      </c>
      <c r="AR107" s="81">
        <v>0</v>
      </c>
      <c r="AS107" s="81">
        <v>0</v>
      </c>
      <c r="AT107" s="81">
        <v>0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1">
        <v>0</v>
      </c>
      <c r="BA107" s="81">
        <v>0</v>
      </c>
      <c r="BB107" s="81">
        <v>0</v>
      </c>
      <c r="BC107" s="81">
        <v>0</v>
      </c>
      <c r="BD107" s="81">
        <v>0</v>
      </c>
      <c r="BE107" s="5"/>
      <c r="BF107" s="34">
        <f t="shared" si="76"/>
        <v>0</v>
      </c>
      <c r="BG107" s="34">
        <f t="shared" si="76"/>
        <v>0</v>
      </c>
      <c r="BH107" s="34">
        <f t="shared" si="76"/>
        <v>0</v>
      </c>
      <c r="BI107" s="34">
        <f t="shared" si="76"/>
        <v>0</v>
      </c>
      <c r="BJ107" s="34">
        <f t="shared" si="76"/>
        <v>0</v>
      </c>
      <c r="BK107" s="34">
        <f t="shared" si="76"/>
        <v>0</v>
      </c>
      <c r="BL107" s="34">
        <f t="shared" ref="BL107:BU107" si="100">+IF(R107&lt;&gt;0,1,0)</f>
        <v>0</v>
      </c>
      <c r="BM107" s="34">
        <f t="shared" si="100"/>
        <v>0</v>
      </c>
      <c r="BN107" s="34">
        <f t="shared" si="100"/>
        <v>0</v>
      </c>
      <c r="BO107" s="34">
        <f t="shared" si="100"/>
        <v>0</v>
      </c>
      <c r="BP107" s="34">
        <f t="shared" si="100"/>
        <v>0</v>
      </c>
      <c r="BQ107" s="34">
        <f t="shared" si="100"/>
        <v>0</v>
      </c>
      <c r="BR107" s="34">
        <f t="shared" si="100"/>
        <v>0</v>
      </c>
      <c r="BS107" s="34">
        <f t="shared" si="100"/>
        <v>0</v>
      </c>
      <c r="BT107" s="34">
        <f t="shared" si="100"/>
        <v>0</v>
      </c>
      <c r="BU107" s="34">
        <f t="shared" si="100"/>
        <v>0</v>
      </c>
      <c r="BV107" s="34">
        <f t="shared" si="92"/>
        <v>0</v>
      </c>
      <c r="BW107" s="34">
        <f t="shared" si="92"/>
        <v>0</v>
      </c>
      <c r="BX107" s="34">
        <f t="shared" si="92"/>
        <v>0</v>
      </c>
      <c r="BY107" s="34">
        <f t="shared" si="84"/>
        <v>0</v>
      </c>
      <c r="BZ107" s="34">
        <f t="shared" si="84"/>
        <v>0</v>
      </c>
      <c r="CA107" s="34">
        <f t="shared" si="84"/>
        <v>0</v>
      </c>
      <c r="CC107" s="34">
        <f t="shared" si="66"/>
        <v>0</v>
      </c>
      <c r="CD107" s="34">
        <f t="shared" si="77"/>
        <v>0</v>
      </c>
      <c r="CE107" s="34">
        <f t="shared" si="77"/>
        <v>0</v>
      </c>
      <c r="CF107" s="34">
        <f t="shared" si="77"/>
        <v>0</v>
      </c>
      <c r="CG107" s="34">
        <f t="shared" si="77"/>
        <v>0</v>
      </c>
      <c r="CH107" s="34">
        <f t="shared" si="77"/>
        <v>0</v>
      </c>
      <c r="CI107" s="34">
        <f t="shared" si="77"/>
        <v>0</v>
      </c>
      <c r="CJ107" s="34">
        <f t="shared" ref="CJ107:CS107" si="101">+IF(AND(BL107=1,BM107=1),1,0)</f>
        <v>0</v>
      </c>
      <c r="CK107" s="34">
        <f t="shared" si="101"/>
        <v>0</v>
      </c>
      <c r="CL107" s="34">
        <f t="shared" si="101"/>
        <v>0</v>
      </c>
      <c r="CM107" s="34">
        <f t="shared" si="101"/>
        <v>0</v>
      </c>
      <c r="CN107" s="34">
        <f t="shared" si="101"/>
        <v>0</v>
      </c>
      <c r="CO107" s="34">
        <f t="shared" si="101"/>
        <v>0</v>
      </c>
      <c r="CP107" s="34">
        <f t="shared" si="101"/>
        <v>0</v>
      </c>
      <c r="CQ107" s="34">
        <f t="shared" si="101"/>
        <v>0</v>
      </c>
      <c r="CR107" s="34">
        <f t="shared" si="101"/>
        <v>0</v>
      </c>
      <c r="CS107" s="34">
        <f t="shared" si="101"/>
        <v>0</v>
      </c>
      <c r="CT107" s="34">
        <f t="shared" si="93"/>
        <v>0</v>
      </c>
      <c r="CU107" s="34">
        <f t="shared" si="93"/>
        <v>0</v>
      </c>
      <c r="CV107" s="34">
        <f t="shared" si="93"/>
        <v>0</v>
      </c>
      <c r="CW107" s="34">
        <f t="shared" si="85"/>
        <v>0</v>
      </c>
      <c r="CX107" s="34">
        <f t="shared" si="85"/>
        <v>0</v>
      </c>
      <c r="DA107" s="34">
        <f t="shared" si="78"/>
        <v>0</v>
      </c>
      <c r="DB107" s="34">
        <f t="shared" si="78"/>
        <v>0</v>
      </c>
      <c r="DC107" s="34">
        <f t="shared" si="78"/>
        <v>0</v>
      </c>
      <c r="DD107" s="34">
        <f t="shared" si="78"/>
        <v>0</v>
      </c>
      <c r="DE107" s="34">
        <f t="shared" si="78"/>
        <v>0</v>
      </c>
      <c r="DF107" s="34">
        <f t="shared" si="78"/>
        <v>0</v>
      </c>
      <c r="DG107" s="34">
        <f t="shared" ref="DG107:DP107" si="102">+IF(AND(BM107=1,BL107=0),1,0)</f>
        <v>0</v>
      </c>
      <c r="DH107" s="34">
        <f t="shared" si="102"/>
        <v>0</v>
      </c>
      <c r="DI107" s="34">
        <f t="shared" si="102"/>
        <v>0</v>
      </c>
      <c r="DJ107" s="34">
        <f t="shared" si="102"/>
        <v>0</v>
      </c>
      <c r="DK107" s="34">
        <f t="shared" si="102"/>
        <v>0</v>
      </c>
      <c r="DL107" s="34">
        <f t="shared" si="102"/>
        <v>0</v>
      </c>
      <c r="DM107" s="34">
        <f t="shared" si="102"/>
        <v>0</v>
      </c>
      <c r="DN107" s="34">
        <f t="shared" si="102"/>
        <v>0</v>
      </c>
      <c r="DO107" s="34">
        <f t="shared" si="102"/>
        <v>0</v>
      </c>
      <c r="DP107" s="34">
        <f t="shared" si="102"/>
        <v>0</v>
      </c>
      <c r="DQ107" s="34">
        <f t="shared" si="94"/>
        <v>0</v>
      </c>
      <c r="DR107" s="34">
        <f t="shared" si="94"/>
        <v>0</v>
      </c>
      <c r="DS107" s="34">
        <f t="shared" si="94"/>
        <v>0</v>
      </c>
      <c r="DT107" s="34">
        <f t="shared" si="86"/>
        <v>0</v>
      </c>
      <c r="DU107" s="34">
        <f t="shared" si="86"/>
        <v>0</v>
      </c>
      <c r="DW107" s="34">
        <f t="shared" si="67"/>
        <v>0</v>
      </c>
      <c r="DX107" s="34">
        <f t="shared" si="79"/>
        <v>0</v>
      </c>
      <c r="DY107" s="34">
        <f t="shared" si="79"/>
        <v>0</v>
      </c>
      <c r="DZ107" s="34">
        <f t="shared" si="79"/>
        <v>0</v>
      </c>
      <c r="EA107" s="34">
        <f t="shared" si="79"/>
        <v>0</v>
      </c>
      <c r="EB107" s="34">
        <f t="shared" si="79"/>
        <v>0</v>
      </c>
      <c r="EC107" s="34">
        <f t="shared" si="79"/>
        <v>0</v>
      </c>
      <c r="ED107" s="34">
        <f t="shared" ref="ED107:EM107" si="103">+IF(AND(BM107=0,BL107=1),1,0)</f>
        <v>0</v>
      </c>
      <c r="EE107" s="34">
        <f t="shared" si="103"/>
        <v>0</v>
      </c>
      <c r="EF107" s="34">
        <f t="shared" si="103"/>
        <v>0</v>
      </c>
      <c r="EG107" s="34">
        <f t="shared" si="103"/>
        <v>0</v>
      </c>
      <c r="EH107" s="34">
        <f t="shared" si="103"/>
        <v>0</v>
      </c>
      <c r="EI107" s="34">
        <f t="shared" si="103"/>
        <v>0</v>
      </c>
      <c r="EJ107" s="34">
        <f t="shared" si="103"/>
        <v>0</v>
      </c>
      <c r="EK107" s="34">
        <f t="shared" si="103"/>
        <v>0</v>
      </c>
      <c r="EL107" s="34">
        <f t="shared" si="103"/>
        <v>0</v>
      </c>
      <c r="EM107" s="34">
        <f t="shared" si="103"/>
        <v>0</v>
      </c>
      <c r="EN107" s="34">
        <f t="shared" si="95"/>
        <v>0</v>
      </c>
      <c r="EO107" s="34">
        <f t="shared" si="95"/>
        <v>0</v>
      </c>
      <c r="EP107" s="34">
        <f t="shared" si="95"/>
        <v>0</v>
      </c>
      <c r="EQ107" s="34">
        <f t="shared" si="87"/>
        <v>0</v>
      </c>
      <c r="ER107" s="34">
        <f t="shared" si="87"/>
        <v>0</v>
      </c>
      <c r="ES107" s="5"/>
      <c r="ET107" s="44">
        <f t="shared" si="80"/>
        <v>0</v>
      </c>
      <c r="EU107" s="44">
        <f t="shared" si="80"/>
        <v>0</v>
      </c>
      <c r="EV107" s="44">
        <f t="shared" si="80"/>
        <v>0</v>
      </c>
      <c r="EW107" s="44">
        <f t="shared" si="80"/>
        <v>0</v>
      </c>
      <c r="EX107" s="44">
        <f t="shared" si="80"/>
        <v>0</v>
      </c>
      <c r="EY107" s="44">
        <f t="shared" si="80"/>
        <v>0</v>
      </c>
      <c r="EZ107" s="44">
        <f t="shared" ref="EZ107:FI107" si="104">+DF107*R107</f>
        <v>0</v>
      </c>
      <c r="FA107" s="44">
        <f t="shared" si="104"/>
        <v>0</v>
      </c>
      <c r="FB107" s="44">
        <f t="shared" si="104"/>
        <v>0</v>
      </c>
      <c r="FC107" s="44">
        <f t="shared" si="104"/>
        <v>0</v>
      </c>
      <c r="FD107" s="44">
        <f t="shared" si="104"/>
        <v>0</v>
      </c>
      <c r="FE107" s="44">
        <f t="shared" si="104"/>
        <v>0</v>
      </c>
      <c r="FF107" s="44">
        <f t="shared" si="104"/>
        <v>0</v>
      </c>
      <c r="FG107" s="44">
        <f t="shared" si="104"/>
        <v>0</v>
      </c>
      <c r="FH107" s="44">
        <f t="shared" si="104"/>
        <v>0</v>
      </c>
      <c r="FI107" s="44">
        <f t="shared" si="104"/>
        <v>0</v>
      </c>
      <c r="FJ107" s="44">
        <f t="shared" si="96"/>
        <v>0</v>
      </c>
      <c r="FK107" s="44">
        <f t="shared" si="96"/>
        <v>0</v>
      </c>
      <c r="FL107" s="44">
        <f t="shared" si="96"/>
        <v>0</v>
      </c>
      <c r="FM107" s="44">
        <f t="shared" si="88"/>
        <v>0</v>
      </c>
      <c r="FN107" s="44">
        <f t="shared" si="88"/>
        <v>0</v>
      </c>
      <c r="FO107" s="44">
        <f t="shared" si="88"/>
        <v>0</v>
      </c>
      <c r="FP107" s="44"/>
      <c r="FQ107" s="44">
        <f t="shared" si="81"/>
        <v>0</v>
      </c>
      <c r="FR107" s="44">
        <f t="shared" si="81"/>
        <v>0</v>
      </c>
      <c r="FS107" s="44">
        <f t="shared" si="81"/>
        <v>0</v>
      </c>
      <c r="FT107" s="44">
        <f t="shared" si="81"/>
        <v>0</v>
      </c>
      <c r="FU107" s="44">
        <f t="shared" si="81"/>
        <v>0</v>
      </c>
      <c r="FV107" s="44">
        <f t="shared" si="81"/>
        <v>0</v>
      </c>
      <c r="FW107" s="44">
        <f t="shared" ref="FW107:GF107" si="105">+CI107*IF(R107&gt;Q107,R107-Q107,0)</f>
        <v>0</v>
      </c>
      <c r="FX107" s="44">
        <f t="shared" si="105"/>
        <v>0</v>
      </c>
      <c r="FY107" s="44">
        <f t="shared" si="105"/>
        <v>0</v>
      </c>
      <c r="FZ107" s="44">
        <f t="shared" si="105"/>
        <v>0</v>
      </c>
      <c r="GA107" s="44">
        <f t="shared" si="105"/>
        <v>0</v>
      </c>
      <c r="GB107" s="44">
        <f t="shared" si="105"/>
        <v>0</v>
      </c>
      <c r="GC107" s="44">
        <f t="shared" si="105"/>
        <v>0</v>
      </c>
      <c r="GD107" s="44">
        <f t="shared" si="105"/>
        <v>0</v>
      </c>
      <c r="GE107" s="44">
        <f t="shared" si="105"/>
        <v>0</v>
      </c>
      <c r="GF107" s="44">
        <f t="shared" si="105"/>
        <v>0</v>
      </c>
      <c r="GG107" s="44">
        <f t="shared" si="97"/>
        <v>0</v>
      </c>
      <c r="GH107" s="44">
        <f t="shared" si="97"/>
        <v>0</v>
      </c>
      <c r="GI107" s="44">
        <f t="shared" si="97"/>
        <v>0</v>
      </c>
      <c r="GJ107" s="44">
        <f t="shared" si="89"/>
        <v>0</v>
      </c>
      <c r="GK107" s="44">
        <f t="shared" si="89"/>
        <v>0</v>
      </c>
      <c r="GL107" s="44">
        <f t="shared" si="89"/>
        <v>0</v>
      </c>
      <c r="GM107" s="44"/>
      <c r="GN107" s="44">
        <f t="shared" si="82"/>
        <v>0</v>
      </c>
      <c r="GO107" s="44">
        <f t="shared" si="82"/>
        <v>0</v>
      </c>
      <c r="GP107" s="44">
        <f t="shared" si="82"/>
        <v>0</v>
      </c>
      <c r="GQ107" s="44">
        <f t="shared" si="82"/>
        <v>0</v>
      </c>
      <c r="GR107" s="44">
        <f t="shared" si="82"/>
        <v>0</v>
      </c>
      <c r="GS107" s="44">
        <f t="shared" si="82"/>
        <v>0</v>
      </c>
      <c r="GT107" s="44">
        <f t="shared" ref="GT107:HC107" si="106">+CI107*IF(R107&lt;Q107,R107-Q107,0)</f>
        <v>0</v>
      </c>
      <c r="GU107" s="44">
        <f t="shared" si="106"/>
        <v>0</v>
      </c>
      <c r="GV107" s="44">
        <f t="shared" si="106"/>
        <v>0</v>
      </c>
      <c r="GW107" s="44">
        <f t="shared" si="106"/>
        <v>0</v>
      </c>
      <c r="GX107" s="44">
        <f t="shared" si="106"/>
        <v>0</v>
      </c>
      <c r="GY107" s="44">
        <f t="shared" si="106"/>
        <v>0</v>
      </c>
      <c r="GZ107" s="44">
        <f t="shared" si="106"/>
        <v>0</v>
      </c>
      <c r="HA107" s="44">
        <f t="shared" si="106"/>
        <v>0</v>
      </c>
      <c r="HB107" s="44">
        <f t="shared" si="106"/>
        <v>0</v>
      </c>
      <c r="HC107" s="44">
        <f t="shared" si="106"/>
        <v>0</v>
      </c>
      <c r="HD107" s="44">
        <f t="shared" si="98"/>
        <v>0</v>
      </c>
      <c r="HE107" s="44">
        <f t="shared" si="98"/>
        <v>0</v>
      </c>
      <c r="HF107" s="44">
        <f t="shared" si="98"/>
        <v>0</v>
      </c>
      <c r="HG107" s="44">
        <f t="shared" si="90"/>
        <v>0</v>
      </c>
      <c r="HH107" s="44">
        <f t="shared" si="90"/>
        <v>0</v>
      </c>
      <c r="HI107" s="44">
        <f t="shared" si="90"/>
        <v>0</v>
      </c>
      <c r="HJ107" s="44"/>
      <c r="HK107" s="44">
        <f t="shared" si="83"/>
        <v>0</v>
      </c>
      <c r="HL107" s="44">
        <f t="shared" si="83"/>
        <v>0</v>
      </c>
      <c r="HM107" s="44">
        <f t="shared" si="83"/>
        <v>0</v>
      </c>
      <c r="HN107" s="44">
        <f t="shared" si="83"/>
        <v>0</v>
      </c>
      <c r="HO107" s="44">
        <f t="shared" si="83"/>
        <v>0</v>
      </c>
      <c r="HP107" s="44">
        <f t="shared" si="83"/>
        <v>0</v>
      </c>
      <c r="HQ107" s="44">
        <f t="shared" ref="HQ107:HZ107" si="107">-EC107*Q107</f>
        <v>0</v>
      </c>
      <c r="HR107" s="44">
        <f t="shared" si="107"/>
        <v>0</v>
      </c>
      <c r="HS107" s="44">
        <f t="shared" si="107"/>
        <v>0</v>
      </c>
      <c r="HT107" s="44">
        <f t="shared" si="107"/>
        <v>0</v>
      </c>
      <c r="HU107" s="44">
        <f t="shared" si="107"/>
        <v>0</v>
      </c>
      <c r="HV107" s="44">
        <f t="shared" si="107"/>
        <v>0</v>
      </c>
      <c r="HW107" s="44">
        <f t="shared" si="107"/>
        <v>0</v>
      </c>
      <c r="HX107" s="44">
        <f t="shared" si="107"/>
        <v>0</v>
      </c>
      <c r="HY107" s="44">
        <f t="shared" si="107"/>
        <v>0</v>
      </c>
      <c r="HZ107" s="44">
        <f t="shared" si="107"/>
        <v>0</v>
      </c>
      <c r="IA107" s="44">
        <f t="shared" si="99"/>
        <v>0</v>
      </c>
      <c r="IB107" s="44">
        <f t="shared" si="99"/>
        <v>0</v>
      </c>
      <c r="IC107" s="44">
        <f t="shared" si="99"/>
        <v>0</v>
      </c>
      <c r="ID107" s="44">
        <f t="shared" si="91"/>
        <v>0</v>
      </c>
      <c r="IE107" s="44">
        <f t="shared" si="91"/>
        <v>0</v>
      </c>
      <c r="IF107" s="44">
        <f t="shared" si="91"/>
        <v>0</v>
      </c>
    </row>
    <row r="108" spans="1:240" ht="12" customHeight="1" x14ac:dyDescent="0.2">
      <c r="H108" s="67"/>
      <c r="I108" s="67"/>
      <c r="J108" s="67"/>
      <c r="K108" s="67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</row>
    <row r="109" spans="1:240" s="1" customFormat="1" ht="12" customHeight="1" x14ac:dyDescent="0.2">
      <c r="A109" s="74"/>
      <c r="B109" s="74"/>
      <c r="C109" s="74"/>
      <c r="D109" s="32" t="s">
        <v>314</v>
      </c>
      <c r="E109" s="32"/>
      <c r="F109" s="32"/>
      <c r="G109" s="32"/>
      <c r="H109" s="32"/>
      <c r="I109" s="32"/>
      <c r="J109" s="32"/>
      <c r="K109" s="32"/>
      <c r="L109" s="66">
        <f t="shared" ref="L109:AG109" si="108">+SUM(L6:L108)</f>
        <v>16752519.780000001</v>
      </c>
      <c r="M109" s="66">
        <f t="shared" si="108"/>
        <v>17203896.780000001</v>
      </c>
      <c r="N109" s="66">
        <f t="shared" si="108"/>
        <v>17243621.780000001</v>
      </c>
      <c r="O109" s="66">
        <f t="shared" si="108"/>
        <v>17192714.780000001</v>
      </c>
      <c r="P109" s="66">
        <f t="shared" si="108"/>
        <v>20815432.113333333</v>
      </c>
      <c r="Q109" s="66">
        <f t="shared" si="108"/>
        <v>20489698.780000001</v>
      </c>
      <c r="R109" s="66">
        <f t="shared" si="108"/>
        <v>20977459.841152474</v>
      </c>
      <c r="S109" s="66">
        <f t="shared" si="108"/>
        <v>20971398.781152476</v>
      </c>
      <c r="T109" s="66">
        <f t="shared" si="108"/>
        <v>20981572.781152476</v>
      </c>
      <c r="U109" s="66">
        <f t="shared" si="108"/>
        <v>20841312.781152476</v>
      </c>
      <c r="V109" s="66">
        <f t="shared" si="108"/>
        <v>21331335.397862595</v>
      </c>
      <c r="W109" s="66">
        <f t="shared" si="108"/>
        <v>21356335.397862595</v>
      </c>
      <c r="X109" s="66">
        <f t="shared" si="108"/>
        <v>21238537.637862597</v>
      </c>
      <c r="Y109" s="66">
        <f t="shared" si="108"/>
        <v>20880097.637862597</v>
      </c>
      <c r="Z109" s="66">
        <f t="shared" si="108"/>
        <v>20884502.637862597</v>
      </c>
      <c r="AA109" s="66">
        <f t="shared" si="108"/>
        <v>19791283.947862595</v>
      </c>
      <c r="AB109" s="66">
        <f t="shared" si="108"/>
        <v>19791283.947862595</v>
      </c>
      <c r="AC109" s="66">
        <f t="shared" si="108"/>
        <v>19791283.947862595</v>
      </c>
      <c r="AD109" s="66">
        <f t="shared" si="108"/>
        <v>19791283.947862595</v>
      </c>
      <c r="AE109" s="66">
        <f t="shared" si="108"/>
        <v>19791283.947862595</v>
      </c>
      <c r="AF109" s="66">
        <f t="shared" si="108"/>
        <v>19791283.947862595</v>
      </c>
      <c r="AG109" s="66">
        <f t="shared" si="108"/>
        <v>19791283.947862595</v>
      </c>
      <c r="AI109" s="66">
        <f t="shared" ref="AI109:BD109" si="109">+SUM(AI6:AI108)</f>
        <v>13700831.780000001</v>
      </c>
      <c r="AJ109" s="66">
        <f t="shared" si="109"/>
        <v>14141366.780000001</v>
      </c>
      <c r="AK109" s="66">
        <f t="shared" si="109"/>
        <v>14141366.780000001</v>
      </c>
      <c r="AL109" s="66">
        <f t="shared" si="109"/>
        <v>13698120.780000001</v>
      </c>
      <c r="AM109" s="66">
        <f t="shared" si="109"/>
        <v>14670838.113333333</v>
      </c>
      <c r="AN109" s="66">
        <f t="shared" si="109"/>
        <v>14299504.780000001</v>
      </c>
      <c r="AO109" s="66">
        <f t="shared" si="109"/>
        <v>14663380.841152478</v>
      </c>
      <c r="AP109" s="66">
        <f t="shared" si="109"/>
        <v>14684007.781152479</v>
      </c>
      <c r="AQ109" s="66">
        <f t="shared" si="109"/>
        <v>14859972.461152479</v>
      </c>
      <c r="AR109" s="66">
        <f t="shared" si="109"/>
        <v>14549712.461152479</v>
      </c>
      <c r="AS109" s="66">
        <f t="shared" si="109"/>
        <v>15394418.3978626</v>
      </c>
      <c r="AT109" s="66">
        <f t="shared" si="109"/>
        <v>15328993.3978626</v>
      </c>
      <c r="AU109" s="66">
        <f t="shared" si="109"/>
        <v>15010270.6378626</v>
      </c>
      <c r="AV109" s="66">
        <f t="shared" si="109"/>
        <v>14741240.6378626</v>
      </c>
      <c r="AW109" s="66">
        <f t="shared" si="109"/>
        <v>14741240.6378626</v>
      </c>
      <c r="AX109" s="66">
        <f t="shared" si="109"/>
        <v>14618021.947862599</v>
      </c>
      <c r="AY109" s="66">
        <f t="shared" si="109"/>
        <v>16518021.947862597</v>
      </c>
      <c r="AZ109" s="66">
        <f t="shared" si="109"/>
        <v>16518021.947862597</v>
      </c>
      <c r="BA109" s="66">
        <f t="shared" si="109"/>
        <v>16518021.947862597</v>
      </c>
      <c r="BB109" s="66">
        <f t="shared" si="109"/>
        <v>16518021.947862597</v>
      </c>
      <c r="BC109" s="66">
        <f t="shared" si="109"/>
        <v>16518021.947862597</v>
      </c>
      <c r="BD109" s="66">
        <f t="shared" si="109"/>
        <v>16518021.947862597</v>
      </c>
      <c r="BF109" s="83">
        <f t="shared" ref="BF109:CA109" si="110">+SUM(BF6:BF108)</f>
        <v>54</v>
      </c>
      <c r="BG109" s="83">
        <f t="shared" si="110"/>
        <v>57</v>
      </c>
      <c r="BH109" s="83">
        <f t="shared" si="110"/>
        <v>58</v>
      </c>
      <c r="BI109" s="83">
        <f t="shared" si="110"/>
        <v>57</v>
      </c>
      <c r="BJ109" s="83">
        <f t="shared" si="110"/>
        <v>57</v>
      </c>
      <c r="BK109" s="83">
        <f t="shared" si="110"/>
        <v>57</v>
      </c>
      <c r="BL109" s="83">
        <f t="shared" si="110"/>
        <v>55</v>
      </c>
      <c r="BM109" s="83">
        <f t="shared" si="110"/>
        <v>55</v>
      </c>
      <c r="BN109" s="83">
        <f t="shared" si="110"/>
        <v>54</v>
      </c>
      <c r="BO109" s="83">
        <f t="shared" si="110"/>
        <v>54</v>
      </c>
      <c r="BP109" s="83">
        <f t="shared" si="110"/>
        <v>54</v>
      </c>
      <c r="BQ109" s="83">
        <f t="shared" si="110"/>
        <v>54</v>
      </c>
      <c r="BR109" s="83">
        <f t="shared" si="110"/>
        <v>53</v>
      </c>
      <c r="BS109" s="83">
        <f t="shared" si="110"/>
        <v>53</v>
      </c>
      <c r="BT109" s="83">
        <f t="shared" si="110"/>
        <v>53</v>
      </c>
      <c r="BU109" s="83">
        <f t="shared" si="110"/>
        <v>51</v>
      </c>
      <c r="BV109" s="83">
        <f t="shared" si="110"/>
        <v>51</v>
      </c>
      <c r="BW109" s="83">
        <f t="shared" si="110"/>
        <v>51</v>
      </c>
      <c r="BX109" s="83">
        <f t="shared" si="110"/>
        <v>51</v>
      </c>
      <c r="BY109" s="83">
        <f t="shared" si="110"/>
        <v>51</v>
      </c>
      <c r="BZ109" s="83">
        <f t="shared" si="110"/>
        <v>51</v>
      </c>
      <c r="CA109" s="83">
        <f t="shared" si="110"/>
        <v>51</v>
      </c>
      <c r="CB109" s="36"/>
      <c r="CC109" s="83">
        <f t="shared" ref="CC109:CX109" si="111">+SUM(CC6:CC108)</f>
        <v>0</v>
      </c>
      <c r="CD109" s="83">
        <f t="shared" si="111"/>
        <v>54</v>
      </c>
      <c r="CE109" s="83">
        <f t="shared" si="111"/>
        <v>57</v>
      </c>
      <c r="CF109" s="83">
        <f t="shared" si="111"/>
        <v>54</v>
      </c>
      <c r="CG109" s="83">
        <f t="shared" si="111"/>
        <v>54</v>
      </c>
      <c r="CH109" s="83">
        <f t="shared" si="111"/>
        <v>56</v>
      </c>
      <c r="CI109" s="83">
        <f t="shared" si="111"/>
        <v>53</v>
      </c>
      <c r="CJ109" s="83">
        <f t="shared" si="111"/>
        <v>55</v>
      </c>
      <c r="CK109" s="83">
        <f t="shared" si="111"/>
        <v>54</v>
      </c>
      <c r="CL109" s="83">
        <f t="shared" si="111"/>
        <v>53</v>
      </c>
      <c r="CM109" s="83">
        <f t="shared" si="111"/>
        <v>50</v>
      </c>
      <c r="CN109" s="83">
        <f t="shared" si="111"/>
        <v>54</v>
      </c>
      <c r="CO109" s="83">
        <f t="shared" si="111"/>
        <v>52</v>
      </c>
      <c r="CP109" s="83">
        <f t="shared" si="111"/>
        <v>53</v>
      </c>
      <c r="CQ109" s="83">
        <f t="shared" si="111"/>
        <v>52</v>
      </c>
      <c r="CR109" s="83">
        <f t="shared" si="111"/>
        <v>51</v>
      </c>
      <c r="CS109" s="83">
        <f t="shared" si="111"/>
        <v>51</v>
      </c>
      <c r="CT109" s="83">
        <f t="shared" si="111"/>
        <v>51</v>
      </c>
      <c r="CU109" s="83">
        <f t="shared" si="111"/>
        <v>51</v>
      </c>
      <c r="CV109" s="83">
        <f t="shared" si="111"/>
        <v>51</v>
      </c>
      <c r="CW109" s="83">
        <f t="shared" si="111"/>
        <v>51</v>
      </c>
      <c r="CX109" s="83">
        <f t="shared" si="111"/>
        <v>51</v>
      </c>
      <c r="CY109" s="36"/>
      <c r="CZ109" s="83">
        <f t="shared" ref="CZ109:DU109" si="112">+SUM(CZ6:CZ108)</f>
        <v>0</v>
      </c>
      <c r="DA109" s="83">
        <f t="shared" si="112"/>
        <v>3</v>
      </c>
      <c r="DB109" s="83">
        <f t="shared" si="112"/>
        <v>1</v>
      </c>
      <c r="DC109" s="83">
        <f t="shared" si="112"/>
        <v>3</v>
      </c>
      <c r="DD109" s="83">
        <f t="shared" si="112"/>
        <v>3</v>
      </c>
      <c r="DE109" s="83">
        <f t="shared" si="112"/>
        <v>1</v>
      </c>
      <c r="DF109" s="83">
        <f t="shared" si="112"/>
        <v>2</v>
      </c>
      <c r="DG109" s="83">
        <f t="shared" si="112"/>
        <v>0</v>
      </c>
      <c r="DH109" s="83">
        <f t="shared" si="112"/>
        <v>0</v>
      </c>
      <c r="DI109" s="83">
        <f t="shared" si="112"/>
        <v>1</v>
      </c>
      <c r="DJ109" s="83">
        <f t="shared" si="112"/>
        <v>4</v>
      </c>
      <c r="DK109" s="83">
        <f t="shared" si="112"/>
        <v>0</v>
      </c>
      <c r="DL109" s="83">
        <f t="shared" si="112"/>
        <v>1</v>
      </c>
      <c r="DM109" s="83">
        <f t="shared" si="112"/>
        <v>0</v>
      </c>
      <c r="DN109" s="83">
        <f t="shared" si="112"/>
        <v>1</v>
      </c>
      <c r="DO109" s="83">
        <f t="shared" si="112"/>
        <v>0</v>
      </c>
      <c r="DP109" s="83">
        <f t="shared" si="112"/>
        <v>0</v>
      </c>
      <c r="DQ109" s="83">
        <f t="shared" si="112"/>
        <v>0</v>
      </c>
      <c r="DR109" s="83">
        <f t="shared" si="112"/>
        <v>0</v>
      </c>
      <c r="DS109" s="83">
        <f t="shared" si="112"/>
        <v>0</v>
      </c>
      <c r="DT109" s="83">
        <f t="shared" si="112"/>
        <v>0</v>
      </c>
      <c r="DU109" s="83">
        <f t="shared" si="112"/>
        <v>0</v>
      </c>
      <c r="DV109" s="36"/>
      <c r="DW109" s="83">
        <f t="shared" ref="DW109:ER109" si="113">+SUM(DW6:DW108)</f>
        <v>0</v>
      </c>
      <c r="DX109" s="83">
        <f t="shared" si="113"/>
        <v>0</v>
      </c>
      <c r="DY109" s="83">
        <f t="shared" si="113"/>
        <v>0</v>
      </c>
      <c r="DZ109" s="83">
        <f t="shared" si="113"/>
        <v>4</v>
      </c>
      <c r="EA109" s="83">
        <f t="shared" si="113"/>
        <v>3</v>
      </c>
      <c r="EB109" s="83">
        <f t="shared" si="113"/>
        <v>1</v>
      </c>
      <c r="EC109" s="83">
        <f t="shared" si="113"/>
        <v>4</v>
      </c>
      <c r="ED109" s="83">
        <f t="shared" si="113"/>
        <v>0</v>
      </c>
      <c r="EE109" s="83">
        <f t="shared" si="113"/>
        <v>1</v>
      </c>
      <c r="EF109" s="83">
        <f t="shared" si="113"/>
        <v>1</v>
      </c>
      <c r="EG109" s="83">
        <f t="shared" si="113"/>
        <v>4</v>
      </c>
      <c r="EH109" s="83">
        <f t="shared" si="113"/>
        <v>0</v>
      </c>
      <c r="EI109" s="83">
        <f t="shared" si="113"/>
        <v>2</v>
      </c>
      <c r="EJ109" s="83">
        <f t="shared" si="113"/>
        <v>0</v>
      </c>
      <c r="EK109" s="83">
        <f t="shared" si="113"/>
        <v>1</v>
      </c>
      <c r="EL109" s="83">
        <f t="shared" si="113"/>
        <v>2</v>
      </c>
      <c r="EM109" s="83">
        <f t="shared" si="113"/>
        <v>0</v>
      </c>
      <c r="EN109" s="83">
        <f t="shared" si="113"/>
        <v>0</v>
      </c>
      <c r="EO109" s="83">
        <f t="shared" si="113"/>
        <v>0</v>
      </c>
      <c r="EP109" s="83">
        <f t="shared" si="113"/>
        <v>0</v>
      </c>
      <c r="EQ109" s="83">
        <f t="shared" si="113"/>
        <v>0</v>
      </c>
      <c r="ER109" s="83">
        <f t="shared" si="113"/>
        <v>0</v>
      </c>
      <c r="ET109" s="66">
        <f t="shared" ref="ET109:FO109" si="114">+SUM(ET6:ET108)</f>
        <v>0</v>
      </c>
      <c r="EU109" s="66">
        <f t="shared" si="114"/>
        <v>440535</v>
      </c>
      <c r="EV109" s="66">
        <f t="shared" si="114"/>
        <v>39725</v>
      </c>
      <c r="EW109" s="66">
        <f t="shared" si="114"/>
        <v>392339</v>
      </c>
      <c r="EX109" s="66">
        <f t="shared" si="114"/>
        <v>3662000</v>
      </c>
      <c r="EY109" s="66">
        <f t="shared" si="114"/>
        <v>45600</v>
      </c>
      <c r="EZ109" s="66">
        <f t="shared" si="114"/>
        <v>621405</v>
      </c>
      <c r="FA109" s="66">
        <f t="shared" si="114"/>
        <v>0</v>
      </c>
      <c r="FB109" s="66">
        <f t="shared" si="114"/>
        <v>0</v>
      </c>
      <c r="FC109" s="66">
        <f t="shared" si="114"/>
        <v>170000</v>
      </c>
      <c r="FD109" s="66">
        <f t="shared" si="114"/>
        <v>749554.17671012087</v>
      </c>
      <c r="FE109" s="66">
        <f t="shared" si="114"/>
        <v>0</v>
      </c>
      <c r="FF109" s="66">
        <f t="shared" si="114"/>
        <v>249750</v>
      </c>
      <c r="FG109" s="66">
        <f t="shared" si="114"/>
        <v>0</v>
      </c>
      <c r="FH109" s="66">
        <f t="shared" si="114"/>
        <v>54405</v>
      </c>
      <c r="FI109" s="66">
        <f t="shared" si="114"/>
        <v>0</v>
      </c>
      <c r="FJ109" s="66">
        <f t="shared" si="114"/>
        <v>0</v>
      </c>
      <c r="FK109" s="66">
        <f t="shared" si="114"/>
        <v>0</v>
      </c>
      <c r="FL109" s="66">
        <f t="shared" si="114"/>
        <v>0</v>
      </c>
      <c r="FM109" s="66">
        <f t="shared" si="114"/>
        <v>0</v>
      </c>
      <c r="FN109" s="66">
        <f t="shared" si="114"/>
        <v>0</v>
      </c>
      <c r="FO109" s="66">
        <f t="shared" si="114"/>
        <v>0</v>
      </c>
      <c r="FP109" s="84"/>
      <c r="FQ109" s="66">
        <f t="shared" ref="FQ109:GL109" si="115">+SUM(FQ6:FQ108)</f>
        <v>0</v>
      </c>
      <c r="FR109" s="66">
        <f t="shared" si="115"/>
        <v>10842</v>
      </c>
      <c r="FS109" s="66">
        <f t="shared" si="115"/>
        <v>0</v>
      </c>
      <c r="FT109" s="66">
        <f t="shared" si="115"/>
        <v>56305</v>
      </c>
      <c r="FU109" s="66">
        <f t="shared" si="115"/>
        <v>0</v>
      </c>
      <c r="FV109" s="66">
        <f t="shared" si="115"/>
        <v>4000</v>
      </c>
      <c r="FW109" s="66">
        <f t="shared" si="115"/>
        <v>219210.03399999999</v>
      </c>
      <c r="FX109" s="66">
        <f t="shared" si="115"/>
        <v>0</v>
      </c>
      <c r="FY109" s="66">
        <f t="shared" si="115"/>
        <v>12000</v>
      </c>
      <c r="FZ109" s="66">
        <f t="shared" si="115"/>
        <v>0</v>
      </c>
      <c r="GA109" s="66">
        <f t="shared" si="115"/>
        <v>18769.439999999999</v>
      </c>
      <c r="GB109" s="66">
        <f t="shared" si="115"/>
        <v>25000</v>
      </c>
      <c r="GC109" s="66">
        <f t="shared" si="115"/>
        <v>0</v>
      </c>
      <c r="GD109" s="66">
        <f t="shared" si="115"/>
        <v>0</v>
      </c>
      <c r="GE109" s="66">
        <f t="shared" si="115"/>
        <v>0</v>
      </c>
      <c r="GF109" s="66">
        <f t="shared" si="115"/>
        <v>0</v>
      </c>
      <c r="GG109" s="66">
        <f t="shared" si="115"/>
        <v>0</v>
      </c>
      <c r="GH109" s="66">
        <f t="shared" si="115"/>
        <v>0</v>
      </c>
      <c r="GI109" s="66">
        <f t="shared" si="115"/>
        <v>0</v>
      </c>
      <c r="GJ109" s="66">
        <f t="shared" si="115"/>
        <v>0</v>
      </c>
      <c r="GK109" s="66">
        <f t="shared" si="115"/>
        <v>0</v>
      </c>
      <c r="GL109" s="66">
        <f t="shared" si="115"/>
        <v>0</v>
      </c>
      <c r="GM109" s="84"/>
      <c r="GN109" s="66">
        <f t="shared" ref="GN109:HI109" si="116">+SUM(GN6:GN108)</f>
        <v>0</v>
      </c>
      <c r="GO109" s="66">
        <f t="shared" si="116"/>
        <v>0</v>
      </c>
      <c r="GP109" s="66">
        <f t="shared" si="116"/>
        <v>0</v>
      </c>
      <c r="GQ109" s="66">
        <f t="shared" si="116"/>
        <v>-473606</v>
      </c>
      <c r="GR109" s="66">
        <f t="shared" si="116"/>
        <v>-11439.666666666628</v>
      </c>
      <c r="GS109" s="66">
        <f t="shared" si="116"/>
        <v>-333.33333333337214</v>
      </c>
      <c r="GT109" s="66">
        <f t="shared" si="116"/>
        <v>-288453.97284752282</v>
      </c>
      <c r="GU109" s="66">
        <f t="shared" si="116"/>
        <v>-6061.0599999999995</v>
      </c>
      <c r="GV109" s="66">
        <f t="shared" si="116"/>
        <v>0</v>
      </c>
      <c r="GW109" s="66">
        <f t="shared" si="116"/>
        <v>0</v>
      </c>
      <c r="GX109" s="66">
        <f t="shared" si="116"/>
        <v>-34932</v>
      </c>
      <c r="GY109" s="66">
        <f t="shared" si="116"/>
        <v>0</v>
      </c>
      <c r="GZ109" s="66">
        <f t="shared" si="116"/>
        <v>0</v>
      </c>
      <c r="HA109" s="66">
        <f t="shared" si="116"/>
        <v>-358440</v>
      </c>
      <c r="HB109" s="66">
        <f t="shared" si="116"/>
        <v>0</v>
      </c>
      <c r="HC109" s="66">
        <f t="shared" si="116"/>
        <v>0</v>
      </c>
      <c r="HD109" s="66">
        <f t="shared" si="116"/>
        <v>0</v>
      </c>
      <c r="HE109" s="66">
        <f t="shared" si="116"/>
        <v>0</v>
      </c>
      <c r="HF109" s="66">
        <f t="shared" si="116"/>
        <v>0</v>
      </c>
      <c r="HG109" s="66">
        <f t="shared" si="116"/>
        <v>0</v>
      </c>
      <c r="HH109" s="66">
        <f t="shared" si="116"/>
        <v>0</v>
      </c>
      <c r="HI109" s="66">
        <f t="shared" si="116"/>
        <v>0</v>
      </c>
      <c r="HJ109" s="84"/>
      <c r="HK109" s="66">
        <f t="shared" ref="HK109:IF109" si="117">+SUM(HK6:HK108)</f>
        <v>0</v>
      </c>
      <c r="HL109" s="66">
        <f t="shared" si="117"/>
        <v>0</v>
      </c>
      <c r="HM109" s="66">
        <f t="shared" si="117"/>
        <v>0</v>
      </c>
      <c r="HN109" s="66">
        <f t="shared" si="117"/>
        <v>-25945</v>
      </c>
      <c r="HO109" s="66">
        <f t="shared" si="117"/>
        <v>-27843</v>
      </c>
      <c r="HP109" s="66">
        <f t="shared" si="117"/>
        <v>-375000</v>
      </c>
      <c r="HQ109" s="66">
        <f t="shared" si="117"/>
        <v>-64400</v>
      </c>
      <c r="HR109" s="66">
        <f t="shared" si="117"/>
        <v>0</v>
      </c>
      <c r="HS109" s="66">
        <f t="shared" si="117"/>
        <v>-1826</v>
      </c>
      <c r="HT109" s="66">
        <f t="shared" si="117"/>
        <v>-310260</v>
      </c>
      <c r="HU109" s="66">
        <f t="shared" si="117"/>
        <v>-243369</v>
      </c>
      <c r="HV109" s="66">
        <f t="shared" si="117"/>
        <v>0</v>
      </c>
      <c r="HW109" s="66">
        <f t="shared" si="117"/>
        <v>-367547.76</v>
      </c>
      <c r="HX109" s="66">
        <f t="shared" si="117"/>
        <v>0</v>
      </c>
      <c r="HY109" s="66">
        <f t="shared" si="117"/>
        <v>-50000</v>
      </c>
      <c r="HZ109" s="66">
        <f t="shared" si="117"/>
        <v>-1093218.69</v>
      </c>
      <c r="IA109" s="66">
        <f t="shared" si="117"/>
        <v>0</v>
      </c>
      <c r="IB109" s="66">
        <f t="shared" si="117"/>
        <v>0</v>
      </c>
      <c r="IC109" s="66">
        <f t="shared" si="117"/>
        <v>0</v>
      </c>
      <c r="ID109" s="66">
        <f t="shared" si="117"/>
        <v>0</v>
      </c>
      <c r="IE109" s="66">
        <f t="shared" si="117"/>
        <v>0</v>
      </c>
      <c r="IF109" s="66">
        <f t="shared" si="117"/>
        <v>0</v>
      </c>
    </row>
    <row r="110" spans="1:240" s="1" customFormat="1" ht="12" customHeight="1" x14ac:dyDescent="0.2">
      <c r="A110" s="74"/>
      <c r="B110" s="74"/>
      <c r="C110" s="74"/>
      <c r="D110" s="1" t="s">
        <v>315</v>
      </c>
      <c r="L110" s="84">
        <f t="shared" ref="L110:AG110" si="118">+L109/BF109</f>
        <v>310231.84777777782</v>
      </c>
      <c r="M110" s="84">
        <f t="shared" si="118"/>
        <v>301822.75052631582</v>
      </c>
      <c r="N110" s="84">
        <f t="shared" si="118"/>
        <v>297303.82379310345</v>
      </c>
      <c r="O110" s="84">
        <f t="shared" si="118"/>
        <v>301626.57508771931</v>
      </c>
      <c r="P110" s="84">
        <f t="shared" si="118"/>
        <v>365183.01953216374</v>
      </c>
      <c r="Q110" s="84">
        <f t="shared" si="118"/>
        <v>359468.39964912285</v>
      </c>
      <c r="R110" s="84">
        <f t="shared" si="118"/>
        <v>381408.36074822681</v>
      </c>
      <c r="S110" s="84">
        <f t="shared" si="118"/>
        <v>381298.15965731774</v>
      </c>
      <c r="T110" s="84">
        <f t="shared" si="118"/>
        <v>388547.64409541624</v>
      </c>
      <c r="U110" s="84">
        <f t="shared" si="118"/>
        <v>385950.23668800882</v>
      </c>
      <c r="V110" s="84">
        <f t="shared" si="118"/>
        <v>395024.72959004802</v>
      </c>
      <c r="W110" s="84">
        <f t="shared" si="118"/>
        <v>395487.692553011</v>
      </c>
      <c r="X110" s="84">
        <f t="shared" si="118"/>
        <v>400727.1252426905</v>
      </c>
      <c r="Y110" s="84">
        <f t="shared" si="118"/>
        <v>393964.10637476598</v>
      </c>
      <c r="Z110" s="84">
        <f t="shared" si="118"/>
        <v>394047.21958231315</v>
      </c>
      <c r="AA110" s="84">
        <f t="shared" si="118"/>
        <v>388064.39113456069</v>
      </c>
      <c r="AB110" s="84">
        <f t="shared" si="118"/>
        <v>388064.39113456069</v>
      </c>
      <c r="AC110" s="84">
        <f t="shared" si="118"/>
        <v>388064.39113456069</v>
      </c>
      <c r="AD110" s="84">
        <f t="shared" si="118"/>
        <v>388064.39113456069</v>
      </c>
      <c r="AE110" s="84">
        <f t="shared" si="118"/>
        <v>388064.39113456069</v>
      </c>
      <c r="AF110" s="84">
        <f t="shared" si="118"/>
        <v>388064.39113456069</v>
      </c>
      <c r="AG110" s="84">
        <f t="shared" si="118"/>
        <v>388064.39113456069</v>
      </c>
      <c r="AI110" s="84">
        <f>+AI109/BF109</f>
        <v>253719.10703703706</v>
      </c>
      <c r="AJ110" s="84">
        <f t="shared" ref="AJ110:BD110" si="119">+AJ109/BG109</f>
        <v>248094.15403508773</v>
      </c>
      <c r="AK110" s="84">
        <f t="shared" si="119"/>
        <v>243816.66862068968</v>
      </c>
      <c r="AL110" s="84">
        <f t="shared" si="119"/>
        <v>240317.90842105265</v>
      </c>
      <c r="AM110" s="84">
        <f t="shared" si="119"/>
        <v>257383.12479532164</v>
      </c>
      <c r="AN110" s="84">
        <f t="shared" si="119"/>
        <v>250868.50491228071</v>
      </c>
      <c r="AO110" s="84">
        <f t="shared" si="119"/>
        <v>266606.92438459053</v>
      </c>
      <c r="AP110" s="84">
        <f t="shared" si="119"/>
        <v>266981.95965731778</v>
      </c>
      <c r="AQ110" s="84">
        <f t="shared" si="119"/>
        <v>275184.6752065274</v>
      </c>
      <c r="AR110" s="84">
        <f t="shared" si="119"/>
        <v>269439.11965097184</v>
      </c>
      <c r="AS110" s="84">
        <f t="shared" si="119"/>
        <v>285081.82218264072</v>
      </c>
      <c r="AT110" s="84">
        <f t="shared" si="119"/>
        <v>283870.24810856668</v>
      </c>
      <c r="AU110" s="84">
        <f t="shared" si="119"/>
        <v>283212.65354457736</v>
      </c>
      <c r="AV110" s="84">
        <f t="shared" si="119"/>
        <v>278136.61580872833</v>
      </c>
      <c r="AW110" s="84">
        <f t="shared" si="119"/>
        <v>278136.61580872833</v>
      </c>
      <c r="AX110" s="84">
        <f t="shared" si="119"/>
        <v>286627.88133063918</v>
      </c>
      <c r="AY110" s="84">
        <f t="shared" si="119"/>
        <v>323882.78329142346</v>
      </c>
      <c r="AZ110" s="84">
        <f t="shared" si="119"/>
        <v>323882.78329142346</v>
      </c>
      <c r="BA110" s="84">
        <f t="shared" si="119"/>
        <v>323882.78329142346</v>
      </c>
      <c r="BB110" s="84">
        <f t="shared" si="119"/>
        <v>323882.78329142346</v>
      </c>
      <c r="BC110" s="84">
        <f t="shared" si="119"/>
        <v>323882.78329142346</v>
      </c>
      <c r="BD110" s="84">
        <f t="shared" si="119"/>
        <v>323882.78329142346</v>
      </c>
    </row>
    <row r="112" spans="1:240" ht="12" customHeight="1" x14ac:dyDescent="0.15">
      <c r="D112" s="79"/>
      <c r="E112" s="79"/>
      <c r="F112" s="79"/>
      <c r="G112" s="79"/>
    </row>
    <row r="113" spans="4:44" ht="12" customHeight="1" x14ac:dyDescent="0.15">
      <c r="D113" s="79"/>
      <c r="E113" s="79"/>
      <c r="F113" s="79"/>
      <c r="G113" s="79"/>
      <c r="AQ113" s="44"/>
      <c r="AR113" s="44"/>
    </row>
    <row r="114" spans="4:44" ht="12" customHeight="1" x14ac:dyDescent="0.15">
      <c r="D114" s="79"/>
      <c r="E114" s="79"/>
      <c r="F114" s="79"/>
      <c r="G114" s="79"/>
    </row>
    <row r="115" spans="4:44" ht="12" customHeight="1" x14ac:dyDescent="0.15">
      <c r="D115" s="79"/>
      <c r="E115" s="79"/>
      <c r="F115" s="79"/>
      <c r="G115" s="79"/>
    </row>
  </sheetData>
  <autoFilter ref="A5:IF107" xr:uid="{9703C388-F672-4B85-BAE5-64F85B863FD8}"/>
  <mergeCells count="1">
    <mergeCell ref="H4:J4"/>
  </mergeCells>
  <conditionalFormatting sqref="L4:IF4">
    <cfRule type="containsText" dxfId="16" priority="1" operator="containsText" text="Fcst">
      <formula>NOT(ISERROR(SEARCH("Fcst",L4)))</formula>
    </cfRule>
    <cfRule type="containsText" dxfId="15" priority="2" operator="containsText" text="Actual">
      <formula>NOT(ISERROR(SEARCH("Actual",L4)))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D89138-DCD3-48AF-A3C7-23B67102E692}">
          <x14:formula1>
            <xm:f>'ARR Analysis &amp; Retention'!$B$58:$B$78</xm:f>
          </x14:formula1>
          <xm:sqref>H6:H77 H80 H82:H107</xm:sqref>
        </x14:dataValidation>
        <x14:dataValidation type="list" allowBlank="1" showInputMessage="1" showErrorMessage="1" xr:uid="{68ECF35D-A114-467E-B72F-79D85BBFCFE9}">
          <x14:formula1>
            <xm:f>'ARR Analysis &amp; Retention'!$B$137:$B$141</xm:f>
          </x14:formula1>
          <xm:sqref>J6:J77 J80 J82:J107</xm:sqref>
        </x14:dataValidation>
        <x14:dataValidation type="list" allowBlank="1" showInputMessage="1" showErrorMessage="1" xr:uid="{C4CD9392-61EA-4112-9E96-8E926A94338D}">
          <x14:formula1>
            <xm:f>'ARR Analysis &amp; Retention'!$B$105:$B$113</xm:f>
          </x14:formula1>
          <xm:sqref>I6:I77 I80 I82:I107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F1-5EA4-48A9-AFC5-8E2EA7DE60E1}">
  <sheetPr>
    <tabColor rgb="FF002060"/>
  </sheetPr>
  <dimension ref="B4:U108"/>
  <sheetViews>
    <sheetView showGridLines="0" workbookViewId="0">
      <pane xSplit="8" ySplit="5" topLeftCell="M6" activePane="bottomRight" state="frozen"/>
      <selection activeCell="P31" sqref="P31"/>
      <selection pane="topRight" activeCell="P31" sqref="P31"/>
      <selection pane="bottomLeft" activeCell="P31" sqref="P31"/>
      <selection pane="bottomRight" activeCell="P31" sqref="P31"/>
    </sheetView>
  </sheetViews>
  <sheetFormatPr baseColWidth="10" defaultColWidth="8.83203125" defaultRowHeight="15" x14ac:dyDescent="0.2"/>
  <cols>
    <col min="1" max="1" width="2.5" customWidth="1"/>
    <col min="2" max="2" width="12.5" customWidth="1"/>
    <col min="4" max="4" width="20.5" customWidth="1"/>
    <col min="5" max="5" width="17.5" customWidth="1"/>
    <col min="6" max="6" width="22.1640625" customWidth="1"/>
    <col min="7" max="7" width="14.5" customWidth="1"/>
    <col min="8" max="8" width="12.5" customWidth="1"/>
    <col min="9" max="9" width="4.5" customWidth="1"/>
    <col min="10" max="21" width="10.5" bestFit="1" customWidth="1"/>
  </cols>
  <sheetData>
    <row r="4" spans="2:21" x14ac:dyDescent="0.2">
      <c r="B4" s="72"/>
      <c r="C4" s="72"/>
      <c r="D4" s="73"/>
      <c r="E4" s="73"/>
      <c r="F4" s="130" t="s">
        <v>109</v>
      </c>
      <c r="G4" s="130"/>
      <c r="H4" s="130"/>
      <c r="I4" s="5"/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</row>
    <row r="5" spans="2:21" x14ac:dyDescent="0.2">
      <c r="B5" s="1" t="s">
        <v>110</v>
      </c>
      <c r="C5" s="1" t="s">
        <v>111</v>
      </c>
      <c r="D5" s="1" t="s">
        <v>112</v>
      </c>
      <c r="E5" s="1" t="s">
        <v>113</v>
      </c>
      <c r="F5" s="1" t="s">
        <v>116</v>
      </c>
      <c r="G5" s="1" t="s">
        <v>117</v>
      </c>
      <c r="H5" s="1" t="s">
        <v>118</v>
      </c>
      <c r="I5" s="1"/>
      <c r="J5" s="7">
        <v>45658</v>
      </c>
      <c r="K5" s="7">
        <v>45689</v>
      </c>
      <c r="L5" s="7">
        <v>45717</v>
      </c>
      <c r="M5" s="7">
        <v>45748</v>
      </c>
      <c r="N5" s="7">
        <v>45778</v>
      </c>
      <c r="O5" s="7">
        <v>45809</v>
      </c>
      <c r="P5" s="7">
        <v>45839</v>
      </c>
      <c r="Q5" s="7">
        <v>45870</v>
      </c>
      <c r="R5" s="7">
        <v>45901</v>
      </c>
      <c r="S5" s="7">
        <v>45931</v>
      </c>
      <c r="T5" s="7">
        <v>45962</v>
      </c>
      <c r="U5" s="7">
        <v>45992</v>
      </c>
    </row>
    <row r="6" spans="2:21" x14ac:dyDescent="0.2">
      <c r="B6" s="78" t="s">
        <v>316</v>
      </c>
      <c r="C6" s="78" t="s">
        <v>316</v>
      </c>
      <c r="D6" s="79" t="s">
        <v>307</v>
      </c>
      <c r="E6" s="79" t="s">
        <v>307</v>
      </c>
      <c r="F6" s="79" t="s">
        <v>48</v>
      </c>
      <c r="G6" s="79" t="s">
        <v>69</v>
      </c>
      <c r="H6" s="79" t="s">
        <v>89</v>
      </c>
      <c r="I6" s="67"/>
      <c r="J6" s="81">
        <v>1347918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</row>
    <row r="7" spans="2:21" x14ac:dyDescent="0.2">
      <c r="B7" s="78" t="s">
        <v>317</v>
      </c>
      <c r="C7" s="78" t="s">
        <v>318</v>
      </c>
      <c r="D7" s="79" t="s">
        <v>319</v>
      </c>
      <c r="E7" s="79" t="s">
        <v>320</v>
      </c>
      <c r="F7" s="79" t="s">
        <v>53</v>
      </c>
      <c r="G7" s="79" t="s">
        <v>70</v>
      </c>
      <c r="H7" s="79" t="s">
        <v>89</v>
      </c>
      <c r="I7" s="67"/>
      <c r="J7" s="81">
        <v>50000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</row>
    <row r="8" spans="2:21" x14ac:dyDescent="0.2">
      <c r="B8" s="78" t="s">
        <v>299</v>
      </c>
      <c r="C8" s="78" t="s">
        <v>300</v>
      </c>
      <c r="D8" s="79" t="s">
        <v>301</v>
      </c>
      <c r="E8" s="79" t="s">
        <v>301</v>
      </c>
      <c r="F8" s="79" t="s">
        <v>64</v>
      </c>
      <c r="G8" s="79" t="s">
        <v>70</v>
      </c>
      <c r="H8" s="79" t="s">
        <v>93</v>
      </c>
      <c r="I8" s="67"/>
      <c r="J8" s="81">
        <f>3750000/84</f>
        <v>44642.857142857145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</row>
    <row r="9" spans="2:21" x14ac:dyDescent="0.2">
      <c r="B9" s="78" t="s">
        <v>136</v>
      </c>
      <c r="C9" s="78" t="s">
        <v>309</v>
      </c>
      <c r="D9" s="79" t="s">
        <v>138</v>
      </c>
      <c r="E9" s="79" t="s">
        <v>139</v>
      </c>
      <c r="F9" s="79" t="s">
        <v>45</v>
      </c>
      <c r="G9" s="79" t="s">
        <v>69</v>
      </c>
      <c r="H9" s="79" t="s">
        <v>89</v>
      </c>
      <c r="I9" s="67"/>
      <c r="J9" s="81">
        <v>0</v>
      </c>
      <c r="K9" s="81">
        <v>0</v>
      </c>
      <c r="L9" s="81">
        <v>150000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</row>
    <row r="10" spans="2:21" x14ac:dyDescent="0.2">
      <c r="B10" s="78" t="s">
        <v>224</v>
      </c>
      <c r="C10" s="78" t="s">
        <v>312</v>
      </c>
      <c r="D10" s="79" t="s">
        <v>226</v>
      </c>
      <c r="E10" s="79" t="s">
        <v>226</v>
      </c>
      <c r="F10" s="79" t="s">
        <v>46</v>
      </c>
      <c r="G10" s="79" t="s">
        <v>70</v>
      </c>
      <c r="H10" s="79" t="s">
        <v>89</v>
      </c>
      <c r="I10" s="67"/>
      <c r="J10" s="81">
        <v>0</v>
      </c>
      <c r="K10" s="81">
        <v>0</v>
      </c>
      <c r="L10" s="81">
        <v>0</v>
      </c>
      <c r="M10" s="81">
        <v>0</v>
      </c>
      <c r="N10" s="81">
        <v>52500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</row>
    <row r="11" spans="2:21" x14ac:dyDescent="0.2">
      <c r="B11" s="78" t="s">
        <v>316</v>
      </c>
      <c r="C11" s="78" t="s">
        <v>316</v>
      </c>
      <c r="D11" s="79" t="s">
        <v>316</v>
      </c>
      <c r="E11" s="79" t="s">
        <v>316</v>
      </c>
      <c r="F11" s="79" t="s">
        <v>65</v>
      </c>
      <c r="G11" s="79" t="s">
        <v>65</v>
      </c>
      <c r="H11" s="79" t="s">
        <v>89</v>
      </c>
      <c r="I11" s="67"/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</row>
    <row r="12" spans="2:21" x14ac:dyDescent="0.2">
      <c r="B12" s="78" t="s">
        <v>316</v>
      </c>
      <c r="C12" s="78" t="s">
        <v>316</v>
      </c>
      <c r="D12" s="79" t="s">
        <v>316</v>
      </c>
      <c r="E12" s="79" t="s">
        <v>316</v>
      </c>
      <c r="F12" s="79" t="s">
        <v>65</v>
      </c>
      <c r="G12" s="79" t="s">
        <v>65</v>
      </c>
      <c r="H12" s="79" t="s">
        <v>89</v>
      </c>
      <c r="I12" s="67"/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</row>
    <row r="13" spans="2:21" x14ac:dyDescent="0.2">
      <c r="B13" s="78" t="s">
        <v>316</v>
      </c>
      <c r="C13" s="78" t="s">
        <v>316</v>
      </c>
      <c r="D13" s="79" t="s">
        <v>316</v>
      </c>
      <c r="E13" s="79" t="s">
        <v>316</v>
      </c>
      <c r="F13" s="79" t="s">
        <v>65</v>
      </c>
      <c r="G13" s="79" t="s">
        <v>65</v>
      </c>
      <c r="H13" s="79" t="s">
        <v>89</v>
      </c>
      <c r="I13" s="67"/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</row>
    <row r="14" spans="2:21" x14ac:dyDescent="0.2">
      <c r="B14" s="78" t="s">
        <v>316</v>
      </c>
      <c r="C14" s="78" t="s">
        <v>316</v>
      </c>
      <c r="D14" s="79" t="s">
        <v>316</v>
      </c>
      <c r="E14" s="79" t="s">
        <v>316</v>
      </c>
      <c r="F14" s="79" t="s">
        <v>65</v>
      </c>
      <c r="G14" s="79" t="s">
        <v>65</v>
      </c>
      <c r="H14" s="79" t="s">
        <v>89</v>
      </c>
      <c r="I14" s="67"/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</row>
    <row r="15" spans="2:21" x14ac:dyDescent="0.2">
      <c r="B15" s="78" t="s">
        <v>316</v>
      </c>
      <c r="C15" s="78" t="s">
        <v>316</v>
      </c>
      <c r="D15" s="79" t="s">
        <v>316</v>
      </c>
      <c r="E15" s="79" t="s">
        <v>316</v>
      </c>
      <c r="F15" s="79" t="s">
        <v>65</v>
      </c>
      <c r="G15" s="79" t="s">
        <v>65</v>
      </c>
      <c r="H15" s="79" t="s">
        <v>89</v>
      </c>
      <c r="I15" s="67"/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</row>
    <row r="16" spans="2:21" x14ac:dyDescent="0.2">
      <c r="B16" s="78" t="s">
        <v>316</v>
      </c>
      <c r="C16" s="78" t="s">
        <v>316</v>
      </c>
      <c r="D16" s="79" t="s">
        <v>316</v>
      </c>
      <c r="E16" s="79" t="s">
        <v>316</v>
      </c>
      <c r="F16" s="79" t="s">
        <v>65</v>
      </c>
      <c r="G16" s="79" t="s">
        <v>65</v>
      </c>
      <c r="H16" s="79" t="s">
        <v>89</v>
      </c>
      <c r="I16" s="67"/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</row>
    <row r="17" spans="2:21" x14ac:dyDescent="0.2">
      <c r="B17" s="78" t="s">
        <v>316</v>
      </c>
      <c r="C17" s="78" t="s">
        <v>316</v>
      </c>
      <c r="D17" s="79" t="s">
        <v>316</v>
      </c>
      <c r="E17" s="79" t="s">
        <v>316</v>
      </c>
      <c r="F17" s="79" t="s">
        <v>65</v>
      </c>
      <c r="G17" s="79" t="s">
        <v>65</v>
      </c>
      <c r="H17" s="79" t="s">
        <v>89</v>
      </c>
      <c r="I17" s="67"/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</row>
    <row r="18" spans="2:21" x14ac:dyDescent="0.2">
      <c r="B18" s="78" t="s">
        <v>316</v>
      </c>
      <c r="C18" s="78" t="s">
        <v>316</v>
      </c>
      <c r="D18" s="79" t="s">
        <v>316</v>
      </c>
      <c r="E18" s="79" t="s">
        <v>316</v>
      </c>
      <c r="F18" s="79" t="s">
        <v>65</v>
      </c>
      <c r="G18" s="79" t="s">
        <v>65</v>
      </c>
      <c r="H18" s="79" t="s">
        <v>89</v>
      </c>
      <c r="I18" s="67"/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</row>
    <row r="19" spans="2:21" x14ac:dyDescent="0.2">
      <c r="B19" s="78" t="s">
        <v>316</v>
      </c>
      <c r="C19" s="78" t="s">
        <v>316</v>
      </c>
      <c r="D19" s="79" t="s">
        <v>316</v>
      </c>
      <c r="E19" s="79" t="s">
        <v>316</v>
      </c>
      <c r="F19" s="79" t="s">
        <v>65</v>
      </c>
      <c r="G19" s="79" t="s">
        <v>65</v>
      </c>
      <c r="H19" s="79" t="s">
        <v>89</v>
      </c>
      <c r="I19" s="67"/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</row>
    <row r="20" spans="2:21" x14ac:dyDescent="0.2">
      <c r="B20" s="78" t="s">
        <v>316</v>
      </c>
      <c r="C20" s="78" t="s">
        <v>316</v>
      </c>
      <c r="D20" s="79" t="s">
        <v>316</v>
      </c>
      <c r="E20" s="79" t="s">
        <v>316</v>
      </c>
      <c r="F20" s="79" t="s">
        <v>65</v>
      </c>
      <c r="G20" s="79" t="s">
        <v>65</v>
      </c>
      <c r="H20" s="79" t="s">
        <v>89</v>
      </c>
      <c r="I20" s="67"/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</row>
    <row r="21" spans="2:21" x14ac:dyDescent="0.2">
      <c r="B21" s="78" t="s">
        <v>316</v>
      </c>
      <c r="C21" s="78" t="s">
        <v>316</v>
      </c>
      <c r="D21" s="79" t="s">
        <v>316</v>
      </c>
      <c r="E21" s="79" t="s">
        <v>316</v>
      </c>
      <c r="F21" s="79" t="s">
        <v>65</v>
      </c>
      <c r="G21" s="79" t="s">
        <v>65</v>
      </c>
      <c r="H21" s="79" t="s">
        <v>89</v>
      </c>
      <c r="I21" s="67"/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</row>
    <row r="22" spans="2:21" x14ac:dyDescent="0.2">
      <c r="B22" s="78" t="s">
        <v>316</v>
      </c>
      <c r="C22" s="78" t="s">
        <v>316</v>
      </c>
      <c r="D22" s="79" t="s">
        <v>316</v>
      </c>
      <c r="E22" s="79" t="s">
        <v>316</v>
      </c>
      <c r="F22" s="79" t="s">
        <v>65</v>
      </c>
      <c r="G22" s="79" t="s">
        <v>65</v>
      </c>
      <c r="H22" s="79" t="s">
        <v>89</v>
      </c>
      <c r="I22" s="67"/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</row>
    <row r="23" spans="2:21" x14ac:dyDescent="0.2">
      <c r="B23" s="78" t="s">
        <v>316</v>
      </c>
      <c r="C23" s="78" t="s">
        <v>316</v>
      </c>
      <c r="D23" s="79" t="s">
        <v>316</v>
      </c>
      <c r="E23" s="79" t="s">
        <v>316</v>
      </c>
      <c r="F23" s="79" t="s">
        <v>65</v>
      </c>
      <c r="G23" s="79" t="s">
        <v>65</v>
      </c>
      <c r="H23" s="79" t="s">
        <v>89</v>
      </c>
      <c r="I23" s="67"/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</row>
    <row r="24" spans="2:21" x14ac:dyDescent="0.2">
      <c r="B24" s="78" t="s">
        <v>316</v>
      </c>
      <c r="C24" s="78" t="s">
        <v>316</v>
      </c>
      <c r="D24" s="79" t="s">
        <v>316</v>
      </c>
      <c r="E24" s="79" t="s">
        <v>316</v>
      </c>
      <c r="F24" s="79" t="s">
        <v>65</v>
      </c>
      <c r="G24" s="79" t="s">
        <v>65</v>
      </c>
      <c r="H24" s="79" t="s">
        <v>89</v>
      </c>
      <c r="I24" s="67"/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</row>
    <row r="25" spans="2:21" x14ac:dyDescent="0.2">
      <c r="B25" s="78" t="s">
        <v>316</v>
      </c>
      <c r="C25" s="78" t="s">
        <v>316</v>
      </c>
      <c r="D25" s="79" t="s">
        <v>316</v>
      </c>
      <c r="E25" s="79" t="s">
        <v>316</v>
      </c>
      <c r="F25" s="79" t="s">
        <v>65</v>
      </c>
      <c r="G25" s="79" t="s">
        <v>65</v>
      </c>
      <c r="H25" s="79" t="s">
        <v>89</v>
      </c>
      <c r="I25" s="67"/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</row>
    <row r="26" spans="2:21" x14ac:dyDescent="0.2">
      <c r="B26" s="78" t="s">
        <v>316</v>
      </c>
      <c r="C26" s="78" t="s">
        <v>316</v>
      </c>
      <c r="D26" s="79" t="s">
        <v>316</v>
      </c>
      <c r="E26" s="79" t="s">
        <v>316</v>
      </c>
      <c r="F26" s="79" t="s">
        <v>65</v>
      </c>
      <c r="G26" s="79" t="s">
        <v>65</v>
      </c>
      <c r="H26" s="79" t="s">
        <v>89</v>
      </c>
      <c r="I26" s="67"/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</row>
    <row r="27" spans="2:21" x14ac:dyDescent="0.2">
      <c r="B27" s="78" t="s">
        <v>316</v>
      </c>
      <c r="C27" s="78" t="s">
        <v>316</v>
      </c>
      <c r="D27" s="79" t="s">
        <v>316</v>
      </c>
      <c r="E27" s="79" t="s">
        <v>316</v>
      </c>
      <c r="F27" s="79" t="s">
        <v>65</v>
      </c>
      <c r="G27" s="79" t="s">
        <v>65</v>
      </c>
      <c r="H27" s="79" t="s">
        <v>89</v>
      </c>
      <c r="I27" s="67"/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</row>
    <row r="28" spans="2:21" x14ac:dyDescent="0.2">
      <c r="B28" s="78" t="s">
        <v>316</v>
      </c>
      <c r="C28" s="78" t="s">
        <v>316</v>
      </c>
      <c r="D28" s="79" t="s">
        <v>316</v>
      </c>
      <c r="E28" s="79" t="s">
        <v>316</v>
      </c>
      <c r="F28" s="79" t="s">
        <v>65</v>
      </c>
      <c r="G28" s="79" t="s">
        <v>65</v>
      </c>
      <c r="H28" s="79" t="s">
        <v>89</v>
      </c>
      <c r="I28" s="67"/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</row>
    <row r="29" spans="2:21" x14ac:dyDescent="0.2">
      <c r="B29" s="78" t="s">
        <v>316</v>
      </c>
      <c r="C29" s="78" t="s">
        <v>316</v>
      </c>
      <c r="D29" s="79" t="s">
        <v>316</v>
      </c>
      <c r="E29" s="79" t="s">
        <v>316</v>
      </c>
      <c r="F29" s="79" t="s">
        <v>65</v>
      </c>
      <c r="G29" s="79" t="s">
        <v>65</v>
      </c>
      <c r="H29" s="79" t="s">
        <v>89</v>
      </c>
      <c r="I29" s="67"/>
      <c r="J29" s="81">
        <v>0</v>
      </c>
      <c r="K29" s="81">
        <v>0</v>
      </c>
      <c r="L29" s="81">
        <v>0</v>
      </c>
      <c r="M29" s="81">
        <v>0</v>
      </c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</row>
    <row r="30" spans="2:21" x14ac:dyDescent="0.2">
      <c r="B30" s="78" t="s">
        <v>316</v>
      </c>
      <c r="C30" s="78" t="s">
        <v>316</v>
      </c>
      <c r="D30" s="79" t="s">
        <v>316</v>
      </c>
      <c r="E30" s="79" t="s">
        <v>316</v>
      </c>
      <c r="F30" s="79" t="s">
        <v>65</v>
      </c>
      <c r="G30" s="79" t="s">
        <v>65</v>
      </c>
      <c r="H30" s="79" t="s">
        <v>89</v>
      </c>
      <c r="I30" s="67"/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</row>
    <row r="31" spans="2:21" x14ac:dyDescent="0.2">
      <c r="B31" s="78" t="s">
        <v>316</v>
      </c>
      <c r="C31" s="78" t="s">
        <v>316</v>
      </c>
      <c r="D31" s="79" t="s">
        <v>316</v>
      </c>
      <c r="E31" s="79" t="s">
        <v>316</v>
      </c>
      <c r="F31" s="79" t="s">
        <v>65</v>
      </c>
      <c r="G31" s="79" t="s">
        <v>65</v>
      </c>
      <c r="H31" s="79" t="s">
        <v>89</v>
      </c>
      <c r="I31" s="67"/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</row>
    <row r="32" spans="2:21" x14ac:dyDescent="0.2">
      <c r="B32" s="78" t="s">
        <v>316</v>
      </c>
      <c r="C32" s="78" t="s">
        <v>316</v>
      </c>
      <c r="D32" s="79" t="s">
        <v>316</v>
      </c>
      <c r="E32" s="79" t="s">
        <v>316</v>
      </c>
      <c r="F32" s="79" t="s">
        <v>65</v>
      </c>
      <c r="G32" s="79" t="s">
        <v>65</v>
      </c>
      <c r="H32" s="79" t="s">
        <v>89</v>
      </c>
      <c r="I32" s="67"/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</row>
    <row r="33" spans="2:21" x14ac:dyDescent="0.2">
      <c r="B33" s="78" t="s">
        <v>316</v>
      </c>
      <c r="C33" s="78" t="s">
        <v>316</v>
      </c>
      <c r="D33" s="79" t="s">
        <v>316</v>
      </c>
      <c r="E33" s="79" t="s">
        <v>316</v>
      </c>
      <c r="F33" s="79" t="s">
        <v>65</v>
      </c>
      <c r="G33" s="79" t="s">
        <v>65</v>
      </c>
      <c r="H33" s="79" t="s">
        <v>89</v>
      </c>
      <c r="I33" s="67"/>
      <c r="J33" s="81">
        <v>0</v>
      </c>
      <c r="K33" s="81">
        <v>0</v>
      </c>
      <c r="L33" s="81">
        <v>0</v>
      </c>
      <c r="M33" s="81">
        <v>0</v>
      </c>
      <c r="N33" s="81">
        <v>0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</row>
    <row r="34" spans="2:21" x14ac:dyDescent="0.2">
      <c r="B34" s="78" t="s">
        <v>316</v>
      </c>
      <c r="C34" s="78" t="s">
        <v>316</v>
      </c>
      <c r="D34" s="79" t="s">
        <v>316</v>
      </c>
      <c r="E34" s="79" t="s">
        <v>316</v>
      </c>
      <c r="F34" s="79" t="s">
        <v>65</v>
      </c>
      <c r="G34" s="79" t="s">
        <v>65</v>
      </c>
      <c r="H34" s="79" t="s">
        <v>89</v>
      </c>
      <c r="I34" s="67"/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</row>
    <row r="35" spans="2:21" x14ac:dyDescent="0.2">
      <c r="B35" s="78" t="s">
        <v>316</v>
      </c>
      <c r="C35" s="78" t="s">
        <v>316</v>
      </c>
      <c r="D35" s="79" t="s">
        <v>316</v>
      </c>
      <c r="E35" s="79" t="s">
        <v>316</v>
      </c>
      <c r="F35" s="79" t="s">
        <v>65</v>
      </c>
      <c r="G35" s="79" t="s">
        <v>65</v>
      </c>
      <c r="H35" s="79" t="s">
        <v>89</v>
      </c>
      <c r="I35" s="67"/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</row>
    <row r="36" spans="2:21" x14ac:dyDescent="0.2">
      <c r="B36" s="78" t="s">
        <v>316</v>
      </c>
      <c r="C36" s="78" t="s">
        <v>316</v>
      </c>
      <c r="D36" s="79" t="s">
        <v>316</v>
      </c>
      <c r="E36" s="79" t="s">
        <v>316</v>
      </c>
      <c r="F36" s="79" t="s">
        <v>65</v>
      </c>
      <c r="G36" s="79" t="s">
        <v>65</v>
      </c>
      <c r="H36" s="79" t="s">
        <v>89</v>
      </c>
      <c r="I36" s="67"/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</row>
    <row r="37" spans="2:21" x14ac:dyDescent="0.2">
      <c r="B37" s="78" t="s">
        <v>316</v>
      </c>
      <c r="C37" s="78" t="s">
        <v>316</v>
      </c>
      <c r="D37" s="79" t="s">
        <v>316</v>
      </c>
      <c r="E37" s="79" t="s">
        <v>316</v>
      </c>
      <c r="F37" s="79" t="s">
        <v>65</v>
      </c>
      <c r="G37" s="79" t="s">
        <v>65</v>
      </c>
      <c r="H37" s="79" t="s">
        <v>89</v>
      </c>
      <c r="I37" s="67"/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</row>
    <row r="38" spans="2:21" x14ac:dyDescent="0.2">
      <c r="B38" s="78" t="s">
        <v>316</v>
      </c>
      <c r="C38" s="78" t="s">
        <v>316</v>
      </c>
      <c r="D38" s="79" t="s">
        <v>316</v>
      </c>
      <c r="E38" s="79" t="s">
        <v>316</v>
      </c>
      <c r="F38" s="79" t="s">
        <v>65</v>
      </c>
      <c r="G38" s="79" t="s">
        <v>65</v>
      </c>
      <c r="H38" s="79" t="s">
        <v>89</v>
      </c>
      <c r="I38" s="67"/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</row>
    <row r="39" spans="2:21" x14ac:dyDescent="0.2">
      <c r="B39" s="78" t="s">
        <v>316</v>
      </c>
      <c r="C39" s="78" t="s">
        <v>316</v>
      </c>
      <c r="D39" s="79" t="s">
        <v>316</v>
      </c>
      <c r="E39" s="79" t="s">
        <v>316</v>
      </c>
      <c r="F39" s="79" t="s">
        <v>65</v>
      </c>
      <c r="G39" s="79" t="s">
        <v>65</v>
      </c>
      <c r="H39" s="79" t="s">
        <v>89</v>
      </c>
      <c r="I39" s="67"/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</row>
    <row r="40" spans="2:21" x14ac:dyDescent="0.2">
      <c r="B40" s="78" t="s">
        <v>316</v>
      </c>
      <c r="C40" s="78" t="s">
        <v>316</v>
      </c>
      <c r="D40" s="79" t="s">
        <v>316</v>
      </c>
      <c r="E40" s="79" t="s">
        <v>316</v>
      </c>
      <c r="F40" s="79" t="s">
        <v>65</v>
      </c>
      <c r="G40" s="79" t="s">
        <v>65</v>
      </c>
      <c r="H40" s="79" t="s">
        <v>89</v>
      </c>
      <c r="I40" s="67"/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</row>
    <row r="41" spans="2:21" x14ac:dyDescent="0.2">
      <c r="B41" s="78" t="s">
        <v>316</v>
      </c>
      <c r="C41" s="78" t="s">
        <v>316</v>
      </c>
      <c r="D41" s="79" t="s">
        <v>316</v>
      </c>
      <c r="E41" s="79" t="s">
        <v>316</v>
      </c>
      <c r="F41" s="79" t="s">
        <v>65</v>
      </c>
      <c r="G41" s="79" t="s">
        <v>65</v>
      </c>
      <c r="H41" s="79" t="s">
        <v>89</v>
      </c>
      <c r="I41" s="67"/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</row>
    <row r="42" spans="2:21" x14ac:dyDescent="0.2">
      <c r="B42" s="78" t="s">
        <v>316</v>
      </c>
      <c r="C42" s="78" t="s">
        <v>316</v>
      </c>
      <c r="D42" s="79" t="s">
        <v>316</v>
      </c>
      <c r="E42" s="79" t="s">
        <v>316</v>
      </c>
      <c r="F42" s="79" t="s">
        <v>65</v>
      </c>
      <c r="G42" s="79" t="s">
        <v>65</v>
      </c>
      <c r="H42" s="79" t="s">
        <v>89</v>
      </c>
      <c r="I42" s="67"/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</row>
    <row r="43" spans="2:21" x14ac:dyDescent="0.2">
      <c r="B43" s="78" t="s">
        <v>316</v>
      </c>
      <c r="C43" s="78" t="s">
        <v>316</v>
      </c>
      <c r="D43" s="79" t="s">
        <v>316</v>
      </c>
      <c r="E43" s="79" t="s">
        <v>316</v>
      </c>
      <c r="F43" s="79" t="s">
        <v>65</v>
      </c>
      <c r="G43" s="79" t="s">
        <v>65</v>
      </c>
      <c r="H43" s="79" t="s">
        <v>89</v>
      </c>
      <c r="I43" s="67"/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</row>
    <row r="44" spans="2:21" x14ac:dyDescent="0.2">
      <c r="B44" s="78" t="s">
        <v>316</v>
      </c>
      <c r="C44" s="78" t="s">
        <v>316</v>
      </c>
      <c r="D44" s="79" t="s">
        <v>316</v>
      </c>
      <c r="E44" s="79" t="s">
        <v>316</v>
      </c>
      <c r="F44" s="79" t="s">
        <v>65</v>
      </c>
      <c r="G44" s="79" t="s">
        <v>65</v>
      </c>
      <c r="H44" s="79" t="s">
        <v>89</v>
      </c>
      <c r="I44" s="67"/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</row>
    <row r="45" spans="2:21" x14ac:dyDescent="0.2">
      <c r="B45" s="78" t="s">
        <v>316</v>
      </c>
      <c r="C45" s="78" t="s">
        <v>316</v>
      </c>
      <c r="D45" s="79" t="s">
        <v>316</v>
      </c>
      <c r="E45" s="79" t="s">
        <v>316</v>
      </c>
      <c r="F45" s="79" t="s">
        <v>65</v>
      </c>
      <c r="G45" s="79" t="s">
        <v>65</v>
      </c>
      <c r="H45" s="79" t="s">
        <v>89</v>
      </c>
      <c r="I45" s="67"/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</row>
    <row r="46" spans="2:21" x14ac:dyDescent="0.2">
      <c r="B46" s="78" t="s">
        <v>316</v>
      </c>
      <c r="C46" s="78" t="s">
        <v>316</v>
      </c>
      <c r="D46" s="79" t="s">
        <v>316</v>
      </c>
      <c r="E46" s="79" t="s">
        <v>316</v>
      </c>
      <c r="F46" s="79" t="s">
        <v>65</v>
      </c>
      <c r="G46" s="79" t="s">
        <v>65</v>
      </c>
      <c r="H46" s="79" t="s">
        <v>89</v>
      </c>
      <c r="I46" s="67"/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</row>
    <row r="47" spans="2:21" x14ac:dyDescent="0.2">
      <c r="B47" s="78" t="s">
        <v>316</v>
      </c>
      <c r="C47" s="78" t="s">
        <v>316</v>
      </c>
      <c r="D47" s="79" t="s">
        <v>316</v>
      </c>
      <c r="E47" s="79" t="s">
        <v>316</v>
      </c>
      <c r="F47" s="79" t="s">
        <v>65</v>
      </c>
      <c r="G47" s="79" t="s">
        <v>65</v>
      </c>
      <c r="H47" s="79" t="s">
        <v>89</v>
      </c>
      <c r="I47" s="67"/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</v>
      </c>
      <c r="U47" s="81">
        <v>0</v>
      </c>
    </row>
    <row r="48" spans="2:21" x14ac:dyDescent="0.2">
      <c r="B48" s="78" t="s">
        <v>316</v>
      </c>
      <c r="C48" s="78" t="s">
        <v>316</v>
      </c>
      <c r="D48" s="79" t="s">
        <v>316</v>
      </c>
      <c r="E48" s="79" t="s">
        <v>316</v>
      </c>
      <c r="F48" s="79" t="s">
        <v>65</v>
      </c>
      <c r="G48" s="79" t="s">
        <v>65</v>
      </c>
      <c r="H48" s="79" t="s">
        <v>89</v>
      </c>
      <c r="I48" s="67"/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</row>
    <row r="49" spans="2:21" x14ac:dyDescent="0.2">
      <c r="B49" s="78" t="s">
        <v>316</v>
      </c>
      <c r="C49" s="78" t="s">
        <v>316</v>
      </c>
      <c r="D49" s="79" t="s">
        <v>316</v>
      </c>
      <c r="E49" s="79" t="s">
        <v>316</v>
      </c>
      <c r="F49" s="79" t="s">
        <v>65</v>
      </c>
      <c r="G49" s="79" t="s">
        <v>65</v>
      </c>
      <c r="H49" s="79" t="s">
        <v>89</v>
      </c>
      <c r="I49" s="67"/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  <c r="T49" s="81">
        <v>0</v>
      </c>
      <c r="U49" s="81">
        <v>0</v>
      </c>
    </row>
    <row r="50" spans="2:21" x14ac:dyDescent="0.2">
      <c r="B50" s="78" t="s">
        <v>316</v>
      </c>
      <c r="C50" s="78" t="s">
        <v>316</v>
      </c>
      <c r="D50" s="79" t="s">
        <v>316</v>
      </c>
      <c r="E50" s="79" t="s">
        <v>316</v>
      </c>
      <c r="F50" s="79" t="s">
        <v>65</v>
      </c>
      <c r="G50" s="79" t="s">
        <v>65</v>
      </c>
      <c r="H50" s="79" t="s">
        <v>89</v>
      </c>
      <c r="I50" s="67"/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</row>
    <row r="51" spans="2:21" x14ac:dyDescent="0.2">
      <c r="B51" s="78" t="s">
        <v>316</v>
      </c>
      <c r="C51" s="78" t="s">
        <v>316</v>
      </c>
      <c r="D51" s="79" t="s">
        <v>316</v>
      </c>
      <c r="E51" s="79" t="s">
        <v>316</v>
      </c>
      <c r="F51" s="79" t="s">
        <v>65</v>
      </c>
      <c r="G51" s="79" t="s">
        <v>65</v>
      </c>
      <c r="H51" s="79" t="s">
        <v>89</v>
      </c>
      <c r="I51" s="67"/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</row>
    <row r="52" spans="2:21" x14ac:dyDescent="0.2">
      <c r="B52" s="78" t="s">
        <v>316</v>
      </c>
      <c r="C52" s="78" t="s">
        <v>316</v>
      </c>
      <c r="D52" s="79" t="s">
        <v>316</v>
      </c>
      <c r="E52" s="79" t="s">
        <v>316</v>
      </c>
      <c r="F52" s="79" t="s">
        <v>65</v>
      </c>
      <c r="G52" s="79" t="s">
        <v>65</v>
      </c>
      <c r="H52" s="79" t="s">
        <v>89</v>
      </c>
      <c r="I52" s="67"/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0</v>
      </c>
      <c r="U52" s="81">
        <v>0</v>
      </c>
    </row>
    <row r="53" spans="2:21" x14ac:dyDescent="0.2">
      <c r="B53" s="78" t="s">
        <v>316</v>
      </c>
      <c r="C53" s="78" t="s">
        <v>316</v>
      </c>
      <c r="D53" s="79" t="s">
        <v>316</v>
      </c>
      <c r="E53" s="79" t="s">
        <v>316</v>
      </c>
      <c r="F53" s="79" t="s">
        <v>65</v>
      </c>
      <c r="G53" s="79" t="s">
        <v>65</v>
      </c>
      <c r="H53" s="79" t="s">
        <v>89</v>
      </c>
      <c r="I53" s="67"/>
      <c r="J53" s="81">
        <v>0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0</v>
      </c>
      <c r="U53" s="81">
        <v>0</v>
      </c>
    </row>
    <row r="54" spans="2:21" x14ac:dyDescent="0.2">
      <c r="B54" s="78" t="s">
        <v>316</v>
      </c>
      <c r="C54" s="78" t="s">
        <v>316</v>
      </c>
      <c r="D54" s="79" t="s">
        <v>316</v>
      </c>
      <c r="E54" s="79" t="s">
        <v>316</v>
      </c>
      <c r="F54" s="79" t="s">
        <v>65</v>
      </c>
      <c r="G54" s="79" t="s">
        <v>65</v>
      </c>
      <c r="H54" s="79" t="s">
        <v>89</v>
      </c>
      <c r="I54" s="67"/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</row>
    <row r="55" spans="2:21" x14ac:dyDescent="0.2">
      <c r="B55" s="78" t="s">
        <v>316</v>
      </c>
      <c r="C55" s="78" t="s">
        <v>316</v>
      </c>
      <c r="D55" s="79" t="s">
        <v>316</v>
      </c>
      <c r="E55" s="79" t="s">
        <v>316</v>
      </c>
      <c r="F55" s="79" t="s">
        <v>65</v>
      </c>
      <c r="G55" s="79" t="s">
        <v>65</v>
      </c>
      <c r="H55" s="79" t="s">
        <v>89</v>
      </c>
      <c r="I55" s="67"/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</row>
    <row r="56" spans="2:21" x14ac:dyDescent="0.2">
      <c r="B56" s="78" t="s">
        <v>316</v>
      </c>
      <c r="C56" s="78" t="s">
        <v>316</v>
      </c>
      <c r="D56" s="79" t="s">
        <v>316</v>
      </c>
      <c r="E56" s="79" t="s">
        <v>316</v>
      </c>
      <c r="F56" s="79" t="s">
        <v>65</v>
      </c>
      <c r="G56" s="79" t="s">
        <v>65</v>
      </c>
      <c r="H56" s="79" t="s">
        <v>89</v>
      </c>
      <c r="I56" s="67"/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</row>
    <row r="57" spans="2:21" x14ac:dyDescent="0.2">
      <c r="B57" s="78" t="s">
        <v>316</v>
      </c>
      <c r="C57" s="78" t="s">
        <v>316</v>
      </c>
      <c r="D57" s="79" t="s">
        <v>316</v>
      </c>
      <c r="E57" s="79" t="s">
        <v>316</v>
      </c>
      <c r="F57" s="79" t="s">
        <v>65</v>
      </c>
      <c r="G57" s="79" t="s">
        <v>65</v>
      </c>
      <c r="H57" s="79" t="s">
        <v>89</v>
      </c>
      <c r="I57" s="67"/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81">
        <v>0</v>
      </c>
      <c r="R57" s="81">
        <v>0</v>
      </c>
      <c r="S57" s="81">
        <v>0</v>
      </c>
      <c r="T57" s="81">
        <v>0</v>
      </c>
      <c r="U57" s="81">
        <v>0</v>
      </c>
    </row>
    <row r="58" spans="2:21" x14ac:dyDescent="0.2">
      <c r="B58" s="78" t="s">
        <v>316</v>
      </c>
      <c r="C58" s="78" t="s">
        <v>316</v>
      </c>
      <c r="D58" s="79" t="s">
        <v>316</v>
      </c>
      <c r="E58" s="79" t="s">
        <v>316</v>
      </c>
      <c r="F58" s="79" t="s">
        <v>65</v>
      </c>
      <c r="G58" s="79" t="s">
        <v>65</v>
      </c>
      <c r="H58" s="79" t="s">
        <v>89</v>
      </c>
      <c r="I58" s="67"/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  <c r="P58" s="81">
        <v>0</v>
      </c>
      <c r="Q58" s="81">
        <v>0</v>
      </c>
      <c r="R58" s="81">
        <v>0</v>
      </c>
      <c r="S58" s="81">
        <v>0</v>
      </c>
      <c r="T58" s="81">
        <v>0</v>
      </c>
      <c r="U58" s="81">
        <v>0</v>
      </c>
    </row>
    <row r="59" spans="2:21" x14ac:dyDescent="0.2">
      <c r="B59" s="78" t="s">
        <v>316</v>
      </c>
      <c r="C59" s="78" t="s">
        <v>316</v>
      </c>
      <c r="D59" s="79" t="s">
        <v>316</v>
      </c>
      <c r="E59" s="79" t="s">
        <v>316</v>
      </c>
      <c r="F59" s="79" t="s">
        <v>65</v>
      </c>
      <c r="G59" s="79" t="s">
        <v>65</v>
      </c>
      <c r="H59" s="79" t="s">
        <v>89</v>
      </c>
      <c r="I59" s="67"/>
      <c r="J59" s="81">
        <v>0</v>
      </c>
      <c r="K59" s="81">
        <v>0</v>
      </c>
      <c r="L59" s="81">
        <v>0</v>
      </c>
      <c r="M59" s="81">
        <v>0</v>
      </c>
      <c r="N59" s="81">
        <v>0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81">
        <v>0</v>
      </c>
    </row>
    <row r="60" spans="2:21" x14ac:dyDescent="0.2">
      <c r="B60" s="78" t="s">
        <v>316</v>
      </c>
      <c r="C60" s="78" t="s">
        <v>316</v>
      </c>
      <c r="D60" s="79" t="s">
        <v>316</v>
      </c>
      <c r="E60" s="79" t="s">
        <v>316</v>
      </c>
      <c r="F60" s="79" t="s">
        <v>65</v>
      </c>
      <c r="G60" s="79" t="s">
        <v>65</v>
      </c>
      <c r="H60" s="79" t="s">
        <v>89</v>
      </c>
      <c r="I60" s="67"/>
      <c r="J60" s="81">
        <v>0</v>
      </c>
      <c r="K60" s="81">
        <v>0</v>
      </c>
      <c r="L60" s="81">
        <v>0</v>
      </c>
      <c r="M60" s="81">
        <v>0</v>
      </c>
      <c r="N60" s="81">
        <v>0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0</v>
      </c>
      <c r="U60" s="81">
        <v>0</v>
      </c>
    </row>
    <row r="61" spans="2:21" x14ac:dyDescent="0.2">
      <c r="B61" s="78" t="s">
        <v>316</v>
      </c>
      <c r="C61" s="78" t="s">
        <v>316</v>
      </c>
      <c r="D61" s="79" t="s">
        <v>316</v>
      </c>
      <c r="E61" s="79" t="s">
        <v>316</v>
      </c>
      <c r="F61" s="79" t="s">
        <v>65</v>
      </c>
      <c r="G61" s="79" t="s">
        <v>65</v>
      </c>
      <c r="H61" s="79" t="s">
        <v>89</v>
      </c>
      <c r="I61" s="67"/>
      <c r="J61" s="81">
        <v>0</v>
      </c>
      <c r="K61" s="81">
        <v>0</v>
      </c>
      <c r="L61" s="81">
        <v>0</v>
      </c>
      <c r="M61" s="81">
        <v>0</v>
      </c>
      <c r="N61" s="81">
        <v>0</v>
      </c>
      <c r="O61" s="81">
        <v>0</v>
      </c>
      <c r="P61" s="81">
        <v>0</v>
      </c>
      <c r="Q61" s="81">
        <v>0</v>
      </c>
      <c r="R61" s="81">
        <v>0</v>
      </c>
      <c r="S61" s="81">
        <v>0</v>
      </c>
      <c r="T61" s="81">
        <v>0</v>
      </c>
      <c r="U61" s="81">
        <v>0</v>
      </c>
    </row>
    <row r="62" spans="2:21" x14ac:dyDescent="0.2">
      <c r="B62" s="78" t="s">
        <v>316</v>
      </c>
      <c r="C62" s="78" t="s">
        <v>316</v>
      </c>
      <c r="D62" s="79" t="s">
        <v>316</v>
      </c>
      <c r="E62" s="79" t="s">
        <v>316</v>
      </c>
      <c r="F62" s="79" t="s">
        <v>65</v>
      </c>
      <c r="G62" s="79" t="s">
        <v>65</v>
      </c>
      <c r="H62" s="79" t="s">
        <v>89</v>
      </c>
      <c r="I62" s="67"/>
      <c r="J62" s="81">
        <v>0</v>
      </c>
      <c r="K62" s="81">
        <v>0</v>
      </c>
      <c r="L62" s="81">
        <v>0</v>
      </c>
      <c r="M62" s="81">
        <v>0</v>
      </c>
      <c r="N62" s="81">
        <v>0</v>
      </c>
      <c r="O62" s="81">
        <v>0</v>
      </c>
      <c r="P62" s="81">
        <v>0</v>
      </c>
      <c r="Q62" s="81">
        <v>0</v>
      </c>
      <c r="R62" s="81">
        <v>0</v>
      </c>
      <c r="S62" s="81">
        <v>0</v>
      </c>
      <c r="T62" s="81">
        <v>0</v>
      </c>
      <c r="U62" s="81">
        <v>0</v>
      </c>
    </row>
    <row r="63" spans="2:21" x14ac:dyDescent="0.2">
      <c r="B63" s="78" t="s">
        <v>316</v>
      </c>
      <c r="C63" s="78" t="s">
        <v>316</v>
      </c>
      <c r="D63" s="79" t="s">
        <v>316</v>
      </c>
      <c r="E63" s="79" t="s">
        <v>316</v>
      </c>
      <c r="F63" s="79" t="s">
        <v>65</v>
      </c>
      <c r="G63" s="79" t="s">
        <v>65</v>
      </c>
      <c r="H63" s="79" t="s">
        <v>89</v>
      </c>
      <c r="I63" s="67"/>
      <c r="J63" s="81">
        <v>0</v>
      </c>
      <c r="K63" s="81">
        <v>0</v>
      </c>
      <c r="L63" s="81">
        <v>0</v>
      </c>
      <c r="M63" s="81">
        <v>0</v>
      </c>
      <c r="N63" s="81">
        <v>0</v>
      </c>
      <c r="O63" s="81">
        <v>0</v>
      </c>
      <c r="P63" s="81">
        <v>0</v>
      </c>
      <c r="Q63" s="81">
        <v>0</v>
      </c>
      <c r="R63" s="81">
        <v>0</v>
      </c>
      <c r="S63" s="81">
        <v>0</v>
      </c>
      <c r="T63" s="81">
        <v>0</v>
      </c>
      <c r="U63" s="81">
        <v>0</v>
      </c>
    </row>
    <row r="64" spans="2:21" x14ac:dyDescent="0.2">
      <c r="B64" s="78" t="s">
        <v>316</v>
      </c>
      <c r="C64" s="78" t="s">
        <v>316</v>
      </c>
      <c r="D64" s="79" t="s">
        <v>316</v>
      </c>
      <c r="E64" s="79" t="s">
        <v>316</v>
      </c>
      <c r="F64" s="79" t="s">
        <v>65</v>
      </c>
      <c r="G64" s="79" t="s">
        <v>65</v>
      </c>
      <c r="H64" s="79" t="s">
        <v>89</v>
      </c>
      <c r="I64" s="67"/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  <c r="S64" s="81">
        <v>0</v>
      </c>
      <c r="T64" s="81">
        <v>0</v>
      </c>
      <c r="U64" s="81">
        <v>0</v>
      </c>
    </row>
    <row r="65" spans="2:21" x14ac:dyDescent="0.2">
      <c r="B65" s="78" t="s">
        <v>316</v>
      </c>
      <c r="C65" s="78" t="s">
        <v>316</v>
      </c>
      <c r="D65" s="79" t="s">
        <v>316</v>
      </c>
      <c r="E65" s="79" t="s">
        <v>316</v>
      </c>
      <c r="F65" s="79" t="s">
        <v>65</v>
      </c>
      <c r="G65" s="79" t="s">
        <v>65</v>
      </c>
      <c r="H65" s="79" t="s">
        <v>89</v>
      </c>
      <c r="I65" s="67"/>
      <c r="J65" s="81">
        <v>0</v>
      </c>
      <c r="K65" s="81">
        <v>0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</v>
      </c>
      <c r="U65" s="81">
        <v>0</v>
      </c>
    </row>
    <row r="66" spans="2:21" x14ac:dyDescent="0.2">
      <c r="B66" s="78" t="s">
        <v>316</v>
      </c>
      <c r="C66" s="78" t="s">
        <v>316</v>
      </c>
      <c r="D66" s="79" t="s">
        <v>316</v>
      </c>
      <c r="E66" s="79" t="s">
        <v>316</v>
      </c>
      <c r="F66" s="79" t="s">
        <v>65</v>
      </c>
      <c r="G66" s="79" t="s">
        <v>65</v>
      </c>
      <c r="H66" s="79" t="s">
        <v>89</v>
      </c>
      <c r="I66" s="67"/>
      <c r="J66" s="81">
        <v>0</v>
      </c>
      <c r="K66" s="81">
        <v>0</v>
      </c>
      <c r="L66" s="81">
        <v>0</v>
      </c>
      <c r="M66" s="81">
        <v>0</v>
      </c>
      <c r="N66" s="81">
        <v>0</v>
      </c>
      <c r="O66" s="81">
        <v>0</v>
      </c>
      <c r="P66" s="81">
        <v>0</v>
      </c>
      <c r="Q66" s="81">
        <v>0</v>
      </c>
      <c r="R66" s="81">
        <v>0</v>
      </c>
      <c r="S66" s="81">
        <v>0</v>
      </c>
      <c r="T66" s="81">
        <v>0</v>
      </c>
      <c r="U66" s="81">
        <v>0</v>
      </c>
    </row>
    <row r="67" spans="2:21" x14ac:dyDescent="0.2">
      <c r="B67" s="78" t="s">
        <v>316</v>
      </c>
      <c r="C67" s="78" t="s">
        <v>316</v>
      </c>
      <c r="D67" s="79" t="s">
        <v>316</v>
      </c>
      <c r="E67" s="79" t="s">
        <v>316</v>
      </c>
      <c r="F67" s="79" t="s">
        <v>65</v>
      </c>
      <c r="G67" s="79" t="s">
        <v>65</v>
      </c>
      <c r="H67" s="79" t="s">
        <v>89</v>
      </c>
      <c r="I67" s="67"/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</row>
    <row r="68" spans="2:21" x14ac:dyDescent="0.2">
      <c r="B68" s="78" t="s">
        <v>316</v>
      </c>
      <c r="C68" s="78" t="s">
        <v>316</v>
      </c>
      <c r="D68" s="79" t="s">
        <v>316</v>
      </c>
      <c r="E68" s="79" t="s">
        <v>316</v>
      </c>
      <c r="F68" s="79" t="s">
        <v>65</v>
      </c>
      <c r="G68" s="79" t="s">
        <v>65</v>
      </c>
      <c r="H68" s="79" t="s">
        <v>89</v>
      </c>
      <c r="I68" s="67"/>
      <c r="J68" s="81">
        <v>0</v>
      </c>
      <c r="K68" s="81">
        <v>0</v>
      </c>
      <c r="L68" s="81">
        <v>0</v>
      </c>
      <c r="M68" s="81">
        <v>0</v>
      </c>
      <c r="N68" s="81">
        <v>0</v>
      </c>
      <c r="O68" s="81">
        <v>0</v>
      </c>
      <c r="P68" s="81">
        <v>0</v>
      </c>
      <c r="Q68" s="81">
        <v>0</v>
      </c>
      <c r="R68" s="81">
        <v>0</v>
      </c>
      <c r="S68" s="81">
        <v>0</v>
      </c>
      <c r="T68" s="81">
        <v>0</v>
      </c>
      <c r="U68" s="81">
        <v>0</v>
      </c>
    </row>
    <row r="69" spans="2:21" x14ac:dyDescent="0.2">
      <c r="B69" s="78" t="s">
        <v>316</v>
      </c>
      <c r="C69" s="78" t="s">
        <v>316</v>
      </c>
      <c r="D69" s="79" t="s">
        <v>316</v>
      </c>
      <c r="E69" s="79" t="s">
        <v>316</v>
      </c>
      <c r="F69" s="79" t="s">
        <v>65</v>
      </c>
      <c r="G69" s="79" t="s">
        <v>65</v>
      </c>
      <c r="H69" s="79" t="s">
        <v>89</v>
      </c>
      <c r="I69" s="67"/>
      <c r="J69" s="81">
        <v>0</v>
      </c>
      <c r="K69" s="81">
        <v>0</v>
      </c>
      <c r="L69" s="81">
        <v>0</v>
      </c>
      <c r="M69" s="81">
        <v>0</v>
      </c>
      <c r="N69" s="81">
        <v>0</v>
      </c>
      <c r="O69" s="81">
        <v>0</v>
      </c>
      <c r="P69" s="81">
        <v>0</v>
      </c>
      <c r="Q69" s="81">
        <v>0</v>
      </c>
      <c r="R69" s="81">
        <v>0</v>
      </c>
      <c r="S69" s="81">
        <v>0</v>
      </c>
      <c r="T69" s="81">
        <v>0</v>
      </c>
      <c r="U69" s="81">
        <v>0</v>
      </c>
    </row>
    <row r="70" spans="2:21" x14ac:dyDescent="0.2">
      <c r="B70" s="78" t="s">
        <v>316</v>
      </c>
      <c r="C70" s="78" t="s">
        <v>316</v>
      </c>
      <c r="D70" s="79" t="s">
        <v>316</v>
      </c>
      <c r="E70" s="79" t="s">
        <v>316</v>
      </c>
      <c r="F70" s="79" t="s">
        <v>65</v>
      </c>
      <c r="G70" s="79" t="s">
        <v>65</v>
      </c>
      <c r="H70" s="79" t="s">
        <v>89</v>
      </c>
      <c r="I70" s="67"/>
      <c r="J70" s="81">
        <v>0</v>
      </c>
      <c r="K70" s="81">
        <v>0</v>
      </c>
      <c r="L70" s="81">
        <v>0</v>
      </c>
      <c r="M70" s="81">
        <v>0</v>
      </c>
      <c r="N70" s="81">
        <v>0</v>
      </c>
      <c r="O70" s="81">
        <v>0</v>
      </c>
      <c r="P70" s="81">
        <v>0</v>
      </c>
      <c r="Q70" s="81">
        <v>0</v>
      </c>
      <c r="R70" s="81">
        <v>0</v>
      </c>
      <c r="S70" s="81">
        <v>0</v>
      </c>
      <c r="T70" s="81">
        <v>0</v>
      </c>
      <c r="U70" s="81">
        <v>0</v>
      </c>
    </row>
    <row r="71" spans="2:21" x14ac:dyDescent="0.2">
      <c r="B71" s="78" t="s">
        <v>316</v>
      </c>
      <c r="C71" s="78" t="s">
        <v>316</v>
      </c>
      <c r="D71" s="79" t="s">
        <v>316</v>
      </c>
      <c r="E71" s="79" t="s">
        <v>316</v>
      </c>
      <c r="F71" s="79" t="s">
        <v>65</v>
      </c>
      <c r="G71" s="79" t="s">
        <v>65</v>
      </c>
      <c r="H71" s="79" t="s">
        <v>89</v>
      </c>
      <c r="I71" s="67"/>
      <c r="J71" s="81">
        <v>0</v>
      </c>
      <c r="K71" s="81">
        <v>0</v>
      </c>
      <c r="L71" s="81">
        <v>0</v>
      </c>
      <c r="M71" s="81">
        <v>0</v>
      </c>
      <c r="N71" s="81">
        <v>0</v>
      </c>
      <c r="O71" s="81">
        <v>0</v>
      </c>
      <c r="P71" s="81">
        <v>0</v>
      </c>
      <c r="Q71" s="81">
        <v>0</v>
      </c>
      <c r="R71" s="81">
        <v>0</v>
      </c>
      <c r="S71" s="81">
        <v>0</v>
      </c>
      <c r="T71" s="81">
        <v>0</v>
      </c>
      <c r="U71" s="81">
        <v>0</v>
      </c>
    </row>
    <row r="72" spans="2:21" x14ac:dyDescent="0.2">
      <c r="B72" s="78" t="s">
        <v>316</v>
      </c>
      <c r="C72" s="78" t="s">
        <v>316</v>
      </c>
      <c r="D72" s="79" t="s">
        <v>316</v>
      </c>
      <c r="E72" s="79" t="s">
        <v>316</v>
      </c>
      <c r="F72" s="79" t="s">
        <v>65</v>
      </c>
      <c r="G72" s="79" t="s">
        <v>65</v>
      </c>
      <c r="H72" s="79" t="s">
        <v>89</v>
      </c>
      <c r="I72" s="67"/>
      <c r="J72" s="81">
        <v>0</v>
      </c>
      <c r="K72" s="81">
        <v>0</v>
      </c>
      <c r="L72" s="81">
        <v>0</v>
      </c>
      <c r="M72" s="81">
        <v>0</v>
      </c>
      <c r="N72" s="81">
        <v>0</v>
      </c>
      <c r="O72" s="81">
        <v>0</v>
      </c>
      <c r="P72" s="81">
        <v>0</v>
      </c>
      <c r="Q72" s="81">
        <v>0</v>
      </c>
      <c r="R72" s="81">
        <v>0</v>
      </c>
      <c r="S72" s="81">
        <v>0</v>
      </c>
      <c r="T72" s="81">
        <v>0</v>
      </c>
      <c r="U72" s="81">
        <v>0</v>
      </c>
    </row>
    <row r="73" spans="2:21" x14ac:dyDescent="0.2">
      <c r="B73" s="78" t="s">
        <v>316</v>
      </c>
      <c r="C73" s="78" t="s">
        <v>316</v>
      </c>
      <c r="D73" s="79" t="s">
        <v>316</v>
      </c>
      <c r="E73" s="79" t="s">
        <v>316</v>
      </c>
      <c r="F73" s="79" t="s">
        <v>65</v>
      </c>
      <c r="G73" s="79" t="s">
        <v>65</v>
      </c>
      <c r="H73" s="79" t="s">
        <v>89</v>
      </c>
      <c r="I73" s="67"/>
      <c r="J73" s="81">
        <v>0</v>
      </c>
      <c r="K73" s="81">
        <v>0</v>
      </c>
      <c r="L73" s="81">
        <v>0</v>
      </c>
      <c r="M73" s="81">
        <v>0</v>
      </c>
      <c r="N73" s="81">
        <v>0</v>
      </c>
      <c r="O73" s="81">
        <v>0</v>
      </c>
      <c r="P73" s="81">
        <v>0</v>
      </c>
      <c r="Q73" s="81">
        <v>0</v>
      </c>
      <c r="R73" s="81">
        <v>0</v>
      </c>
      <c r="S73" s="81">
        <v>0</v>
      </c>
      <c r="T73" s="81">
        <v>0</v>
      </c>
      <c r="U73" s="81">
        <v>0</v>
      </c>
    </row>
    <row r="74" spans="2:21" x14ac:dyDescent="0.2">
      <c r="B74" s="78" t="s">
        <v>316</v>
      </c>
      <c r="C74" s="78" t="s">
        <v>316</v>
      </c>
      <c r="D74" s="79" t="s">
        <v>316</v>
      </c>
      <c r="E74" s="79" t="s">
        <v>316</v>
      </c>
      <c r="F74" s="79" t="s">
        <v>65</v>
      </c>
      <c r="G74" s="79" t="s">
        <v>65</v>
      </c>
      <c r="H74" s="79" t="s">
        <v>89</v>
      </c>
      <c r="I74" s="67"/>
      <c r="J74" s="81">
        <v>0</v>
      </c>
      <c r="K74" s="81">
        <v>0</v>
      </c>
      <c r="L74" s="81">
        <v>0</v>
      </c>
      <c r="M74" s="81">
        <v>0</v>
      </c>
      <c r="N74" s="81">
        <v>0</v>
      </c>
      <c r="O74" s="81">
        <v>0</v>
      </c>
      <c r="P74" s="81">
        <v>0</v>
      </c>
      <c r="Q74" s="81">
        <v>0</v>
      </c>
      <c r="R74" s="81">
        <v>0</v>
      </c>
      <c r="S74" s="81">
        <v>0</v>
      </c>
      <c r="T74" s="81">
        <v>0</v>
      </c>
      <c r="U74" s="81">
        <v>0</v>
      </c>
    </row>
    <row r="75" spans="2:21" x14ac:dyDescent="0.2">
      <c r="B75" s="78" t="s">
        <v>316</v>
      </c>
      <c r="C75" s="78" t="s">
        <v>316</v>
      </c>
      <c r="D75" s="79" t="s">
        <v>316</v>
      </c>
      <c r="E75" s="79" t="s">
        <v>316</v>
      </c>
      <c r="F75" s="79" t="s">
        <v>65</v>
      </c>
      <c r="G75" s="79" t="s">
        <v>65</v>
      </c>
      <c r="H75" s="79" t="s">
        <v>89</v>
      </c>
      <c r="I75" s="67"/>
      <c r="J75" s="81">
        <v>0</v>
      </c>
      <c r="K75" s="81">
        <v>0</v>
      </c>
      <c r="L75" s="81">
        <v>0</v>
      </c>
      <c r="M75" s="81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</row>
    <row r="76" spans="2:21" x14ac:dyDescent="0.2">
      <c r="B76" s="78" t="s">
        <v>316</v>
      </c>
      <c r="C76" s="78" t="s">
        <v>316</v>
      </c>
      <c r="D76" s="79" t="s">
        <v>316</v>
      </c>
      <c r="E76" s="79" t="s">
        <v>316</v>
      </c>
      <c r="F76" s="79" t="s">
        <v>65</v>
      </c>
      <c r="G76" s="79" t="s">
        <v>65</v>
      </c>
      <c r="H76" s="79" t="s">
        <v>89</v>
      </c>
      <c r="I76" s="67"/>
      <c r="J76" s="81">
        <v>0</v>
      </c>
      <c r="K76" s="81">
        <v>0</v>
      </c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1">
        <v>0</v>
      </c>
      <c r="S76" s="81">
        <v>0</v>
      </c>
      <c r="T76" s="81">
        <v>0</v>
      </c>
      <c r="U76" s="81">
        <v>0</v>
      </c>
    </row>
    <row r="77" spans="2:21" x14ac:dyDescent="0.2">
      <c r="B77" s="78" t="s">
        <v>316</v>
      </c>
      <c r="C77" s="78" t="s">
        <v>316</v>
      </c>
      <c r="D77" s="79" t="s">
        <v>316</v>
      </c>
      <c r="E77" s="79" t="s">
        <v>316</v>
      </c>
      <c r="F77" s="79" t="s">
        <v>65</v>
      </c>
      <c r="G77" s="79" t="s">
        <v>65</v>
      </c>
      <c r="H77" s="79" t="s">
        <v>89</v>
      </c>
      <c r="I77" s="67"/>
      <c r="J77" s="81">
        <v>0</v>
      </c>
      <c r="K77" s="81">
        <v>0</v>
      </c>
      <c r="L77" s="81">
        <v>0</v>
      </c>
      <c r="M77" s="81">
        <v>0</v>
      </c>
      <c r="N77" s="81">
        <v>0</v>
      </c>
      <c r="O77" s="81">
        <v>0</v>
      </c>
      <c r="P77" s="81">
        <v>0</v>
      </c>
      <c r="Q77" s="81">
        <v>0</v>
      </c>
      <c r="R77" s="81">
        <v>0</v>
      </c>
      <c r="S77" s="81">
        <v>0</v>
      </c>
      <c r="T77" s="81">
        <v>0</v>
      </c>
      <c r="U77" s="81">
        <v>0</v>
      </c>
    </row>
    <row r="78" spans="2:21" x14ac:dyDescent="0.2">
      <c r="B78" s="78" t="s">
        <v>316</v>
      </c>
      <c r="C78" s="78" t="s">
        <v>316</v>
      </c>
      <c r="D78" s="79" t="s">
        <v>316</v>
      </c>
      <c r="E78" s="79" t="s">
        <v>316</v>
      </c>
      <c r="F78" s="79" t="s">
        <v>65</v>
      </c>
      <c r="G78" s="79" t="s">
        <v>65</v>
      </c>
      <c r="H78" s="79" t="s">
        <v>89</v>
      </c>
      <c r="I78" s="67"/>
      <c r="J78" s="81">
        <v>0</v>
      </c>
      <c r="K78" s="81">
        <v>0</v>
      </c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0</v>
      </c>
      <c r="U78" s="81">
        <v>0</v>
      </c>
    </row>
    <row r="79" spans="2:21" x14ac:dyDescent="0.2">
      <c r="B79" s="78" t="s">
        <v>316</v>
      </c>
      <c r="C79" s="78" t="s">
        <v>316</v>
      </c>
      <c r="D79" s="79" t="s">
        <v>316</v>
      </c>
      <c r="E79" s="79" t="s">
        <v>316</v>
      </c>
      <c r="F79" s="79" t="s">
        <v>65</v>
      </c>
      <c r="G79" s="79" t="s">
        <v>65</v>
      </c>
      <c r="H79" s="79" t="s">
        <v>89</v>
      </c>
      <c r="I79" s="67"/>
      <c r="J79" s="81">
        <v>0</v>
      </c>
      <c r="K79" s="81">
        <v>0</v>
      </c>
      <c r="L79" s="81">
        <v>0</v>
      </c>
      <c r="M79" s="81">
        <v>0</v>
      </c>
      <c r="N79" s="81">
        <v>0</v>
      </c>
      <c r="O79" s="81">
        <v>0</v>
      </c>
      <c r="P79" s="81">
        <v>0</v>
      </c>
      <c r="Q79" s="81">
        <v>0</v>
      </c>
      <c r="R79" s="81">
        <v>0</v>
      </c>
      <c r="S79" s="81">
        <v>0</v>
      </c>
      <c r="T79" s="81">
        <v>0</v>
      </c>
      <c r="U79" s="81">
        <v>0</v>
      </c>
    </row>
    <row r="80" spans="2:21" x14ac:dyDescent="0.2">
      <c r="B80" s="78" t="s">
        <v>316</v>
      </c>
      <c r="C80" s="78" t="s">
        <v>316</v>
      </c>
      <c r="D80" s="79" t="s">
        <v>316</v>
      </c>
      <c r="E80" s="79" t="s">
        <v>316</v>
      </c>
      <c r="F80" s="79" t="s">
        <v>65</v>
      </c>
      <c r="G80" s="79" t="s">
        <v>65</v>
      </c>
      <c r="H80" s="79" t="s">
        <v>89</v>
      </c>
      <c r="I80" s="67"/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</row>
    <row r="81" spans="2:21" x14ac:dyDescent="0.2">
      <c r="B81" s="78" t="s">
        <v>316</v>
      </c>
      <c r="C81" s="78" t="s">
        <v>316</v>
      </c>
      <c r="D81" s="79" t="s">
        <v>316</v>
      </c>
      <c r="E81" s="79" t="s">
        <v>316</v>
      </c>
      <c r="F81" s="79" t="s">
        <v>65</v>
      </c>
      <c r="G81" s="79" t="s">
        <v>65</v>
      </c>
      <c r="H81" s="79" t="s">
        <v>89</v>
      </c>
      <c r="I81" s="67"/>
      <c r="J81" s="81">
        <v>0</v>
      </c>
      <c r="K81" s="81">
        <v>0</v>
      </c>
      <c r="L81" s="81">
        <v>0</v>
      </c>
      <c r="M81" s="81">
        <v>0</v>
      </c>
      <c r="N81" s="81">
        <v>0</v>
      </c>
      <c r="O81" s="81">
        <v>0</v>
      </c>
      <c r="P81" s="81">
        <v>0</v>
      </c>
      <c r="Q81" s="81">
        <v>0</v>
      </c>
      <c r="R81" s="81">
        <v>0</v>
      </c>
      <c r="S81" s="81">
        <v>0</v>
      </c>
      <c r="T81" s="81">
        <v>0</v>
      </c>
      <c r="U81" s="81">
        <v>0</v>
      </c>
    </row>
    <row r="82" spans="2:21" x14ac:dyDescent="0.2">
      <c r="B82" s="78" t="s">
        <v>316</v>
      </c>
      <c r="C82" s="78" t="s">
        <v>316</v>
      </c>
      <c r="D82" s="79" t="s">
        <v>316</v>
      </c>
      <c r="E82" s="79" t="s">
        <v>316</v>
      </c>
      <c r="F82" s="79" t="s">
        <v>65</v>
      </c>
      <c r="G82" s="79" t="s">
        <v>65</v>
      </c>
      <c r="H82" s="79" t="s">
        <v>89</v>
      </c>
      <c r="I82" s="67"/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1">
        <v>0</v>
      </c>
      <c r="S82" s="81">
        <v>0</v>
      </c>
      <c r="T82" s="81">
        <v>0</v>
      </c>
      <c r="U82" s="81">
        <v>0</v>
      </c>
    </row>
    <row r="83" spans="2:21" x14ac:dyDescent="0.2">
      <c r="B83" s="78" t="s">
        <v>316</v>
      </c>
      <c r="C83" s="78" t="s">
        <v>316</v>
      </c>
      <c r="D83" s="79" t="s">
        <v>316</v>
      </c>
      <c r="E83" s="79" t="s">
        <v>316</v>
      </c>
      <c r="F83" s="79" t="s">
        <v>65</v>
      </c>
      <c r="G83" s="79" t="s">
        <v>65</v>
      </c>
      <c r="H83" s="79" t="s">
        <v>89</v>
      </c>
      <c r="I83" s="67"/>
      <c r="J83" s="81">
        <v>0</v>
      </c>
      <c r="K83" s="81">
        <v>0</v>
      </c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1">
        <v>0</v>
      </c>
      <c r="S83" s="81">
        <v>0</v>
      </c>
      <c r="T83" s="81">
        <v>0</v>
      </c>
      <c r="U83" s="81">
        <v>0</v>
      </c>
    </row>
    <row r="84" spans="2:21" x14ac:dyDescent="0.2">
      <c r="B84" s="78" t="s">
        <v>316</v>
      </c>
      <c r="C84" s="78" t="s">
        <v>316</v>
      </c>
      <c r="D84" s="79" t="s">
        <v>316</v>
      </c>
      <c r="E84" s="79" t="s">
        <v>316</v>
      </c>
      <c r="F84" s="79" t="s">
        <v>65</v>
      </c>
      <c r="G84" s="79" t="s">
        <v>65</v>
      </c>
      <c r="H84" s="79" t="s">
        <v>89</v>
      </c>
      <c r="I84" s="67"/>
      <c r="J84" s="81">
        <v>0</v>
      </c>
      <c r="K84" s="81">
        <v>0</v>
      </c>
      <c r="L84" s="81">
        <v>0</v>
      </c>
      <c r="M84" s="81">
        <v>0</v>
      </c>
      <c r="N84" s="81">
        <v>0</v>
      </c>
      <c r="O84" s="81">
        <v>0</v>
      </c>
      <c r="P84" s="81">
        <v>0</v>
      </c>
      <c r="Q84" s="81">
        <v>0</v>
      </c>
      <c r="R84" s="81">
        <v>0</v>
      </c>
      <c r="S84" s="81">
        <v>0</v>
      </c>
      <c r="T84" s="81">
        <v>0</v>
      </c>
      <c r="U84" s="81">
        <v>0</v>
      </c>
    </row>
    <row r="85" spans="2:21" x14ac:dyDescent="0.2">
      <c r="B85" s="78" t="s">
        <v>316</v>
      </c>
      <c r="C85" s="78" t="s">
        <v>316</v>
      </c>
      <c r="D85" s="79" t="s">
        <v>316</v>
      </c>
      <c r="E85" s="79" t="s">
        <v>316</v>
      </c>
      <c r="F85" s="79" t="s">
        <v>65</v>
      </c>
      <c r="G85" s="79" t="s">
        <v>65</v>
      </c>
      <c r="H85" s="79" t="s">
        <v>89</v>
      </c>
      <c r="I85" s="67"/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</row>
    <row r="86" spans="2:21" x14ac:dyDescent="0.2">
      <c r="B86" s="78" t="s">
        <v>316</v>
      </c>
      <c r="C86" s="78" t="s">
        <v>316</v>
      </c>
      <c r="D86" s="79" t="s">
        <v>316</v>
      </c>
      <c r="E86" s="79" t="s">
        <v>316</v>
      </c>
      <c r="F86" s="79" t="s">
        <v>65</v>
      </c>
      <c r="G86" s="79" t="s">
        <v>65</v>
      </c>
      <c r="H86" s="79" t="s">
        <v>89</v>
      </c>
      <c r="I86" s="67"/>
      <c r="J86" s="81">
        <v>0</v>
      </c>
      <c r="K86" s="81">
        <v>0</v>
      </c>
      <c r="L86" s="81">
        <v>0</v>
      </c>
      <c r="M86" s="81">
        <v>0</v>
      </c>
      <c r="N86" s="81">
        <v>0</v>
      </c>
      <c r="O86" s="81">
        <v>0</v>
      </c>
      <c r="P86" s="81">
        <v>0</v>
      </c>
      <c r="Q86" s="81">
        <v>0</v>
      </c>
      <c r="R86" s="81">
        <v>0</v>
      </c>
      <c r="S86" s="81">
        <v>0</v>
      </c>
      <c r="T86" s="81">
        <v>0</v>
      </c>
      <c r="U86" s="81">
        <v>0</v>
      </c>
    </row>
    <row r="87" spans="2:21" x14ac:dyDescent="0.2">
      <c r="B87" s="78" t="s">
        <v>316</v>
      </c>
      <c r="C87" s="78" t="s">
        <v>316</v>
      </c>
      <c r="D87" s="79" t="s">
        <v>316</v>
      </c>
      <c r="E87" s="79" t="s">
        <v>316</v>
      </c>
      <c r="F87" s="79" t="s">
        <v>65</v>
      </c>
      <c r="G87" s="79" t="s">
        <v>65</v>
      </c>
      <c r="H87" s="79" t="s">
        <v>89</v>
      </c>
      <c r="I87" s="67"/>
      <c r="J87" s="81">
        <v>0</v>
      </c>
      <c r="K87" s="81">
        <v>0</v>
      </c>
      <c r="L87" s="81">
        <v>0</v>
      </c>
      <c r="M87" s="81">
        <v>0</v>
      </c>
      <c r="N87" s="81">
        <v>0</v>
      </c>
      <c r="O87" s="81">
        <v>0</v>
      </c>
      <c r="P87" s="81">
        <v>0</v>
      </c>
      <c r="Q87" s="81">
        <v>0</v>
      </c>
      <c r="R87" s="81">
        <v>0</v>
      </c>
      <c r="S87" s="81">
        <v>0</v>
      </c>
      <c r="T87" s="81">
        <v>0</v>
      </c>
      <c r="U87" s="81">
        <v>0</v>
      </c>
    </row>
    <row r="88" spans="2:21" x14ac:dyDescent="0.2">
      <c r="B88" s="78" t="s">
        <v>316</v>
      </c>
      <c r="C88" s="78" t="s">
        <v>316</v>
      </c>
      <c r="D88" s="79" t="s">
        <v>316</v>
      </c>
      <c r="E88" s="79" t="s">
        <v>316</v>
      </c>
      <c r="F88" s="79" t="s">
        <v>65</v>
      </c>
      <c r="G88" s="79" t="s">
        <v>65</v>
      </c>
      <c r="H88" s="79" t="s">
        <v>89</v>
      </c>
      <c r="I88" s="67"/>
      <c r="J88" s="81">
        <v>0</v>
      </c>
      <c r="K88" s="81">
        <v>0</v>
      </c>
      <c r="L88" s="81">
        <v>0</v>
      </c>
      <c r="M88" s="81">
        <v>0</v>
      </c>
      <c r="N88" s="81">
        <v>0</v>
      </c>
      <c r="O88" s="81">
        <v>0</v>
      </c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</row>
    <row r="89" spans="2:21" x14ac:dyDescent="0.2">
      <c r="B89" s="78" t="s">
        <v>316</v>
      </c>
      <c r="C89" s="78" t="s">
        <v>316</v>
      </c>
      <c r="D89" s="79" t="s">
        <v>316</v>
      </c>
      <c r="E89" s="79" t="s">
        <v>316</v>
      </c>
      <c r="F89" s="79" t="s">
        <v>65</v>
      </c>
      <c r="G89" s="79" t="s">
        <v>65</v>
      </c>
      <c r="H89" s="79" t="s">
        <v>89</v>
      </c>
      <c r="I89" s="67"/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1">
        <v>0</v>
      </c>
      <c r="S89" s="81">
        <v>0</v>
      </c>
      <c r="T89" s="81">
        <v>0</v>
      </c>
      <c r="U89" s="81">
        <v>0</v>
      </c>
    </row>
    <row r="90" spans="2:21" x14ac:dyDescent="0.2">
      <c r="B90" s="78" t="s">
        <v>316</v>
      </c>
      <c r="C90" s="78" t="s">
        <v>316</v>
      </c>
      <c r="D90" s="79" t="s">
        <v>316</v>
      </c>
      <c r="E90" s="79" t="s">
        <v>316</v>
      </c>
      <c r="F90" s="79" t="s">
        <v>65</v>
      </c>
      <c r="G90" s="79" t="s">
        <v>65</v>
      </c>
      <c r="H90" s="79" t="s">
        <v>89</v>
      </c>
      <c r="I90" s="67"/>
      <c r="J90" s="81">
        <v>0</v>
      </c>
      <c r="K90" s="81">
        <v>0</v>
      </c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1">
        <v>0</v>
      </c>
      <c r="S90" s="81">
        <v>0</v>
      </c>
      <c r="T90" s="81">
        <v>0</v>
      </c>
      <c r="U90" s="81">
        <v>0</v>
      </c>
    </row>
    <row r="91" spans="2:21" x14ac:dyDescent="0.2">
      <c r="B91" s="78" t="s">
        <v>316</v>
      </c>
      <c r="C91" s="78" t="s">
        <v>316</v>
      </c>
      <c r="D91" s="79" t="s">
        <v>316</v>
      </c>
      <c r="E91" s="79" t="s">
        <v>316</v>
      </c>
      <c r="F91" s="79" t="s">
        <v>65</v>
      </c>
      <c r="G91" s="79" t="s">
        <v>65</v>
      </c>
      <c r="H91" s="79" t="s">
        <v>89</v>
      </c>
      <c r="I91" s="67"/>
      <c r="J91" s="81">
        <v>0</v>
      </c>
      <c r="K91" s="81">
        <v>0</v>
      </c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1">
        <v>0</v>
      </c>
      <c r="S91" s="81">
        <v>0</v>
      </c>
      <c r="T91" s="81">
        <v>0</v>
      </c>
      <c r="U91" s="81">
        <v>0</v>
      </c>
    </row>
    <row r="92" spans="2:21" x14ac:dyDescent="0.2">
      <c r="B92" s="78" t="s">
        <v>316</v>
      </c>
      <c r="C92" s="78" t="s">
        <v>316</v>
      </c>
      <c r="D92" s="79" t="s">
        <v>316</v>
      </c>
      <c r="E92" s="79" t="s">
        <v>316</v>
      </c>
      <c r="F92" s="79" t="s">
        <v>65</v>
      </c>
      <c r="G92" s="79" t="s">
        <v>65</v>
      </c>
      <c r="H92" s="79" t="s">
        <v>89</v>
      </c>
      <c r="I92" s="67"/>
      <c r="J92" s="81">
        <v>0</v>
      </c>
      <c r="K92" s="81">
        <v>0</v>
      </c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</row>
    <row r="93" spans="2:21" x14ac:dyDescent="0.2">
      <c r="B93" s="78" t="s">
        <v>316</v>
      </c>
      <c r="C93" s="78" t="s">
        <v>316</v>
      </c>
      <c r="D93" s="79" t="s">
        <v>316</v>
      </c>
      <c r="E93" s="79" t="s">
        <v>316</v>
      </c>
      <c r="F93" s="79" t="s">
        <v>65</v>
      </c>
      <c r="G93" s="79" t="s">
        <v>65</v>
      </c>
      <c r="H93" s="79" t="s">
        <v>89</v>
      </c>
      <c r="I93" s="67"/>
      <c r="J93" s="81">
        <v>0</v>
      </c>
      <c r="K93" s="81">
        <v>0</v>
      </c>
      <c r="L93" s="81">
        <v>0</v>
      </c>
      <c r="M93" s="81">
        <v>0</v>
      </c>
      <c r="N93" s="81">
        <v>0</v>
      </c>
      <c r="O93" s="81">
        <v>0</v>
      </c>
      <c r="P93" s="81">
        <v>0</v>
      </c>
      <c r="Q93" s="81">
        <v>0</v>
      </c>
      <c r="R93" s="81">
        <v>0</v>
      </c>
      <c r="S93" s="81">
        <v>0</v>
      </c>
      <c r="T93" s="81">
        <v>0</v>
      </c>
      <c r="U93" s="81">
        <v>0</v>
      </c>
    </row>
    <row r="94" spans="2:21" x14ac:dyDescent="0.2">
      <c r="B94" s="78" t="s">
        <v>316</v>
      </c>
      <c r="C94" s="78" t="s">
        <v>316</v>
      </c>
      <c r="D94" s="79" t="s">
        <v>316</v>
      </c>
      <c r="E94" s="79" t="s">
        <v>316</v>
      </c>
      <c r="F94" s="79" t="s">
        <v>65</v>
      </c>
      <c r="G94" s="79" t="s">
        <v>65</v>
      </c>
      <c r="H94" s="79" t="s">
        <v>89</v>
      </c>
      <c r="I94" s="67"/>
      <c r="J94" s="81">
        <v>0</v>
      </c>
      <c r="K94" s="81">
        <v>0</v>
      </c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1">
        <v>0</v>
      </c>
      <c r="S94" s="81">
        <v>0</v>
      </c>
      <c r="T94" s="81">
        <v>0</v>
      </c>
      <c r="U94" s="81">
        <v>0</v>
      </c>
    </row>
    <row r="95" spans="2:21" x14ac:dyDescent="0.2">
      <c r="B95" s="78" t="s">
        <v>316</v>
      </c>
      <c r="C95" s="78" t="s">
        <v>316</v>
      </c>
      <c r="D95" s="79" t="s">
        <v>316</v>
      </c>
      <c r="E95" s="79" t="s">
        <v>316</v>
      </c>
      <c r="F95" s="79" t="s">
        <v>65</v>
      </c>
      <c r="G95" s="79" t="s">
        <v>65</v>
      </c>
      <c r="H95" s="79" t="s">
        <v>89</v>
      </c>
      <c r="I95" s="67"/>
      <c r="J95" s="81">
        <v>0</v>
      </c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1">
        <v>0</v>
      </c>
      <c r="S95" s="81">
        <v>0</v>
      </c>
      <c r="T95" s="81">
        <v>0</v>
      </c>
      <c r="U95" s="81">
        <v>0</v>
      </c>
    </row>
    <row r="96" spans="2:21" x14ac:dyDescent="0.2">
      <c r="B96" s="78" t="s">
        <v>316</v>
      </c>
      <c r="C96" s="78" t="s">
        <v>316</v>
      </c>
      <c r="D96" s="79" t="s">
        <v>316</v>
      </c>
      <c r="E96" s="79" t="s">
        <v>316</v>
      </c>
      <c r="F96" s="79" t="s">
        <v>65</v>
      </c>
      <c r="G96" s="79" t="s">
        <v>65</v>
      </c>
      <c r="H96" s="79" t="s">
        <v>89</v>
      </c>
      <c r="I96" s="67"/>
      <c r="J96" s="81">
        <v>0</v>
      </c>
      <c r="K96" s="81">
        <v>0</v>
      </c>
      <c r="L96" s="81">
        <v>0</v>
      </c>
      <c r="M96" s="81">
        <v>0</v>
      </c>
      <c r="N96" s="81">
        <v>0</v>
      </c>
      <c r="O96" s="81">
        <v>0</v>
      </c>
      <c r="P96" s="81">
        <v>0</v>
      </c>
      <c r="Q96" s="81">
        <v>0</v>
      </c>
      <c r="R96" s="81">
        <v>0</v>
      </c>
      <c r="S96" s="81">
        <v>0</v>
      </c>
      <c r="T96" s="81">
        <v>0</v>
      </c>
      <c r="U96" s="81">
        <v>0</v>
      </c>
    </row>
    <row r="97" spans="2:21" x14ac:dyDescent="0.2">
      <c r="B97" s="78" t="s">
        <v>316</v>
      </c>
      <c r="C97" s="78" t="s">
        <v>316</v>
      </c>
      <c r="D97" s="79" t="s">
        <v>316</v>
      </c>
      <c r="E97" s="79" t="s">
        <v>316</v>
      </c>
      <c r="F97" s="79" t="s">
        <v>65</v>
      </c>
      <c r="G97" s="79" t="s">
        <v>65</v>
      </c>
      <c r="H97" s="79" t="s">
        <v>89</v>
      </c>
      <c r="I97" s="67"/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</row>
    <row r="98" spans="2:21" x14ac:dyDescent="0.2">
      <c r="B98" s="78" t="s">
        <v>316</v>
      </c>
      <c r="C98" s="78" t="s">
        <v>316</v>
      </c>
      <c r="D98" s="79" t="s">
        <v>316</v>
      </c>
      <c r="E98" s="79" t="s">
        <v>316</v>
      </c>
      <c r="F98" s="79" t="s">
        <v>65</v>
      </c>
      <c r="G98" s="79" t="s">
        <v>65</v>
      </c>
      <c r="H98" s="79" t="s">
        <v>89</v>
      </c>
      <c r="I98" s="67"/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</row>
    <row r="99" spans="2:21" x14ac:dyDescent="0.2">
      <c r="B99" s="78" t="s">
        <v>316</v>
      </c>
      <c r="C99" s="78" t="s">
        <v>316</v>
      </c>
      <c r="D99" s="79" t="s">
        <v>316</v>
      </c>
      <c r="E99" s="79" t="s">
        <v>316</v>
      </c>
      <c r="F99" s="79" t="s">
        <v>65</v>
      </c>
      <c r="G99" s="79" t="s">
        <v>65</v>
      </c>
      <c r="H99" s="79" t="s">
        <v>89</v>
      </c>
      <c r="I99" s="67"/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</row>
    <row r="100" spans="2:21" x14ac:dyDescent="0.2">
      <c r="B100" s="78" t="s">
        <v>316</v>
      </c>
      <c r="C100" s="78" t="s">
        <v>316</v>
      </c>
      <c r="D100" s="79" t="s">
        <v>316</v>
      </c>
      <c r="E100" s="79" t="s">
        <v>316</v>
      </c>
      <c r="F100" s="79" t="s">
        <v>65</v>
      </c>
      <c r="G100" s="79" t="s">
        <v>65</v>
      </c>
      <c r="H100" s="79" t="s">
        <v>89</v>
      </c>
      <c r="I100" s="67"/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</row>
    <row r="101" spans="2:21" x14ac:dyDescent="0.2">
      <c r="B101" s="78" t="s">
        <v>316</v>
      </c>
      <c r="C101" s="78" t="s">
        <v>316</v>
      </c>
      <c r="D101" s="79" t="s">
        <v>316</v>
      </c>
      <c r="E101" s="79" t="s">
        <v>316</v>
      </c>
      <c r="F101" s="79" t="s">
        <v>65</v>
      </c>
      <c r="G101" s="79" t="s">
        <v>65</v>
      </c>
      <c r="H101" s="79" t="s">
        <v>89</v>
      </c>
      <c r="I101" s="67"/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</row>
    <row r="102" spans="2:21" x14ac:dyDescent="0.2">
      <c r="B102" s="78" t="s">
        <v>316</v>
      </c>
      <c r="C102" s="78" t="s">
        <v>316</v>
      </c>
      <c r="D102" s="79" t="s">
        <v>316</v>
      </c>
      <c r="E102" s="79" t="s">
        <v>316</v>
      </c>
      <c r="F102" s="79" t="s">
        <v>65</v>
      </c>
      <c r="G102" s="79" t="s">
        <v>65</v>
      </c>
      <c r="H102" s="79" t="s">
        <v>89</v>
      </c>
      <c r="I102" s="67"/>
      <c r="J102" s="81">
        <v>0</v>
      </c>
      <c r="K102" s="81">
        <v>0</v>
      </c>
      <c r="L102" s="81">
        <v>0</v>
      </c>
      <c r="M102" s="81">
        <v>0</v>
      </c>
      <c r="N102" s="81">
        <v>0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</row>
    <row r="103" spans="2:21" x14ac:dyDescent="0.2">
      <c r="B103" s="78" t="s">
        <v>316</v>
      </c>
      <c r="C103" s="78" t="s">
        <v>316</v>
      </c>
      <c r="D103" s="79" t="s">
        <v>316</v>
      </c>
      <c r="E103" s="79" t="s">
        <v>316</v>
      </c>
      <c r="F103" s="79" t="s">
        <v>65</v>
      </c>
      <c r="G103" s="79" t="s">
        <v>65</v>
      </c>
      <c r="H103" s="79" t="s">
        <v>89</v>
      </c>
      <c r="I103" s="67"/>
      <c r="J103" s="81">
        <v>0</v>
      </c>
      <c r="K103" s="81">
        <v>0</v>
      </c>
      <c r="L103" s="81">
        <v>0</v>
      </c>
      <c r="M103" s="81">
        <v>0</v>
      </c>
      <c r="N103" s="81">
        <v>0</v>
      </c>
      <c r="O103" s="81">
        <v>0</v>
      </c>
      <c r="P103" s="81">
        <v>0</v>
      </c>
      <c r="Q103" s="81">
        <v>0</v>
      </c>
      <c r="R103" s="81">
        <v>0</v>
      </c>
      <c r="S103" s="81">
        <v>0</v>
      </c>
      <c r="T103" s="81">
        <v>0</v>
      </c>
      <c r="U103" s="81">
        <v>0</v>
      </c>
    </row>
    <row r="104" spans="2:21" x14ac:dyDescent="0.2">
      <c r="B104" s="78" t="s">
        <v>316</v>
      </c>
      <c r="C104" s="78" t="s">
        <v>316</v>
      </c>
      <c r="D104" s="79" t="s">
        <v>316</v>
      </c>
      <c r="E104" s="79" t="s">
        <v>316</v>
      </c>
      <c r="F104" s="79" t="s">
        <v>65</v>
      </c>
      <c r="G104" s="79" t="s">
        <v>65</v>
      </c>
      <c r="H104" s="79" t="s">
        <v>89</v>
      </c>
      <c r="I104" s="67"/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</row>
    <row r="105" spans="2:21" x14ac:dyDescent="0.2">
      <c r="B105" s="78" t="s">
        <v>316</v>
      </c>
      <c r="C105" s="78" t="s">
        <v>316</v>
      </c>
      <c r="D105" s="79" t="s">
        <v>316</v>
      </c>
      <c r="E105" s="79" t="s">
        <v>316</v>
      </c>
      <c r="F105" s="79" t="s">
        <v>65</v>
      </c>
      <c r="G105" s="79" t="s">
        <v>65</v>
      </c>
      <c r="H105" s="79" t="s">
        <v>89</v>
      </c>
      <c r="I105" s="67"/>
      <c r="J105" s="81">
        <v>0</v>
      </c>
      <c r="K105" s="81">
        <v>0</v>
      </c>
      <c r="L105" s="81">
        <v>0</v>
      </c>
      <c r="M105" s="81">
        <v>0</v>
      </c>
      <c r="N105" s="81">
        <v>0</v>
      </c>
      <c r="O105" s="81">
        <v>0</v>
      </c>
      <c r="P105" s="81">
        <v>0</v>
      </c>
      <c r="Q105" s="81">
        <v>0</v>
      </c>
      <c r="R105" s="81">
        <v>0</v>
      </c>
      <c r="S105" s="81">
        <v>0</v>
      </c>
      <c r="T105" s="81">
        <v>0</v>
      </c>
      <c r="U105" s="81">
        <v>0</v>
      </c>
    </row>
    <row r="106" spans="2:21" x14ac:dyDescent="0.2">
      <c r="B106" s="78" t="s">
        <v>316</v>
      </c>
      <c r="C106" s="78" t="s">
        <v>316</v>
      </c>
      <c r="D106" s="79" t="s">
        <v>316</v>
      </c>
      <c r="E106" s="79" t="s">
        <v>316</v>
      </c>
      <c r="F106" s="79" t="s">
        <v>65</v>
      </c>
      <c r="G106" s="79" t="s">
        <v>65</v>
      </c>
      <c r="H106" s="79" t="s">
        <v>89</v>
      </c>
      <c r="I106" s="67"/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P106" s="81">
        <v>0</v>
      </c>
      <c r="Q106" s="81">
        <v>0</v>
      </c>
      <c r="R106" s="81">
        <v>0</v>
      </c>
      <c r="S106" s="81">
        <v>0</v>
      </c>
      <c r="T106" s="81">
        <v>0</v>
      </c>
      <c r="U106" s="81">
        <v>0</v>
      </c>
    </row>
    <row r="107" spans="2:21" x14ac:dyDescent="0.2">
      <c r="B107" s="72"/>
      <c r="C107" s="72"/>
      <c r="D107" s="5"/>
      <c r="E107" s="5"/>
      <c r="F107" s="67"/>
      <c r="G107" s="67"/>
      <c r="H107" s="67"/>
      <c r="I107" s="6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2:21" x14ac:dyDescent="0.2">
      <c r="B108" s="74"/>
      <c r="C108" s="74"/>
      <c r="D108" s="32" t="s">
        <v>321</v>
      </c>
      <c r="E108" s="32"/>
      <c r="F108" s="32"/>
      <c r="G108" s="32"/>
      <c r="H108" s="32"/>
      <c r="I108" s="32"/>
      <c r="J108" s="66">
        <f>+SUBTOTAL(9,J6:J107)</f>
        <v>1442560.857142857</v>
      </c>
      <c r="K108" s="66">
        <f t="shared" ref="K108:U108" si="0">+SUBTOTAL(9,K6:K107)</f>
        <v>0</v>
      </c>
      <c r="L108" s="66">
        <f t="shared" si="0"/>
        <v>150000</v>
      </c>
      <c r="M108" s="66">
        <f t="shared" si="0"/>
        <v>0</v>
      </c>
      <c r="N108" s="66">
        <f t="shared" si="0"/>
        <v>52500</v>
      </c>
      <c r="O108" s="66">
        <f t="shared" si="0"/>
        <v>0</v>
      </c>
      <c r="P108" s="66">
        <f t="shared" si="0"/>
        <v>0</v>
      </c>
      <c r="Q108" s="66">
        <f t="shared" si="0"/>
        <v>0</v>
      </c>
      <c r="R108" s="66">
        <f t="shared" si="0"/>
        <v>0</v>
      </c>
      <c r="S108" s="66">
        <f t="shared" si="0"/>
        <v>0</v>
      </c>
      <c r="T108" s="66">
        <f t="shared" si="0"/>
        <v>0</v>
      </c>
      <c r="U108" s="66">
        <f t="shared" si="0"/>
        <v>0</v>
      </c>
    </row>
  </sheetData>
  <mergeCells count="1">
    <mergeCell ref="F4:H4"/>
  </mergeCells>
  <conditionalFormatting sqref="J4:U4">
    <cfRule type="containsText" dxfId="14" priority="1" operator="containsText" text="Fcst">
      <formula>NOT(ISERROR(SEARCH("Fcst",J4)))</formula>
    </cfRule>
    <cfRule type="containsText" dxfId="13" priority="2" operator="containsText" text="Actual">
      <formula>NOT(ISERROR(SEARCH("Actual",J4)))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40080A-66B6-4416-B509-7DAA1BA10BD8}">
          <x14:formula1>
            <xm:f>'ARR Analysis &amp; Retention'!$B$137:$B$141</xm:f>
          </x14:formula1>
          <xm:sqref>H6:H106</xm:sqref>
        </x14:dataValidation>
        <x14:dataValidation type="list" allowBlank="1" showInputMessage="1" showErrorMessage="1" xr:uid="{0E933DFB-9F5C-4357-994F-7F889AE149D3}">
          <x14:formula1>
            <xm:f>'ARR Analysis &amp; Retention'!$B$105:$B$113</xm:f>
          </x14:formula1>
          <xm:sqref>G6:G106</xm:sqref>
        </x14:dataValidation>
        <x14:dataValidation type="list" allowBlank="1" showInputMessage="1" showErrorMessage="1" xr:uid="{E348210A-1BC5-474B-92E1-4C46CA1B2E83}">
          <x14:formula1>
            <xm:f>'ARR Analysis &amp; Retention'!$B$58:$B$78</xm:f>
          </x14:formula1>
          <xm:sqref>F6:F106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E6DB-4864-4CA6-82D1-C71E0AE5C02E}">
  <sheetPr>
    <tabColor rgb="FF002060"/>
  </sheetPr>
  <dimension ref="A1:O46"/>
  <sheetViews>
    <sheetView topLeftCell="F1" workbookViewId="0">
      <selection activeCell="P31" sqref="P31"/>
    </sheetView>
  </sheetViews>
  <sheetFormatPr baseColWidth="10" defaultColWidth="8.83203125" defaultRowHeight="15" x14ac:dyDescent="0.2"/>
  <cols>
    <col min="1" max="1" width="33.83203125" customWidth="1"/>
    <col min="2" max="2" width="24.5" customWidth="1"/>
    <col min="3" max="3" width="20.1640625" style="85" customWidth="1"/>
    <col min="4" max="4" width="16.5" style="85" customWidth="1"/>
    <col min="5" max="5" width="36.5" customWidth="1"/>
    <col min="6" max="6" width="24.1640625" customWidth="1"/>
    <col min="7" max="7" width="28" customWidth="1"/>
    <col min="8" max="8" width="14.5" customWidth="1"/>
    <col min="9" max="9" width="18.5" style="109" customWidth="1"/>
    <col min="10" max="10" width="26.1640625" style="88" customWidth="1"/>
    <col min="11" max="11" width="28.5" style="109" customWidth="1"/>
    <col min="12" max="12" width="30.5" customWidth="1"/>
    <col min="13" max="13" width="17.83203125" customWidth="1"/>
    <col min="14" max="14" width="23.5" customWidth="1"/>
  </cols>
  <sheetData>
    <row r="1" spans="1:15" x14ac:dyDescent="0.2">
      <c r="G1" s="86">
        <f>I1-'ARR by Customer'!W109</f>
        <v>-2483715.4199999943</v>
      </c>
      <c r="H1" s="86">
        <f>J1-'ARR by Customer'!AT109</f>
        <v>-2599635.4200000037</v>
      </c>
      <c r="I1" s="87">
        <f>SUM(I3:I1003)</f>
        <v>18872619.9778626</v>
      </c>
      <c r="J1" s="88">
        <f>SUM(J3:J1003)</f>
        <v>12729357.977862597</v>
      </c>
      <c r="K1" s="88">
        <f>SUM(K3:K1003)</f>
        <v>422401.29576104932</v>
      </c>
    </row>
    <row r="2" spans="1:15" s="89" customFormat="1" x14ac:dyDescent="0.2">
      <c r="A2" s="89" t="s">
        <v>112</v>
      </c>
      <c r="B2" s="89" t="s">
        <v>113</v>
      </c>
      <c r="C2" s="90" t="s">
        <v>114</v>
      </c>
      <c r="D2" s="90" t="s">
        <v>115</v>
      </c>
      <c r="E2" s="89" t="s">
        <v>116</v>
      </c>
      <c r="F2" s="89" t="s">
        <v>117</v>
      </c>
      <c r="G2" s="89" t="s">
        <v>118</v>
      </c>
      <c r="H2" s="89" t="s">
        <v>322</v>
      </c>
      <c r="I2" s="91" t="s">
        <v>323</v>
      </c>
      <c r="J2" s="92" t="s">
        <v>21</v>
      </c>
      <c r="K2" s="91" t="s">
        <v>324</v>
      </c>
      <c r="L2" s="89" t="s">
        <v>325</v>
      </c>
      <c r="M2" s="89" t="s">
        <v>326</v>
      </c>
      <c r="N2" s="89" t="s">
        <v>327</v>
      </c>
      <c r="O2" s="89" t="s">
        <v>328</v>
      </c>
    </row>
    <row r="3" spans="1:15" ht="26.5" customHeight="1" x14ac:dyDescent="0.2">
      <c r="A3" t="s">
        <v>134</v>
      </c>
      <c r="B3" t="s">
        <v>135</v>
      </c>
      <c r="C3" s="85">
        <v>45275</v>
      </c>
      <c r="D3" s="85">
        <v>46081</v>
      </c>
      <c r="E3" t="s">
        <v>47</v>
      </c>
      <c r="F3" t="s">
        <v>71</v>
      </c>
      <c r="G3" t="s">
        <v>91</v>
      </c>
      <c r="H3" t="s">
        <v>329</v>
      </c>
      <c r="I3" s="88">
        <f>SUMIF('ARR by Customer'!$D$6:$D$108,'ARR by Unique Customer'!A3,'ARR by Customer'!$Z$6:$Z$108)</f>
        <v>767340</v>
      </c>
      <c r="J3" s="88">
        <f>SUMIF('ARR by Customer'!$D$6:$D$108,'ARR by Unique Customer'!A3,'ARR by Customer'!$AW$6:$AW$108)</f>
        <v>767340</v>
      </c>
      <c r="K3" s="93">
        <f>SUMIFS(Parent!$BD$6:$BD$209,Parent!$D$6:$D$209,'ARR by Unique Customer'!A3,Parent!$N$6:$N$209,"Services")+SUMIFS(India!$BC$6:$BC$494,India!$D$6:$D$494,'ARR by Unique Customer'!A3,India!$N$6:$N$494,"Services")</f>
        <v>0</v>
      </c>
      <c r="L3" s="94" t="s">
        <v>330</v>
      </c>
      <c r="N3" s="95"/>
      <c r="O3" s="95"/>
    </row>
    <row r="4" spans="1:15" ht="26.5" customHeight="1" x14ac:dyDescent="0.2">
      <c r="A4" t="s">
        <v>127</v>
      </c>
      <c r="B4" t="s">
        <v>128</v>
      </c>
      <c r="C4" s="85">
        <v>44460</v>
      </c>
      <c r="D4" s="85">
        <v>45803</v>
      </c>
      <c r="E4" t="s">
        <v>48</v>
      </c>
      <c r="F4" t="s">
        <v>69</v>
      </c>
      <c r="G4" t="s">
        <v>89</v>
      </c>
      <c r="I4" s="88">
        <f>SUMIF('ARR by Customer'!$D$6:$D$108,'ARR by Unique Customer'!A4,'ARR by Customer'!$Z$6:$Z$108)</f>
        <v>1800000</v>
      </c>
      <c r="J4" s="88">
        <f>SUMIF('ARR by Customer'!$D$6:$D$108,'ARR by Unique Customer'!A4,'ARR by Customer'!$AW$6:$AW$108)</f>
        <v>1800000</v>
      </c>
      <c r="K4" s="93">
        <f>SUMIFS(Parent!$BD$6:$BD$209,Parent!$D$6:$D$209,'ARR by Unique Customer'!A4,Parent!$N$6:$N$209,"Services")+SUMIFS(India!$BC$6:$BC$494,India!$D$6:$D$494,'ARR by Unique Customer'!A4,India!$N$6:$N$494,"Services")</f>
        <v>0</v>
      </c>
      <c r="L4" s="94"/>
      <c r="N4" s="95"/>
      <c r="O4" s="95"/>
    </row>
    <row r="5" spans="1:15" ht="26" customHeight="1" x14ac:dyDescent="0.2">
      <c r="A5" t="s">
        <v>142</v>
      </c>
      <c r="B5" t="s">
        <v>143</v>
      </c>
      <c r="C5" s="85">
        <v>45292</v>
      </c>
      <c r="D5" s="85">
        <v>46387</v>
      </c>
      <c r="E5" t="s">
        <v>49</v>
      </c>
      <c r="F5" t="s">
        <v>71</v>
      </c>
      <c r="G5" t="s">
        <v>92</v>
      </c>
      <c r="H5" t="s">
        <v>329</v>
      </c>
      <c r="I5" s="88">
        <f>SUMIF('ARR by Customer'!$D$6:$D$108,'ARR by Unique Customer'!A5,'ARR by Customer'!$Z$6:$Z$108)</f>
        <v>372400</v>
      </c>
      <c r="J5" s="88">
        <f>SUMIF('ARR by Customer'!$D$6:$D$108,'ARR by Unique Customer'!A5,'ARR by Customer'!$AW$6:$AW$108)</f>
        <v>372400</v>
      </c>
      <c r="K5" s="93">
        <f>SUMIFS(Parent!$BD$6:$BD$209,Parent!$D$6:$D$209,'ARR by Unique Customer'!A5,Parent!$N$6:$N$209,"Services")+SUMIFS(India!$BC$6:$BC$494,India!$D$6:$D$494,'ARR by Unique Customer'!A5,India!$N$6:$N$494,"Services")</f>
        <v>0</v>
      </c>
      <c r="L5" s="96" t="s">
        <v>331</v>
      </c>
      <c r="N5" s="95"/>
      <c r="O5" s="95"/>
    </row>
    <row r="6" spans="1:15" ht="26.5" customHeight="1" x14ac:dyDescent="0.2">
      <c r="A6" t="s">
        <v>121</v>
      </c>
      <c r="B6" t="s">
        <v>121</v>
      </c>
      <c r="C6" s="85">
        <v>45498</v>
      </c>
      <c r="D6" s="85">
        <v>47323</v>
      </c>
      <c r="E6" t="s">
        <v>47</v>
      </c>
      <c r="F6" t="s">
        <v>69</v>
      </c>
      <c r="G6" t="s">
        <v>89</v>
      </c>
      <c r="H6" t="s">
        <v>332</v>
      </c>
      <c r="I6" s="88">
        <f>SUMIF('ARR by Customer'!$D$6:$D$108,'ARR by Unique Customer'!A6,'ARR by Customer'!$Z$6:$Z$108)</f>
        <v>2650000</v>
      </c>
      <c r="J6" s="88">
        <f>SUMIF('ARR by Customer'!$D$6:$D$108,'ARR by Unique Customer'!A6,'ARR by Customer'!$AW$6:$AW$108)</f>
        <v>1000000</v>
      </c>
      <c r="K6" s="93">
        <f>SUMIFS(Parent!$BD$6:$BD$209,Parent!$D$6:$D$209,'ARR by Unique Customer'!A6,Parent!$N$6:$N$209,"Services")+SUMIFS(India!$BC$6:$BC$494,India!$D$6:$D$494,'ARR by Unique Customer'!A6,India!$N$6:$N$494,"Services")</f>
        <v>0</v>
      </c>
      <c r="L6" s="97" t="s">
        <v>333</v>
      </c>
      <c r="N6" s="95" t="s">
        <v>334</v>
      </c>
      <c r="O6" s="95" t="s">
        <v>335</v>
      </c>
    </row>
    <row r="7" spans="1:15" ht="26.5" customHeight="1" x14ac:dyDescent="0.2">
      <c r="A7" t="s">
        <v>229</v>
      </c>
      <c r="B7" t="s">
        <v>229</v>
      </c>
      <c r="C7" s="85">
        <v>45225</v>
      </c>
      <c r="D7" s="85">
        <v>46480</v>
      </c>
      <c r="E7" t="s">
        <v>56</v>
      </c>
      <c r="F7" t="s">
        <v>70</v>
      </c>
      <c r="G7" t="s">
        <v>89</v>
      </c>
      <c r="H7" t="s">
        <v>332</v>
      </c>
      <c r="I7" s="88">
        <f>SUMIF('ARR by Customer'!$D$6:$D$108,'ARR by Unique Customer'!A7,'ARR by Customer'!$Z$6:$Z$108)</f>
        <v>17881.330000000002</v>
      </c>
      <c r="J7" s="88">
        <f>SUMIF('ARR by Customer'!$D$6:$D$108,'ARR by Unique Customer'!A7,'ARR by Customer'!$AW$6:$AW$108)</f>
        <v>17881.330000000002</v>
      </c>
      <c r="K7" s="93">
        <f>SUMIFS(Parent!$BD$6:$BD$209,Parent!$D$6:$D$209,'ARR by Unique Customer'!A7,Parent!$N$6:$N$209,"Services")+SUMIFS(India!$BC$6:$BC$494,India!$D$6:$D$494,'ARR by Unique Customer'!A7,India!$N$6:$N$494,"Services")</f>
        <v>0</v>
      </c>
      <c r="L7" s="97" t="s">
        <v>333</v>
      </c>
      <c r="N7" s="98" t="s">
        <v>316</v>
      </c>
      <c r="O7" s="99" t="s">
        <v>336</v>
      </c>
    </row>
    <row r="8" spans="1:15" ht="26.5" customHeight="1" x14ac:dyDescent="0.2">
      <c r="A8" t="s">
        <v>301</v>
      </c>
      <c r="B8" t="s">
        <v>301</v>
      </c>
      <c r="D8" s="85">
        <v>46022</v>
      </c>
      <c r="E8" t="s">
        <v>337</v>
      </c>
      <c r="F8" t="s">
        <v>70</v>
      </c>
      <c r="G8" t="s">
        <v>93</v>
      </c>
      <c r="H8" t="s">
        <v>338</v>
      </c>
      <c r="I8" s="88">
        <f>SUMIF('ARR by Customer'!$D$6:$D$108,'ARR by Unique Customer'!A8,'ARR by Customer'!$Z$6:$Z$108)</f>
        <v>69107</v>
      </c>
      <c r="J8" s="88">
        <f>SUMIF('ARR by Customer'!$D$6:$D$108,'ARR by Unique Customer'!A8,'ARR by Customer'!$AW$6:$AW$108)</f>
        <v>0</v>
      </c>
      <c r="K8" s="93">
        <f>SUMIFS(Parent!$BD$6:$BD$209,Parent!$D$6:$D$209,'ARR by Unique Customer'!A8,Parent!$N$6:$N$209,"Services")+SUMIFS(India!$BC$6:$BC$494,India!$D$6:$D$494,'ARR by Unique Customer'!A8,India!$N$6:$N$494,"Services")</f>
        <v>0</v>
      </c>
      <c r="L8" s="94" t="s">
        <v>330</v>
      </c>
      <c r="N8" s="95"/>
      <c r="O8" s="99" t="s">
        <v>339</v>
      </c>
    </row>
    <row r="9" spans="1:15" ht="26.5" customHeight="1" x14ac:dyDescent="0.2">
      <c r="A9" t="s">
        <v>260</v>
      </c>
      <c r="B9" t="s">
        <v>260</v>
      </c>
      <c r="C9" s="85">
        <v>45112</v>
      </c>
      <c r="D9" s="85">
        <v>47694</v>
      </c>
      <c r="E9" t="s">
        <v>52</v>
      </c>
      <c r="F9" t="s">
        <v>70</v>
      </c>
      <c r="G9" t="s">
        <v>93</v>
      </c>
      <c r="H9" t="s">
        <v>340</v>
      </c>
      <c r="I9" s="88">
        <f>SUMIF('ARR by Customer'!$D$6:$D$108,'ARR by Unique Customer'!A9,'ARR by Customer'!$Z$6:$Z$108)</f>
        <v>4680</v>
      </c>
      <c r="J9" s="88">
        <f>SUMIF('ARR by Customer'!$D$6:$D$108,'ARR by Unique Customer'!A9,'ARR by Customer'!$AW$6:$AW$108)</f>
        <v>4680</v>
      </c>
      <c r="K9" s="93">
        <f>SUMIFS(Parent!$BD$6:$BD$209,Parent!$D$6:$D$209,'ARR by Unique Customer'!A9,Parent!$N$6:$N$209,"Services")+SUMIFS(India!$BC$6:$BC$494,India!$D$6:$D$494,'ARR by Unique Customer'!A9,India!$N$6:$N$494,"Services")</f>
        <v>0</v>
      </c>
      <c r="L9" s="97" t="s">
        <v>333</v>
      </c>
      <c r="N9" s="95" t="s">
        <v>341</v>
      </c>
      <c r="O9" s="99" t="s">
        <v>342</v>
      </c>
    </row>
    <row r="10" spans="1:15" ht="26.5" customHeight="1" x14ac:dyDescent="0.2">
      <c r="A10" t="s">
        <v>179</v>
      </c>
      <c r="B10" t="s">
        <v>179</v>
      </c>
      <c r="C10" s="85">
        <v>44894</v>
      </c>
      <c r="D10" s="85">
        <v>45989</v>
      </c>
      <c r="E10" t="s">
        <v>59</v>
      </c>
      <c r="F10" t="s">
        <v>70</v>
      </c>
      <c r="G10" t="s">
        <v>89</v>
      </c>
      <c r="H10" t="s">
        <v>340</v>
      </c>
      <c r="I10" s="88">
        <f>SUMIF('ARR by Customer'!$D$6:$D$108,'ARR by Unique Customer'!A10,'ARR by Customer'!$Z$6:$Z$108)</f>
        <v>128099</v>
      </c>
      <c r="J10" s="88">
        <f>SUMIF('ARR by Customer'!$D$6:$D$108,'ARR by Unique Customer'!A10,'ARR by Customer'!$AW$6:$AW$108)</f>
        <v>128099</v>
      </c>
      <c r="K10" s="93">
        <f>SUMIFS(Parent!$BD$6:$BD$209,Parent!$D$6:$D$209,'ARR by Unique Customer'!A10,Parent!$N$6:$N$209,"Services")+SUMIFS(India!$BC$6:$BC$494,India!$D$6:$D$494,'ARR by Unique Customer'!A10,India!$N$6:$N$494,"Services")</f>
        <v>0</v>
      </c>
      <c r="L10" s="94" t="s">
        <v>330</v>
      </c>
      <c r="N10" s="100">
        <v>45707</v>
      </c>
      <c r="O10" s="99" t="s">
        <v>343</v>
      </c>
    </row>
    <row r="11" spans="1:15" ht="26.5" customHeight="1" x14ac:dyDescent="0.2">
      <c r="A11" t="s">
        <v>124</v>
      </c>
      <c r="B11" t="s">
        <v>124</v>
      </c>
      <c r="C11" s="85">
        <v>45492</v>
      </c>
      <c r="D11" s="85">
        <v>46952</v>
      </c>
      <c r="E11" t="s">
        <v>63</v>
      </c>
      <c r="F11" t="s">
        <v>70</v>
      </c>
      <c r="G11" t="s">
        <v>93</v>
      </c>
      <c r="H11" t="s">
        <v>340</v>
      </c>
      <c r="I11" s="88">
        <f>SUMIF('ARR by Customer'!$D$6:$D$108,'ARR by Unique Customer'!A11,'ARR by Customer'!$Z$6:$Z$108)</f>
        <v>1000000</v>
      </c>
      <c r="J11" s="88">
        <f>SUMIF('ARR by Customer'!$D$6:$D$108,'ARR by Unique Customer'!A11,'ARR by Customer'!$AW$6:$AW$108)</f>
        <v>0</v>
      </c>
      <c r="K11" s="93">
        <f>SUMIFS(Parent!$BD$6:$BD$209,Parent!$D$6:$D$209,'ARR by Unique Customer'!A11,Parent!$N$6:$N$209,"Services")+SUMIFS(India!$BC$6:$BC$494,India!$D$6:$D$494,'ARR by Unique Customer'!A11,India!$N$6:$N$494,"Services")</f>
        <v>0</v>
      </c>
      <c r="L11" s="94" t="s">
        <v>330</v>
      </c>
      <c r="N11" s="95" t="s">
        <v>344</v>
      </c>
      <c r="O11" s="99" t="s">
        <v>345</v>
      </c>
    </row>
    <row r="12" spans="1:15" ht="26.5" customHeight="1" x14ac:dyDescent="0.2">
      <c r="A12" t="s">
        <v>167</v>
      </c>
      <c r="D12" s="85">
        <v>46022</v>
      </c>
      <c r="E12" t="s">
        <v>51</v>
      </c>
      <c r="F12" t="s">
        <v>73</v>
      </c>
      <c r="G12" t="s">
        <v>93</v>
      </c>
      <c r="H12" t="s">
        <v>338</v>
      </c>
      <c r="I12" s="88">
        <f>SUMIF('ARR by Customer'!$D$6:$D$108,'ARR by Unique Customer'!A12,'ARR by Customer'!$Z$6:$Z$108)</f>
        <v>150000</v>
      </c>
      <c r="J12" s="88">
        <f>SUMIF('ARR by Customer'!$D$6:$D$108,'ARR by Unique Customer'!A12,'ARR by Customer'!$AW$6:$AW$108)</f>
        <v>150000</v>
      </c>
      <c r="K12" s="93">
        <f>SUMIFS(Parent!$BD$6:$BD$209,Parent!$D$6:$D$209,'ARR by Unique Customer'!A12,Parent!$N$6:$N$209,"Services")+SUMIFS(India!$BC$6:$BC$494,India!$D$6:$D$494,'ARR by Unique Customer'!A12,India!$N$6:$N$494,"Services")</f>
        <v>0</v>
      </c>
      <c r="L12" s="101" t="s">
        <v>330</v>
      </c>
      <c r="O12" s="99" t="s">
        <v>346</v>
      </c>
    </row>
    <row r="13" spans="1:15" ht="26.5" customHeight="1" x14ac:dyDescent="0.2">
      <c r="A13" t="s">
        <v>248</v>
      </c>
      <c r="B13" t="s">
        <v>248</v>
      </c>
      <c r="C13" s="85">
        <v>45380</v>
      </c>
      <c r="D13" s="85">
        <v>46142</v>
      </c>
      <c r="E13" t="s">
        <v>52</v>
      </c>
      <c r="F13" t="s">
        <v>70</v>
      </c>
      <c r="G13" t="s">
        <v>91</v>
      </c>
      <c r="H13" t="s">
        <v>340</v>
      </c>
      <c r="I13" s="88">
        <f>SUMIF('ARR by Customer'!$D$6:$D$108,'ARR by Unique Customer'!A13,'ARR by Customer'!$Z$6:$Z$108)</f>
        <v>10000</v>
      </c>
      <c r="J13" s="88">
        <f>SUMIF('ARR by Customer'!$D$6:$D$108,'ARR by Unique Customer'!A13,'ARR by Customer'!$AW$6:$AW$108)</f>
        <v>10000</v>
      </c>
      <c r="K13" s="93">
        <f>SUMIFS(Parent!$BD$6:$BD$209,Parent!$D$6:$D$209,'ARR by Unique Customer'!A13,Parent!$N$6:$N$209,"Services")+SUMIFS(India!$BC$6:$BC$494,India!$D$6:$D$494,'ARR by Unique Customer'!A13,India!$N$6:$N$494,"Services")</f>
        <v>0</v>
      </c>
      <c r="L13" s="94" t="s">
        <v>330</v>
      </c>
      <c r="N13" s="95"/>
      <c r="O13" s="95" t="s">
        <v>347</v>
      </c>
    </row>
    <row r="14" spans="1:15" ht="26.5" customHeight="1" x14ac:dyDescent="0.2">
      <c r="A14" t="s">
        <v>255</v>
      </c>
      <c r="B14" t="s">
        <v>256</v>
      </c>
      <c r="C14" s="85">
        <v>44798</v>
      </c>
      <c r="D14" s="85">
        <v>45893</v>
      </c>
      <c r="E14" t="s">
        <v>63</v>
      </c>
      <c r="F14" t="s">
        <v>70</v>
      </c>
      <c r="G14" t="s">
        <v>93</v>
      </c>
      <c r="H14" t="s">
        <v>338</v>
      </c>
      <c r="I14" s="88">
        <f>SUMIF('ARR by Customer'!$D$6:$D$108,'ARR by Unique Customer'!A14,'ARR by Customer'!$Z$6:$Z$108)</f>
        <v>7095</v>
      </c>
      <c r="J14" s="88">
        <f>SUMIF('ARR by Customer'!$D$6:$D$108,'ARR by Unique Customer'!A14,'ARR by Customer'!$AW$6:$AW$108)</f>
        <v>7095</v>
      </c>
      <c r="K14" s="93">
        <f>SUMIFS(Parent!$BD$6:$BD$209,Parent!$D$6:$D$209,'ARR by Unique Customer'!A14,Parent!$N$6:$N$209,"Services")+SUMIFS(India!$BC$6:$BC$494,India!$D$6:$D$494,'ARR by Unique Customer'!A14,India!$N$6:$N$494,"Services")</f>
        <v>0</v>
      </c>
      <c r="L14" s="96" t="s">
        <v>331</v>
      </c>
      <c r="N14" s="95"/>
      <c r="O14" s="99" t="s">
        <v>348</v>
      </c>
    </row>
    <row r="15" spans="1:15" ht="26.5" customHeight="1" x14ac:dyDescent="0.2">
      <c r="A15" t="s">
        <v>199</v>
      </c>
      <c r="B15" t="s">
        <v>200</v>
      </c>
      <c r="C15" s="85">
        <v>45413</v>
      </c>
      <c r="D15" s="85">
        <v>45777</v>
      </c>
      <c r="E15" t="s">
        <v>45</v>
      </c>
      <c r="F15" t="s">
        <v>69</v>
      </c>
      <c r="G15" t="s">
        <v>93</v>
      </c>
      <c r="H15" t="s">
        <v>340</v>
      </c>
      <c r="I15" s="88">
        <f>SUMIF('ARR by Customer'!$D$6:$D$108,'ARR by Unique Customer'!A15,'ARR by Customer'!$Z$6:$Z$108)</f>
        <v>0</v>
      </c>
      <c r="J15" s="88">
        <f>SUMIF('ARR by Customer'!$D$6:$D$108,'ARR by Unique Customer'!A15,'ARR by Customer'!$AW$6:$AW$108)</f>
        <v>50000</v>
      </c>
      <c r="K15" s="93">
        <f>SUMIFS(Parent!$BD$6:$BD$209,Parent!$D$6:$D$209,'ARR by Unique Customer'!A15,Parent!$N$6:$N$209,"Services")+SUMIFS(India!$BC$6:$BC$494,India!$D$6:$D$494,'ARR by Unique Customer'!A15,India!$N$6:$N$494,"Services")</f>
        <v>0</v>
      </c>
      <c r="L15" s="94" t="s">
        <v>330</v>
      </c>
      <c r="N15" s="95"/>
      <c r="O15" s="99" t="s">
        <v>349</v>
      </c>
    </row>
    <row r="16" spans="1:15" ht="26.5" customHeight="1" x14ac:dyDescent="0.2">
      <c r="A16" t="s">
        <v>236</v>
      </c>
      <c r="B16" t="s">
        <v>236</v>
      </c>
      <c r="C16" s="85">
        <v>44834</v>
      </c>
      <c r="D16" s="85">
        <v>45657</v>
      </c>
      <c r="E16" t="s">
        <v>49</v>
      </c>
      <c r="F16" t="s">
        <v>70</v>
      </c>
      <c r="G16" t="s">
        <v>89</v>
      </c>
      <c r="H16" t="s">
        <v>329</v>
      </c>
      <c r="I16" s="88">
        <f>SUMIF('ARR by Customer'!$D$6:$D$108,'ARR by Unique Customer'!A16,'ARR by Customer'!$Z$6:$Z$108)</f>
        <v>0</v>
      </c>
      <c r="J16" s="88">
        <f>SUMIF('ARR by Customer'!$D$6:$D$108,'ARR by Unique Customer'!A16,'ARR by Customer'!$AW$6:$AW$108)</f>
        <v>0</v>
      </c>
      <c r="K16" s="93">
        <f>SUMIFS(Parent!$BD$6:$BD$209,Parent!$D$6:$D$209,'ARR by Unique Customer'!A16,Parent!$N$6:$N$209,"Services")+SUMIFS(India!$BC$6:$BC$494,India!$D$6:$D$494,'ARR by Unique Customer'!A16,India!$N$6:$N$494,"Services")</f>
        <v>0</v>
      </c>
      <c r="L16" s="102" t="s">
        <v>331</v>
      </c>
      <c r="N16" t="s">
        <v>350</v>
      </c>
      <c r="O16" s="99" t="s">
        <v>351</v>
      </c>
    </row>
    <row r="17" spans="1:15" ht="26.5" customHeight="1" x14ac:dyDescent="0.2">
      <c r="A17" t="s">
        <v>226</v>
      </c>
      <c r="B17" t="s">
        <v>226</v>
      </c>
      <c r="C17" s="85">
        <v>45388</v>
      </c>
      <c r="D17" s="85">
        <v>46517</v>
      </c>
      <c r="E17" t="s">
        <v>46</v>
      </c>
      <c r="F17" t="s">
        <v>70</v>
      </c>
      <c r="G17" t="s">
        <v>89</v>
      </c>
      <c r="H17" t="s">
        <v>332</v>
      </c>
      <c r="I17" s="88">
        <f>SUMIF('ARR by Customer'!$D$6:$D$108,'ARR by Unique Customer'!A17,'ARR by Customer'!$Z$6:$Z$108)</f>
        <v>72540</v>
      </c>
      <c r="J17" s="88">
        <f>SUMIF('ARR by Customer'!$D$6:$D$108,'ARR by Unique Customer'!A17,'ARR by Customer'!$AW$6:$AW$108)</f>
        <v>18135</v>
      </c>
      <c r="K17" s="93">
        <f>SUMIFS(Parent!$BD$6:$BD$209,Parent!$D$6:$D$209,'ARR by Unique Customer'!A17,Parent!$N$6:$N$209,"Services")+SUMIFS(India!$BC$6:$BC$494,India!$D$6:$D$494,'ARR by Unique Customer'!A17,India!$N$6:$N$494,"Services")</f>
        <v>0</v>
      </c>
      <c r="L17" s="96" t="s">
        <v>331</v>
      </c>
      <c r="N17" s="95" t="s">
        <v>352</v>
      </c>
      <c r="O17" s="99" t="s">
        <v>353</v>
      </c>
    </row>
    <row r="18" spans="1:15" ht="26.5" customHeight="1" x14ac:dyDescent="0.2">
      <c r="A18" t="s">
        <v>232</v>
      </c>
      <c r="B18" t="s">
        <v>233</v>
      </c>
      <c r="C18" s="85">
        <v>45658</v>
      </c>
      <c r="D18" s="85">
        <v>46387</v>
      </c>
      <c r="E18" t="s">
        <v>53</v>
      </c>
      <c r="F18" t="s">
        <v>70</v>
      </c>
      <c r="G18" t="s">
        <v>91</v>
      </c>
      <c r="H18" t="s">
        <v>338</v>
      </c>
      <c r="I18" s="88">
        <f>SUMIF('ARR by Customer'!$D$6:$D$108,'ARR by Unique Customer'!A18,'ARR by Customer'!$Z$6:$Z$108)</f>
        <v>40000</v>
      </c>
      <c r="J18" s="88">
        <f>SUMIF('ARR by Customer'!$D$6:$D$108,'ARR by Unique Customer'!A18,'ARR by Customer'!$AW$6:$AW$108)</f>
        <v>40000</v>
      </c>
      <c r="K18" s="93">
        <f>SUMIFS(Parent!$BD$6:$BD$209,Parent!$D$6:$D$209,'ARR by Unique Customer'!A18,Parent!$N$6:$N$209,"Services")+SUMIFS(India!$BC$6:$BC$494,India!$D$6:$D$494,'ARR by Unique Customer'!A18,India!$N$6:$N$494,"Services")</f>
        <v>0</v>
      </c>
      <c r="L18" s="101" t="s">
        <v>330</v>
      </c>
      <c r="O18" s="99" t="s">
        <v>354</v>
      </c>
    </row>
    <row r="19" spans="1:15" ht="26.5" customHeight="1" x14ac:dyDescent="0.2">
      <c r="A19" t="s">
        <v>159</v>
      </c>
      <c r="B19" t="s">
        <v>160</v>
      </c>
      <c r="C19" s="85">
        <v>44363</v>
      </c>
      <c r="D19" s="85">
        <v>46188</v>
      </c>
      <c r="E19" t="s">
        <v>46</v>
      </c>
      <c r="F19" t="s">
        <v>70</v>
      </c>
      <c r="G19" t="s">
        <v>93</v>
      </c>
      <c r="H19" t="s">
        <v>338</v>
      </c>
      <c r="I19" s="88">
        <f>SUMIF('ARR by Customer'!$D$6:$D$108,'ARR by Unique Customer'!A19,'ARR by Customer'!$Z$6:$Z$108)</f>
        <v>338530.02715247718</v>
      </c>
      <c r="J19" s="88">
        <f>SUMIF('ARR by Customer'!$D$6:$D$108,'ARR by Unique Customer'!A19,'ARR by Customer'!$AW$6:$AW$108)</f>
        <v>338530.02715247718</v>
      </c>
      <c r="K19" s="93">
        <f>SUMIFS(Parent!$BD$6:$BD$209,Parent!$D$6:$D$209,'ARR by Unique Customer'!A19,Parent!$N$6:$N$209,"Services")+SUMIFS(India!$BC$6:$BC$494,India!$D$6:$D$494,'ARR by Unique Customer'!A19,India!$N$6:$N$494,"Services")</f>
        <v>0</v>
      </c>
      <c r="L19" s="94" t="s">
        <v>330</v>
      </c>
      <c r="N19" s="95" t="s">
        <v>355</v>
      </c>
      <c r="O19" s="99" t="s">
        <v>343</v>
      </c>
    </row>
    <row r="20" spans="1:15" ht="26.5" customHeight="1" x14ac:dyDescent="0.2">
      <c r="A20" t="s">
        <v>149</v>
      </c>
      <c r="B20" t="s">
        <v>150</v>
      </c>
      <c r="C20" s="85">
        <v>45282</v>
      </c>
      <c r="D20" s="85">
        <v>45657</v>
      </c>
      <c r="E20" t="s">
        <v>45</v>
      </c>
      <c r="F20" t="s">
        <v>69</v>
      </c>
      <c r="G20" t="s">
        <v>89</v>
      </c>
      <c r="H20" t="s">
        <v>332</v>
      </c>
      <c r="I20" s="88">
        <f>SUMIF('ARR by Customer'!$D$6:$D$108,'ARR by Unique Customer'!A20,'ARR by Customer'!$Z$6:$Z$108)</f>
        <v>0</v>
      </c>
      <c r="J20" s="88">
        <f>SUMIF('ARR by Customer'!$D$6:$D$108,'ARR by Unique Customer'!A20,'ARR by Customer'!$AW$6:$AW$108)</f>
        <v>0</v>
      </c>
      <c r="K20" s="93">
        <f>SUMIFS(Parent!$BD$6:$BD$209,Parent!$D$6:$D$209,'ARR by Unique Customer'!A20,Parent!$N$6:$N$209,"Services")+SUMIFS(India!$BC$6:$BC$494,India!$D$6:$D$494,'ARR by Unique Customer'!A20,India!$N$6:$N$494,"Services")</f>
        <v>0</v>
      </c>
      <c r="L20" s="102" t="s">
        <v>331</v>
      </c>
      <c r="O20" s="99" t="s">
        <v>356</v>
      </c>
    </row>
    <row r="21" spans="1:15" ht="26.5" customHeight="1" x14ac:dyDescent="0.2">
      <c r="A21" t="s">
        <v>211</v>
      </c>
      <c r="B21" t="s">
        <v>211</v>
      </c>
      <c r="C21" s="85">
        <v>45457</v>
      </c>
      <c r="D21" s="85">
        <v>45869</v>
      </c>
      <c r="E21" t="s">
        <v>56</v>
      </c>
      <c r="F21" t="s">
        <v>70</v>
      </c>
      <c r="G21" t="s">
        <v>89</v>
      </c>
      <c r="H21" t="s">
        <v>332</v>
      </c>
      <c r="I21" s="88">
        <f>SUMIF('ARR by Customer'!$D$6:$D$108,'ARR by Unique Customer'!A21,'ARR by Customer'!$Z$6:$Z$108)</f>
        <v>36100</v>
      </c>
      <c r="J21" s="88">
        <f>SUMIF('ARR by Customer'!$D$6:$D$108,'ARR by Unique Customer'!A21,'ARR by Customer'!$AW$6:$AW$108)</f>
        <v>36100</v>
      </c>
      <c r="K21" s="93">
        <f>SUMIFS(Parent!$BD$6:$BD$209,Parent!$D$6:$D$209,'ARR by Unique Customer'!A21,Parent!$N$6:$N$209,"Services")+SUMIFS(India!$BC$6:$BC$494,India!$D$6:$D$494,'ARR by Unique Customer'!A21,India!$N$6:$N$494,"Services")</f>
        <v>0</v>
      </c>
      <c r="L21" s="97" t="s">
        <v>333</v>
      </c>
      <c r="N21" s="95"/>
      <c r="O21" s="99" t="s">
        <v>357</v>
      </c>
    </row>
    <row r="22" spans="1:15" ht="26.5" customHeight="1" x14ac:dyDescent="0.2">
      <c r="A22" t="s">
        <v>298</v>
      </c>
      <c r="B22" t="s">
        <v>298</v>
      </c>
      <c r="D22" s="85">
        <v>46022</v>
      </c>
      <c r="E22" t="s">
        <v>65</v>
      </c>
      <c r="F22" t="s">
        <v>70</v>
      </c>
      <c r="G22" t="s">
        <v>93</v>
      </c>
      <c r="H22" t="s">
        <v>338</v>
      </c>
      <c r="I22" s="88">
        <f>SUMIF('ARR by Customer'!$D$6:$D$108,'ARR by Unique Customer'!A22,'ARR by Customer'!$Z$6:$Z$108)</f>
        <v>170000</v>
      </c>
      <c r="J22" s="88">
        <f>SUMIF('ARR by Customer'!$D$6:$D$108,'ARR by Unique Customer'!A22,'ARR by Customer'!$AW$6:$AW$108)</f>
        <v>0</v>
      </c>
      <c r="K22" s="93">
        <f>SUMIFS(Parent!$BD$6:$BD$209,Parent!$D$6:$D$209,'ARR by Unique Customer'!A22,Parent!$N$6:$N$209,"Services")+SUMIFS(India!$BC$6:$BC$494,India!$D$6:$D$494,'ARR by Unique Customer'!A22,India!$N$6:$N$494,"Services")</f>
        <v>0</v>
      </c>
      <c r="L22" s="94" t="s">
        <v>330</v>
      </c>
      <c r="N22" s="95"/>
      <c r="O22" s="99" t="s">
        <v>358</v>
      </c>
    </row>
    <row r="23" spans="1:15" ht="26.5" customHeight="1" x14ac:dyDescent="0.2">
      <c r="A23" t="s">
        <v>188</v>
      </c>
      <c r="B23" t="s">
        <v>188</v>
      </c>
      <c r="C23" s="85">
        <v>45309</v>
      </c>
      <c r="D23" s="85">
        <v>45674</v>
      </c>
      <c r="E23" t="s">
        <v>56</v>
      </c>
      <c r="F23" t="s">
        <v>70</v>
      </c>
      <c r="G23" t="s">
        <v>89</v>
      </c>
      <c r="I23" s="88">
        <f>SUMIF('ARR by Customer'!$D$6:$D$108,'ARR by Unique Customer'!A23,'ARR by Customer'!$Z$6:$Z$108)</f>
        <v>0</v>
      </c>
      <c r="J23" s="88">
        <f>SUMIF('ARR by Customer'!$D$6:$D$108,'ARR by Unique Customer'!A23,'ARR by Customer'!$AW$6:$AW$108)</f>
        <v>0</v>
      </c>
      <c r="K23" s="93">
        <f>SUMIFS(Parent!$BD$6:$BD$209,Parent!$D$6:$D$209,'ARR by Unique Customer'!A23,Parent!$N$6:$N$209,"Services")+SUMIFS(India!$BC$6:$BC$494,India!$D$6:$D$494,'ARR by Unique Customer'!A23,India!$N$6:$N$494,"Services")</f>
        <v>0</v>
      </c>
      <c r="L23" s="96" t="s">
        <v>331</v>
      </c>
      <c r="N23" s="95"/>
      <c r="O23" s="99" t="s">
        <v>359</v>
      </c>
    </row>
    <row r="24" spans="1:15" ht="26.5" customHeight="1" x14ac:dyDescent="0.2">
      <c r="A24" t="s">
        <v>239</v>
      </c>
      <c r="B24" t="s">
        <v>239</v>
      </c>
      <c r="C24" s="85">
        <v>45352</v>
      </c>
      <c r="D24" s="85">
        <v>45716</v>
      </c>
      <c r="E24" t="s">
        <v>52</v>
      </c>
      <c r="F24" t="s">
        <v>70</v>
      </c>
      <c r="G24" t="s">
        <v>93</v>
      </c>
      <c r="I24" s="88">
        <f>SUMIF('ARR by Customer'!$D$6:$D$108,'ARR by Unique Customer'!A24,'ARR by Customer'!$Z$6:$Z$108)</f>
        <v>0</v>
      </c>
      <c r="J24" s="88">
        <f>SUMIF('ARR by Customer'!$D$6:$D$108,'ARR by Unique Customer'!A24,'ARR by Customer'!$AW$6:$AW$108)</f>
        <v>0</v>
      </c>
      <c r="K24" s="93">
        <f>SUMIFS(Parent!$BD$6:$BD$209,Parent!$D$6:$D$209,'ARR by Unique Customer'!A24,Parent!$N$6:$N$209,"Services")+SUMIFS(India!$BC$6:$BC$494,India!$D$6:$D$494,'ARR by Unique Customer'!A24,India!$N$6:$N$494,"Services")</f>
        <v>0</v>
      </c>
      <c r="L24" s="96"/>
      <c r="N24" s="95"/>
      <c r="O24" s="99"/>
    </row>
    <row r="25" spans="1:15" ht="26.5" customHeight="1" x14ac:dyDescent="0.2">
      <c r="A25" t="s">
        <v>146</v>
      </c>
      <c r="B25" t="s">
        <v>139</v>
      </c>
      <c r="C25" s="85">
        <v>45366</v>
      </c>
      <c r="D25" s="85">
        <v>45730</v>
      </c>
      <c r="E25" t="s">
        <v>46</v>
      </c>
      <c r="F25" t="s">
        <v>69</v>
      </c>
      <c r="G25" t="s">
        <v>91</v>
      </c>
      <c r="I25" s="88">
        <f>SUMIF('ARR by Customer'!$D$6:$D$108,'ARR by Unique Customer'!A25,'ARR by Customer'!$Z$6:$Z$108)</f>
        <v>0</v>
      </c>
      <c r="J25" s="88">
        <f>SUMIF('ARR by Customer'!$D$6:$D$108,'ARR by Unique Customer'!A25,'ARR by Customer'!$AW$6:$AW$108)</f>
        <v>0</v>
      </c>
      <c r="K25" s="93">
        <f>SUMIFS(Parent!$BD$6:$BD$209,Parent!$D$6:$D$209,'ARR by Unique Customer'!A25,Parent!$N$6:$N$209,"Services")+SUMIFS(India!$BC$6:$BC$494,India!$D$6:$D$494,'ARR by Unique Customer'!A25,India!$N$6:$N$494,"Services")</f>
        <v>0</v>
      </c>
      <c r="L25" s="96" t="s">
        <v>331</v>
      </c>
      <c r="N25" s="95"/>
      <c r="O25" s="99" t="s">
        <v>359</v>
      </c>
    </row>
    <row r="26" spans="1:15" ht="26.5" customHeight="1" x14ac:dyDescent="0.2">
      <c r="A26" t="s">
        <v>138</v>
      </c>
      <c r="B26" t="s">
        <v>139</v>
      </c>
      <c r="C26" s="85">
        <v>45552</v>
      </c>
      <c r="D26" s="85">
        <v>46477</v>
      </c>
      <c r="E26" t="s">
        <v>45</v>
      </c>
      <c r="F26" t="s">
        <v>69</v>
      </c>
      <c r="G26" t="s">
        <v>89</v>
      </c>
      <c r="H26" t="s">
        <v>332</v>
      </c>
      <c r="I26" s="88">
        <f>SUMIF('ARR by Customer'!$D$6:$D$108,'ARR by Unique Customer'!A26,'ARR by Customer'!$Z$6:$Z$108)</f>
        <v>953775</v>
      </c>
      <c r="J26" s="88">
        <f>SUMIF('ARR by Customer'!$D$6:$D$108,'ARR by Unique Customer'!A26,'ARR by Customer'!$AW$6:$AW$108)</f>
        <v>704025</v>
      </c>
      <c r="K26" s="93">
        <f>SUMIFS(Parent!$BD$6:$BD$209,Parent!$D$6:$D$209,'ARR by Unique Customer'!A26,Parent!$N$6:$N$209,"Services")+SUMIFS(India!$BC$6:$BC$494,India!$D$6:$D$494,'ARR by Unique Customer'!A26,India!$N$6:$N$494,"Services")</f>
        <v>0</v>
      </c>
      <c r="L26" s="97" t="s">
        <v>333</v>
      </c>
      <c r="N26" s="95"/>
      <c r="O26" s="103" t="s">
        <v>360</v>
      </c>
    </row>
    <row r="27" spans="1:15" ht="26.5" customHeight="1" x14ac:dyDescent="0.2">
      <c r="A27" t="s">
        <v>243</v>
      </c>
      <c r="B27" t="s">
        <v>243</v>
      </c>
      <c r="C27" s="85">
        <v>44562</v>
      </c>
      <c r="D27" s="85">
        <v>46022</v>
      </c>
      <c r="E27" t="s">
        <v>57</v>
      </c>
      <c r="F27" t="s">
        <v>70</v>
      </c>
      <c r="G27" t="s">
        <v>93</v>
      </c>
      <c r="H27" t="s">
        <v>338</v>
      </c>
      <c r="I27" s="88">
        <f>SUMIF('ARR by Customer'!$D$6:$D$108,'ARR by Unique Customer'!A27,'ARR by Customer'!$Z$6:$Z$108)</f>
        <v>30000</v>
      </c>
      <c r="J27" s="88">
        <f>SUMIF('ARR by Customer'!$D$6:$D$108,'ARR by Unique Customer'!A27,'ARR by Customer'!$AW$6:$AW$108)</f>
        <v>30000</v>
      </c>
      <c r="K27" s="93">
        <f>SUMIFS(Parent!$BD$6:$BD$209,Parent!$D$6:$D$209,'ARR by Unique Customer'!A27,Parent!$N$6:$N$209,"Services")+SUMIFS(India!$BC$6:$BC$494,India!$D$6:$D$494,'ARR by Unique Customer'!A27,India!$N$6:$N$494,"Services")</f>
        <v>0</v>
      </c>
      <c r="L27" s="94" t="s">
        <v>330</v>
      </c>
      <c r="N27" s="95"/>
      <c r="O27" s="95" t="s">
        <v>361</v>
      </c>
    </row>
    <row r="28" spans="1:15" ht="26.5" customHeight="1" x14ac:dyDescent="0.2">
      <c r="A28" t="s">
        <v>131</v>
      </c>
      <c r="B28" t="s">
        <v>131</v>
      </c>
      <c r="C28" s="85">
        <v>45153</v>
      </c>
      <c r="D28" s="85">
        <v>46249</v>
      </c>
      <c r="E28" t="s">
        <v>45</v>
      </c>
      <c r="F28" t="s">
        <v>69</v>
      </c>
      <c r="G28" t="s">
        <v>89</v>
      </c>
      <c r="H28" t="s">
        <v>329</v>
      </c>
      <c r="I28" s="88">
        <f>SUMIF('ARR by Customer'!$D$6:$D$108,'ARR by Unique Customer'!A28,'ARR by Customer'!$Z$6:$Z$108)</f>
        <v>873524.03399999999</v>
      </c>
      <c r="J28" s="88">
        <f>SUMIF('ARR by Customer'!$D$6:$D$108,'ARR by Unique Customer'!A28,'ARR by Customer'!$AW$6:$AW$108)</f>
        <v>873524.03399999999</v>
      </c>
      <c r="K28" s="93">
        <f>SUMIFS(Parent!$BD$6:$BD$209,Parent!$D$6:$D$209,'ARR by Unique Customer'!A28,Parent!$N$6:$N$209,"Services")+SUMIFS(India!$BC$6:$BC$494,India!$D$6:$D$494,'ARR by Unique Customer'!A28,India!$N$6:$N$494,"Services")</f>
        <v>8062.5</v>
      </c>
      <c r="L28" s="94" t="s">
        <v>330</v>
      </c>
      <c r="N28" s="95"/>
      <c r="O28" s="95" t="s">
        <v>362</v>
      </c>
    </row>
    <row r="29" spans="1:15" ht="26.5" customHeight="1" x14ac:dyDescent="0.2">
      <c r="A29" t="s">
        <v>153</v>
      </c>
      <c r="B29" t="s">
        <v>153</v>
      </c>
      <c r="C29" s="85">
        <v>45303</v>
      </c>
      <c r="D29" s="85">
        <v>46932</v>
      </c>
      <c r="E29" t="s">
        <v>56</v>
      </c>
      <c r="F29" t="s">
        <v>70</v>
      </c>
      <c r="G29" t="s">
        <v>89</v>
      </c>
      <c r="H29" t="s">
        <v>332</v>
      </c>
      <c r="I29" s="88">
        <f>SUMIF('ARR by Customer'!$D$6:$D$108,'ARR by Unique Customer'!A29,'ARR by Customer'!$Z$6:$Z$108)</f>
        <v>266466</v>
      </c>
      <c r="J29" s="88">
        <f>SUMIF('ARR by Customer'!$D$6:$D$108,'ARR by Unique Customer'!A29,'ARR by Customer'!$AW$6:$AW$108)</f>
        <v>266466</v>
      </c>
      <c r="K29" s="93">
        <f>SUMIFS(Parent!$BD$6:$BD$209,Parent!$D$6:$D$209,'ARR by Unique Customer'!A29,Parent!$N$6:$N$209,"Services")+SUMIFS(India!$BC$6:$BC$494,India!$D$6:$D$494,'ARR by Unique Customer'!A29,India!$N$6:$N$494,"Services")</f>
        <v>0</v>
      </c>
      <c r="L29" s="97" t="s">
        <v>333</v>
      </c>
      <c r="N29" s="95"/>
      <c r="O29" s="99" t="s">
        <v>357</v>
      </c>
    </row>
    <row r="30" spans="1:15" ht="26.5" customHeight="1" x14ac:dyDescent="0.2">
      <c r="A30" t="s">
        <v>319</v>
      </c>
      <c r="D30" s="85">
        <v>45667</v>
      </c>
      <c r="E30" t="s">
        <v>53</v>
      </c>
      <c r="F30" t="s">
        <v>70</v>
      </c>
      <c r="G30" t="s">
        <v>89</v>
      </c>
      <c r="H30" t="s">
        <v>332</v>
      </c>
      <c r="I30" s="88">
        <f>SUMIF('ARR by Customer'!$D$6:$D$108,'ARR by Unique Customer'!A30,'ARR by Customer'!$Z$6:$Z$108)</f>
        <v>0</v>
      </c>
      <c r="J30" s="88">
        <f>SUMIF('ARR by Customer'!$D$6:$D$108,'ARR by Unique Customer'!A30,'ARR by Customer'!$AW$6:$AW$108)</f>
        <v>0</v>
      </c>
      <c r="K30" s="93">
        <f>SUMIFS(Parent!$BD$6:$BD$209,Parent!$D$6:$D$209,'ARR by Unique Customer'!A30,Parent!$N$6:$N$209,"Services")+SUMIFS(India!$BC$6:$BC$494,India!$D$6:$D$494,'ARR by Unique Customer'!A30,India!$N$6:$N$494,"Services")</f>
        <v>-3866.4823548544518</v>
      </c>
      <c r="L30" s="97" t="s">
        <v>333</v>
      </c>
      <c r="N30" s="95"/>
      <c r="O30" s="95" t="s">
        <v>335</v>
      </c>
    </row>
    <row r="31" spans="1:15" ht="26.5" customHeight="1" x14ac:dyDescent="0.2">
      <c r="A31" t="s">
        <v>163</v>
      </c>
      <c r="B31" t="s">
        <v>164</v>
      </c>
      <c r="C31" s="85">
        <v>45474</v>
      </c>
      <c r="D31" s="85">
        <v>46660</v>
      </c>
      <c r="E31" t="s">
        <v>45</v>
      </c>
      <c r="F31" t="s">
        <v>69</v>
      </c>
      <c r="G31" t="s">
        <v>89</v>
      </c>
      <c r="H31" t="s">
        <v>332</v>
      </c>
      <c r="I31" s="88">
        <f>SUMIF('ARR by Customer'!$D$6:$D$108,'ARR by Unique Customer'!A31,'ARR by Customer'!$Z$6:$Z$108)</f>
        <v>312523</v>
      </c>
      <c r="J31" s="88">
        <f>SUMIF('ARR by Customer'!$D$6:$D$108,'ARR by Unique Customer'!A31,'ARR by Customer'!$AW$6:$AW$108)</f>
        <v>312523</v>
      </c>
      <c r="K31" s="93">
        <f>SUMIFS(Parent!$BD$6:$BD$209,Parent!$D$6:$D$209,'ARR by Unique Customer'!A31,Parent!$N$6:$N$209,"Services")+SUMIFS(India!$BC$6:$BC$494,India!$D$6:$D$494,'ARR by Unique Customer'!A31,India!$N$6:$N$494,"Services")</f>
        <v>0</v>
      </c>
      <c r="L31" s="97" t="s">
        <v>333</v>
      </c>
      <c r="N31" s="95"/>
      <c r="O31" s="95" t="s">
        <v>363</v>
      </c>
    </row>
    <row r="32" spans="1:15" ht="26.5" customHeight="1" x14ac:dyDescent="0.2">
      <c r="A32" t="s">
        <v>191</v>
      </c>
      <c r="B32" t="s">
        <v>192</v>
      </c>
      <c r="C32" s="85">
        <v>44562</v>
      </c>
      <c r="D32" s="85">
        <v>46022</v>
      </c>
      <c r="E32" t="s">
        <v>46</v>
      </c>
      <c r="F32" t="s">
        <v>70</v>
      </c>
      <c r="G32" t="s">
        <v>93</v>
      </c>
      <c r="H32" t="s">
        <v>338</v>
      </c>
      <c r="I32" s="88">
        <f>SUMIF('ARR by Customer'!$D$6:$D$108,'ARR by Unique Customer'!A32,'ARR by Customer'!$Z$6:$Z$108)</f>
        <v>61333</v>
      </c>
      <c r="J32" s="88">
        <f>SUMIF('ARR by Customer'!$D$6:$D$108,'ARR by Unique Customer'!A32,'ARR by Customer'!$AW$6:$AW$108)</f>
        <v>61333</v>
      </c>
      <c r="K32" s="93">
        <f>SUMIFS(Parent!$BD$6:$BD$209,Parent!$D$6:$D$209,'ARR by Unique Customer'!A32,Parent!$N$6:$N$209,"Services")+SUMIFS(India!$BC$6:$BC$494,India!$D$6:$D$494,'ARR by Unique Customer'!A32,India!$N$6:$N$494,"Services")</f>
        <v>5986.078674215617</v>
      </c>
      <c r="L32" s="97"/>
      <c r="N32" s="95"/>
      <c r="O32" s="95"/>
    </row>
    <row r="33" spans="1:15" ht="26.5" customHeight="1" x14ac:dyDescent="0.2">
      <c r="A33" t="s">
        <v>215</v>
      </c>
      <c r="B33" t="s">
        <v>192</v>
      </c>
      <c r="C33" s="85">
        <v>44562</v>
      </c>
      <c r="D33" s="85">
        <v>46387</v>
      </c>
      <c r="E33" t="s">
        <v>46</v>
      </c>
      <c r="F33" t="s">
        <v>70</v>
      </c>
      <c r="G33" t="s">
        <v>93</v>
      </c>
      <c r="H33" t="s">
        <v>338</v>
      </c>
      <c r="I33" s="88">
        <f>SUMIF('ARR by Customer'!$D$6:$D$108,'ARR by Unique Customer'!A33,'ARR by Customer'!$Z$6:$Z$108)</f>
        <v>26660</v>
      </c>
      <c r="J33" s="88">
        <f>SUMIF('ARR by Customer'!$D$6:$D$108,'ARR by Unique Customer'!A33,'ARR by Customer'!$AW$6:$AW$108)</f>
        <v>26660</v>
      </c>
      <c r="K33" s="93">
        <f>SUMIFS(Parent!$BD$6:$BD$209,Parent!$D$6:$D$209,'ARR by Unique Customer'!A33,Parent!$N$6:$N$209,"Services")+SUMIFS(India!$BC$6:$BC$494,India!$D$6:$D$494,'ARR by Unique Customer'!A33,India!$N$6:$N$494,"Services")</f>
        <v>0</v>
      </c>
      <c r="L33" s="104" t="s">
        <v>330</v>
      </c>
      <c r="M33" s="105"/>
      <c r="N33" s="106"/>
      <c r="O33" s="107" t="s">
        <v>364</v>
      </c>
    </row>
    <row r="34" spans="1:15" ht="26.5" customHeight="1" x14ac:dyDescent="0.2">
      <c r="A34" t="s">
        <v>222</v>
      </c>
      <c r="B34" t="s">
        <v>223</v>
      </c>
      <c r="C34" s="85">
        <v>45225</v>
      </c>
      <c r="D34" s="85">
        <v>46341</v>
      </c>
      <c r="E34" t="s">
        <v>45</v>
      </c>
      <c r="F34" t="s">
        <v>69</v>
      </c>
      <c r="G34" t="s">
        <v>93</v>
      </c>
      <c r="H34" t="s">
        <v>329</v>
      </c>
      <c r="I34" s="88">
        <f>SUMIF('ARR by Customer'!$D$6:$D$108,'ARR by Unique Customer'!A34,'ARR by Customer'!$Z$6:$Z$108)</f>
        <v>61620</v>
      </c>
      <c r="J34" s="88">
        <f>SUMIF('ARR by Customer'!$D$6:$D$108,'ARR by Unique Customer'!A34,'ARR by Customer'!$AW$6:$AW$108)</f>
        <v>61620</v>
      </c>
      <c r="K34" s="93">
        <f>SUMIFS(Parent!$BD$6:$BD$209,Parent!$D$6:$D$209,'ARR by Unique Customer'!A34,Parent!$N$6:$N$209,"Services")+SUMIFS(India!$BC$6:$BC$494,India!$D$6:$D$494,'ARR by Unique Customer'!A34,India!$N$6:$N$494,"Services")</f>
        <v>0</v>
      </c>
      <c r="L34" s="94" t="s">
        <v>330</v>
      </c>
      <c r="N34" s="95"/>
      <c r="O34" s="95"/>
    </row>
    <row r="35" spans="1:15" ht="26.5" customHeight="1" x14ac:dyDescent="0.2">
      <c r="A35" t="s">
        <v>196</v>
      </c>
      <c r="B35" t="s">
        <v>196</v>
      </c>
      <c r="C35" s="85">
        <v>44348</v>
      </c>
      <c r="D35" s="85">
        <v>45807</v>
      </c>
      <c r="E35" t="s">
        <v>62</v>
      </c>
      <c r="F35" t="s">
        <v>72</v>
      </c>
      <c r="G35" t="s">
        <v>93</v>
      </c>
      <c r="H35" t="s">
        <v>340</v>
      </c>
      <c r="I35" s="88">
        <f>SUMIF('ARR by Customer'!$D$6:$D$108,'ARR by Unique Customer'!A35,'ARR by Customer'!$Z$6:$Z$108)</f>
        <v>73218.69</v>
      </c>
      <c r="J35" s="88">
        <f>SUMIF('ARR by Customer'!$D$6:$D$108,'ARR by Unique Customer'!A35,'ARR by Customer'!$AW$6:$AW$108)</f>
        <v>73218.69</v>
      </c>
      <c r="K35" s="93">
        <f>SUMIFS(Parent!$BD$6:$BD$209,Parent!$D$6:$D$209,'ARR by Unique Customer'!A35,Parent!$N$6:$N$209,"Services")+SUMIFS(India!$BC$6:$BC$494,India!$D$6:$D$494,'ARR by Unique Customer'!A35,India!$N$6:$N$494,"Services")</f>
        <v>0</v>
      </c>
      <c r="L35" s="96" t="s">
        <v>331</v>
      </c>
      <c r="N35" s="95"/>
      <c r="O35" s="95" t="s">
        <v>365</v>
      </c>
    </row>
    <row r="36" spans="1:15" ht="26.5" customHeight="1" x14ac:dyDescent="0.2">
      <c r="A36" t="s">
        <v>305</v>
      </c>
      <c r="B36" t="s">
        <v>305</v>
      </c>
      <c r="D36" s="85">
        <v>46112</v>
      </c>
      <c r="E36" t="s">
        <v>46</v>
      </c>
      <c r="G36" t="s">
        <v>89</v>
      </c>
      <c r="H36" t="s">
        <v>329</v>
      </c>
      <c r="I36" s="88">
        <f>SUMIF('ARR by Customer'!$D$6:$D$108,'ARR by Unique Customer'!A36,'ARR by Customer'!$Z$6:$Z$108)</f>
        <v>7700000</v>
      </c>
      <c r="J36" s="88">
        <f>SUMIF('ARR by Customer'!$D$6:$D$108,'ARR by Unique Customer'!A36,'ARR by Customer'!$AW$6:$AW$108)</f>
        <v>4700000</v>
      </c>
      <c r="K36" s="93">
        <f>SUMIFS(Parent!$BD$6:$BD$209,Parent!$D$6:$D$209,'ARR by Unique Customer'!A36,Parent!$N$6:$N$209,"Services")+SUMIFS(India!$BC$6:$BC$494,India!$D$6:$D$494,'ARR by Unique Customer'!A36,India!$N$6:$N$494,"Services")</f>
        <v>412219.19944168814</v>
      </c>
      <c r="L36" s="94" t="s">
        <v>330</v>
      </c>
      <c r="N36" s="95"/>
      <c r="O36" s="95"/>
    </row>
    <row r="37" spans="1:15" ht="26.5" customHeight="1" x14ac:dyDescent="0.2">
      <c r="A37" t="s">
        <v>208</v>
      </c>
      <c r="B37" t="s">
        <v>208</v>
      </c>
      <c r="C37" s="85">
        <v>45245</v>
      </c>
      <c r="D37" s="85">
        <v>46938</v>
      </c>
      <c r="E37" t="s">
        <v>56</v>
      </c>
      <c r="F37" t="s">
        <v>70</v>
      </c>
      <c r="G37" t="s">
        <v>89</v>
      </c>
      <c r="H37" t="s">
        <v>329</v>
      </c>
      <c r="I37" s="88">
        <f>SUMIF('ARR by Customer'!$D$6:$D$108,'ARR by Unique Customer'!A37,'ARR by Customer'!$Z$6:$Z$108)</f>
        <v>38472</v>
      </c>
      <c r="J37" s="88">
        <f>SUMIF('ARR by Customer'!$D$6:$D$108,'ARR by Unique Customer'!A37,'ARR by Customer'!$AW$6:$AW$108)</f>
        <v>38472</v>
      </c>
      <c r="K37" s="93">
        <f>SUMIFS(Parent!$BD$6:$BD$209,Parent!$D$6:$D$209,'ARR by Unique Customer'!A37,Parent!$N$6:$N$209,"Services")+SUMIFS(India!$BC$6:$BC$494,India!$D$6:$D$494,'ARR by Unique Customer'!A37,India!$N$6:$N$494,"Services")</f>
        <v>0</v>
      </c>
      <c r="L37" s="94" t="s">
        <v>330</v>
      </c>
      <c r="N37" s="98" t="s">
        <v>366</v>
      </c>
      <c r="O37" s="98" t="s">
        <v>367</v>
      </c>
    </row>
    <row r="38" spans="1:15" ht="26.5" customHeight="1" x14ac:dyDescent="0.2">
      <c r="A38" t="s">
        <v>218</v>
      </c>
      <c r="B38" t="s">
        <v>219</v>
      </c>
      <c r="C38" s="85">
        <v>45413</v>
      </c>
      <c r="D38" s="85">
        <v>46507</v>
      </c>
      <c r="E38" t="s">
        <v>61</v>
      </c>
      <c r="F38" t="s">
        <v>70</v>
      </c>
      <c r="G38" t="s">
        <v>90</v>
      </c>
      <c r="H38" t="s">
        <v>329</v>
      </c>
      <c r="I38" s="88">
        <f>SUMIF('ARR by Customer'!$D$6:$D$108,'ARR by Unique Customer'!A38,'ARR by Customer'!$Z$6:$Z$108)</f>
        <v>25000</v>
      </c>
      <c r="J38" s="88">
        <f>SUMIF('ARR by Customer'!$D$6:$D$108,'ARR by Unique Customer'!A38,'ARR by Customer'!$AW$6:$AW$108)</f>
        <v>25000</v>
      </c>
      <c r="K38" s="93">
        <f>SUMIFS(Parent!$BD$6:$BD$209,Parent!$D$6:$D$209,'ARR by Unique Customer'!A38,Parent!$N$6:$N$209,"Services")+SUMIFS(India!$BC$6:$BC$494,India!$D$6:$D$494,'ARR by Unique Customer'!A38,India!$N$6:$N$494,"Services")</f>
        <v>0</v>
      </c>
      <c r="L38" s="94" t="s">
        <v>330</v>
      </c>
      <c r="N38" s="95"/>
      <c r="O38" s="95"/>
    </row>
    <row r="39" spans="1:15" ht="26.5" customHeight="1" x14ac:dyDescent="0.2">
      <c r="A39" t="s">
        <v>252</v>
      </c>
      <c r="B39" t="s">
        <v>252</v>
      </c>
      <c r="C39" s="85">
        <v>44735</v>
      </c>
      <c r="D39" s="85">
        <v>45689</v>
      </c>
      <c r="E39" t="s">
        <v>52</v>
      </c>
      <c r="F39" t="s">
        <v>70</v>
      </c>
      <c r="G39" t="s">
        <v>93</v>
      </c>
      <c r="H39" t="s">
        <v>338</v>
      </c>
      <c r="I39" s="88">
        <f>SUMIF('ARR by Customer'!$D$6:$D$108,'ARR by Unique Customer'!A39,'ARR by Customer'!$Z$6:$Z$108)</f>
        <v>1798.94</v>
      </c>
      <c r="J39" s="88">
        <f>SUMIF('ARR by Customer'!$D$6:$D$108,'ARR by Unique Customer'!A39,'ARR by Customer'!$AW$6:$AW$108)</f>
        <v>1798.94</v>
      </c>
      <c r="K39" s="93">
        <f>SUMIFS(Parent!$BD$6:$BD$209,Parent!$D$6:$D$209,'ARR by Unique Customer'!A39,Parent!$N$6:$N$209,"Services")+SUMIFS(India!$BC$6:$BC$494,India!$D$6:$D$494,'ARR by Unique Customer'!A39,India!$N$6:$N$494,"Services")</f>
        <v>0</v>
      </c>
      <c r="L39" s="97" t="s">
        <v>333</v>
      </c>
      <c r="N39" s="95"/>
      <c r="O39" s="99" t="s">
        <v>368</v>
      </c>
    </row>
    <row r="40" spans="1:15" ht="26.5" customHeight="1" x14ac:dyDescent="0.2">
      <c r="A40" t="s">
        <v>156</v>
      </c>
      <c r="B40" t="s">
        <v>156</v>
      </c>
      <c r="C40" s="85">
        <v>45536</v>
      </c>
      <c r="D40" s="85">
        <v>45899</v>
      </c>
      <c r="E40" t="s">
        <v>45</v>
      </c>
      <c r="F40" t="s">
        <v>69</v>
      </c>
      <c r="G40" t="s">
        <v>89</v>
      </c>
      <c r="H40" t="s">
        <v>338</v>
      </c>
      <c r="I40" s="88">
        <f>SUMIF('ARR by Customer'!$D$6:$D$108,'ARR by Unique Customer'!A40,'ARR by Customer'!$Z$6:$Z$108)</f>
        <v>286940</v>
      </c>
      <c r="J40" s="88">
        <f>SUMIF('ARR by Customer'!$D$6:$D$108,'ARR by Unique Customer'!A40,'ARR by Customer'!$AW$6:$AW$108)</f>
        <v>286940</v>
      </c>
      <c r="K40" s="93">
        <f>SUMIFS(Parent!$BD$6:$BD$209,Parent!$D$6:$D$209,'ARR by Unique Customer'!A40,Parent!$N$6:$N$209,"Services")+SUMIFS(India!$BC$6:$BC$494,India!$D$6:$D$494,'ARR by Unique Customer'!A40,India!$N$6:$N$494,"Services")</f>
        <v>0</v>
      </c>
      <c r="L40" s="94" t="s">
        <v>330</v>
      </c>
      <c r="N40" s="95"/>
      <c r="O40" s="103" t="s">
        <v>369</v>
      </c>
    </row>
    <row r="41" spans="1:15" ht="26.5" customHeight="1" x14ac:dyDescent="0.2">
      <c r="A41" t="s">
        <v>264</v>
      </c>
      <c r="B41" t="s">
        <v>265</v>
      </c>
      <c r="C41" s="85">
        <v>45139</v>
      </c>
      <c r="D41" s="85">
        <v>45900</v>
      </c>
      <c r="E41" t="s">
        <v>54</v>
      </c>
      <c r="F41" t="s">
        <v>70</v>
      </c>
      <c r="G41" t="s">
        <v>93</v>
      </c>
      <c r="H41" t="s">
        <v>338</v>
      </c>
      <c r="I41" s="88">
        <f>SUMIF('ARR by Customer'!$D$6:$D$108,'ARR by Unique Customer'!A41,'ARR by Customer'!$Z$6:$Z$108)</f>
        <v>15671.956710120883</v>
      </c>
      <c r="J41" s="88">
        <f>SUMIF('ARR by Customer'!$D$6:$D$108,'ARR by Unique Customer'!A41,'ARR by Customer'!$AW$6:$AW$108)</f>
        <v>15671.956710120883</v>
      </c>
      <c r="K41" s="93">
        <f>SUMIFS(Parent!$BD$6:$BD$209,Parent!$D$6:$D$209,'ARR by Unique Customer'!A41,Parent!$N$6:$N$209,"Services")+SUMIFS(India!$BC$6:$BC$494,India!$D$6:$D$494,'ARR by Unique Customer'!A41,India!$N$6:$N$494,"Services")</f>
        <v>0</v>
      </c>
      <c r="L41" s="108" t="s">
        <v>333</v>
      </c>
      <c r="O41" s="99" t="s">
        <v>370</v>
      </c>
    </row>
    <row r="42" spans="1:15" ht="26.5" customHeight="1" x14ac:dyDescent="0.2">
      <c r="A42" t="s">
        <v>205</v>
      </c>
      <c r="B42" t="s">
        <v>205</v>
      </c>
      <c r="C42" s="85">
        <v>45427</v>
      </c>
      <c r="D42" s="85">
        <v>46233</v>
      </c>
      <c r="E42" t="s">
        <v>53</v>
      </c>
      <c r="F42" t="s">
        <v>70</v>
      </c>
      <c r="G42" t="s">
        <v>89</v>
      </c>
      <c r="H42" t="s">
        <v>332</v>
      </c>
      <c r="I42" s="88">
        <f>SUMIF('ARR by Customer'!$D$6:$D$108,'ARR by Unique Customer'!A42,'ARR by Customer'!$Z$6:$Z$108)</f>
        <v>39725</v>
      </c>
      <c r="J42" s="88">
        <f>SUMIF('ARR by Customer'!$D$6:$D$108,'ARR by Unique Customer'!A42,'ARR by Customer'!$AW$6:$AW$108)</f>
        <v>39725</v>
      </c>
      <c r="K42" s="93">
        <f>SUMIFS(Parent!$BD$6:$BD$209,Parent!$D$6:$D$209,'ARR by Unique Customer'!A42,Parent!$N$6:$N$209,"Services")+SUMIFS(India!$BC$6:$BC$494,India!$D$6:$D$494,'ARR by Unique Customer'!A42,India!$N$6:$N$494,"Services")</f>
        <v>0</v>
      </c>
      <c r="L42" s="97" t="s">
        <v>333</v>
      </c>
      <c r="N42" s="95"/>
      <c r="O42" s="99" t="s">
        <v>371</v>
      </c>
    </row>
    <row r="43" spans="1:15" ht="26.5" customHeight="1" x14ac:dyDescent="0.2">
      <c r="A43" t="s">
        <v>176</v>
      </c>
      <c r="B43" t="s">
        <v>176</v>
      </c>
      <c r="D43" s="85">
        <v>46022</v>
      </c>
      <c r="E43" t="s">
        <v>49</v>
      </c>
      <c r="F43" t="s">
        <v>73</v>
      </c>
      <c r="G43" t="s">
        <v>93</v>
      </c>
      <c r="H43" t="s">
        <v>338</v>
      </c>
      <c r="I43" s="88">
        <f>SUMIF('ARR by Customer'!$D$6:$D$108,'ARR by Unique Customer'!A43,'ARR by Customer'!$Z$6:$Z$108)</f>
        <v>183040</v>
      </c>
      <c r="J43" s="88">
        <f>SUMIF('ARR by Customer'!$D$6:$D$108,'ARR by Unique Customer'!A43,'ARR by Customer'!$AW$6:$AW$108)</f>
        <v>183040</v>
      </c>
      <c r="K43" s="93">
        <f>SUMIFS(Parent!$BD$6:$BD$209,Parent!$D$6:$D$209,'ARR by Unique Customer'!A43,Parent!$N$6:$N$209,"Services")+SUMIFS(India!$BC$6:$BC$494,India!$D$6:$D$494,'ARR by Unique Customer'!A43,India!$N$6:$N$494,"Services")</f>
        <v>0</v>
      </c>
      <c r="L43" s="101" t="s">
        <v>330</v>
      </c>
      <c r="O43" s="99" t="s">
        <v>346</v>
      </c>
    </row>
    <row r="44" spans="1:15" ht="26.5" customHeight="1" x14ac:dyDescent="0.2">
      <c r="A44" t="s">
        <v>182</v>
      </c>
      <c r="B44" t="s">
        <v>182</v>
      </c>
      <c r="C44" s="85">
        <v>44927</v>
      </c>
      <c r="D44" s="85">
        <v>46022</v>
      </c>
      <c r="E44" t="s">
        <v>45</v>
      </c>
      <c r="F44" t="s">
        <v>70</v>
      </c>
      <c r="G44" t="s">
        <v>89</v>
      </c>
      <c r="H44" t="s">
        <v>340</v>
      </c>
      <c r="I44" s="88">
        <f>SUMIF('ARR by Customer'!$D$6:$D$108,'ARR by Unique Customer'!A44,'ARR by Customer'!$Z$6:$Z$108)</f>
        <v>139080</v>
      </c>
      <c r="J44" s="88">
        <f>SUMIF('ARR by Customer'!$D$6:$D$108,'ARR by Unique Customer'!A44,'ARR by Customer'!$AW$6:$AW$108)</f>
        <v>139080</v>
      </c>
      <c r="K44" s="93">
        <f>SUMIFS(Parent!$BD$6:$BD$209,Parent!$D$6:$D$209,'ARR by Unique Customer'!A44,Parent!$N$6:$N$209,"Services")+SUMIFS(India!$BC$6:$BC$494,India!$D$6:$D$494,'ARR by Unique Customer'!A44,India!$N$6:$N$494,"Services")</f>
        <v>0</v>
      </c>
      <c r="L44" s="96" t="s">
        <v>331</v>
      </c>
      <c r="N44" s="95"/>
      <c r="O44" s="99" t="s">
        <v>372</v>
      </c>
    </row>
    <row r="45" spans="1:15" ht="26.5" customHeight="1" x14ac:dyDescent="0.2">
      <c r="A45" t="s">
        <v>373</v>
      </c>
      <c r="B45" t="s">
        <v>373</v>
      </c>
      <c r="D45" s="85">
        <v>45720</v>
      </c>
      <c r="E45" t="s">
        <v>337</v>
      </c>
      <c r="F45" t="s">
        <v>70</v>
      </c>
      <c r="G45" t="s">
        <v>93</v>
      </c>
      <c r="H45" t="s">
        <v>338</v>
      </c>
      <c r="I45" s="88">
        <f>SUMIF('ARR by Customer'!$D$6:$D$108,'ARR by Unique Customer'!A45,'ARR by Customer'!$Z$6:$Z$108)</f>
        <v>0</v>
      </c>
      <c r="J45" s="88">
        <f>SUMIF('ARR by Customer'!$D$6:$D$108,'ARR by Unique Customer'!A45,'ARR by Customer'!$AW$6:$AW$108)</f>
        <v>0</v>
      </c>
      <c r="K45" s="93">
        <f>SUMIFS(Parent!$BD$6:$BD$209,Parent!$D$6:$D$209,'ARR by Unique Customer'!A45,Parent!$N$6:$N$209,"Services")+SUMIFS(India!$BC$6:$BC$494,India!$D$6:$D$494,'ARR by Unique Customer'!A45,India!$N$6:$N$494,"Services")</f>
        <v>0</v>
      </c>
      <c r="L45" s="97" t="s">
        <v>333</v>
      </c>
      <c r="N45" s="95"/>
      <c r="O45" s="95" t="s">
        <v>335</v>
      </c>
    </row>
    <row r="46" spans="1:15" ht="26.5" customHeight="1" x14ac:dyDescent="0.2">
      <c r="A46" t="s">
        <v>172</v>
      </c>
      <c r="B46" t="s">
        <v>173</v>
      </c>
      <c r="C46" s="85">
        <v>44743</v>
      </c>
      <c r="D46" s="85">
        <v>45838</v>
      </c>
      <c r="E46" t="s">
        <v>51</v>
      </c>
      <c r="F46" t="s">
        <v>70</v>
      </c>
      <c r="G46" t="s">
        <v>93</v>
      </c>
      <c r="H46" t="s">
        <v>338</v>
      </c>
      <c r="I46" s="88">
        <f>SUMIF('ARR by Customer'!$D$6:$D$108,'ARR by Unique Customer'!A46,'ARR by Customer'!$Z$6:$Z$108)</f>
        <v>150000</v>
      </c>
      <c r="J46" s="88">
        <f>SUMIF('ARR by Customer'!$D$6:$D$108,'ARR by Unique Customer'!A46,'ARR by Customer'!$AW$6:$AW$108)</f>
        <v>150000</v>
      </c>
      <c r="K46" s="93">
        <f>SUMIFS(Parent!$BD$6:$BD$209,Parent!$D$6:$D$209,'ARR by Unique Customer'!A46,Parent!$N$6:$N$209,"Services")+SUMIFS(India!$BC$6:$BC$494,India!$D$6:$D$494,'ARR by Unique Customer'!A46,India!$N$6:$N$494,"Services")</f>
        <v>0</v>
      </c>
      <c r="L46" s="94" t="s">
        <v>330</v>
      </c>
      <c r="N46" s="95"/>
      <c r="O46" s="99" t="s">
        <v>343</v>
      </c>
    </row>
  </sheetData>
  <autoFilter ref="A2:O46" xr:uid="{6CB1597A-A6D9-46FA-BD9B-8D5C17819F1E}"/>
  <conditionalFormatting sqref="A1:A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BAC9-11E0-4817-9E58-6284BA9D217E}">
  <sheetPr>
    <tabColor theme="4" tint="-0.249977111117893"/>
  </sheetPr>
  <dimension ref="B1:Z82"/>
  <sheetViews>
    <sheetView showGridLines="0" zoomScale="181" workbookViewId="0">
      <pane xSplit="2" ySplit="3" topLeftCell="Q50" activePane="bottomRight" state="frozen"/>
      <selection activeCell="P31" sqref="P31"/>
      <selection pane="topRight" activeCell="P31" sqref="P31"/>
      <selection pane="bottomLeft" activeCell="P31" sqref="P31"/>
      <selection pane="bottomRight" activeCell="X14" sqref="X14"/>
    </sheetView>
  </sheetViews>
  <sheetFormatPr baseColWidth="10" defaultColWidth="9.1640625" defaultRowHeight="11" x14ac:dyDescent="0.15"/>
  <cols>
    <col min="1" max="1" width="1.83203125" style="110" customWidth="1"/>
    <col min="2" max="2" width="36.83203125" style="110" bestFit="1" customWidth="1"/>
    <col min="3" max="6" width="12.5" style="110" bestFit="1" customWidth="1"/>
    <col min="7" max="8" width="11.83203125" style="110" bestFit="1" customWidth="1"/>
    <col min="9" max="19" width="11.5" style="110" bestFit="1" customWidth="1"/>
    <col min="20" max="23" width="10.83203125" style="110" bestFit="1" customWidth="1"/>
    <col min="24" max="26" width="10.1640625" style="110" bestFit="1" customWidth="1"/>
    <col min="27" max="16384" width="9.1640625" style="110"/>
  </cols>
  <sheetData>
    <row r="1" spans="2:26" ht="12" thickBot="1" x14ac:dyDescent="0.2"/>
    <row r="2" spans="2:26" ht="12" customHeight="1" x14ac:dyDescent="0.15">
      <c r="B2" s="3" t="s">
        <v>0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</row>
    <row r="3" spans="2:26" ht="13.5" customHeight="1" thickBot="1" x14ac:dyDescent="0.2">
      <c r="B3" s="6" t="s">
        <v>3</v>
      </c>
      <c r="C3" s="7">
        <v>45292</v>
      </c>
      <c r="D3" s="7">
        <v>45323</v>
      </c>
      <c r="E3" s="7">
        <v>45352</v>
      </c>
      <c r="F3" s="7">
        <v>45383</v>
      </c>
      <c r="G3" s="7">
        <v>45413</v>
      </c>
      <c r="H3" s="7">
        <v>45444</v>
      </c>
      <c r="I3" s="7">
        <v>45474</v>
      </c>
      <c r="J3" s="7">
        <v>45505</v>
      </c>
      <c r="K3" s="7">
        <v>45536</v>
      </c>
      <c r="L3" s="7">
        <v>45566</v>
      </c>
      <c r="M3" s="7">
        <v>45597</v>
      </c>
      <c r="N3" s="7">
        <v>45627</v>
      </c>
      <c r="O3" s="7">
        <v>45658</v>
      </c>
      <c r="P3" s="7">
        <v>45689</v>
      </c>
      <c r="Q3" s="7">
        <v>45717</v>
      </c>
      <c r="R3" s="7">
        <v>45748</v>
      </c>
      <c r="S3" s="7">
        <v>45778</v>
      </c>
      <c r="T3" s="7">
        <v>45809</v>
      </c>
      <c r="U3" s="7">
        <v>45839</v>
      </c>
      <c r="V3" s="7">
        <v>45870</v>
      </c>
      <c r="W3" s="7">
        <v>45901</v>
      </c>
      <c r="X3" s="7">
        <v>45931</v>
      </c>
      <c r="Y3" s="7">
        <v>45962</v>
      </c>
      <c r="Z3" s="7">
        <v>45992</v>
      </c>
    </row>
    <row r="4" spans="2:26" x14ac:dyDescent="0.15">
      <c r="B4" s="5"/>
      <c r="C4" s="5"/>
      <c r="D4" s="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5"/>
      <c r="W4" s="5"/>
      <c r="X4" s="5"/>
      <c r="Y4" s="5"/>
      <c r="Z4" s="5"/>
    </row>
    <row r="5" spans="2:26" x14ac:dyDescent="0.15">
      <c r="B5" s="9" t="s">
        <v>374</v>
      </c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x14ac:dyDescent="0.15">
      <c r="B6" s="111" t="s">
        <v>375</v>
      </c>
      <c r="C6" s="112">
        <f>SUM(C7:C8)</f>
        <v>1105200.7104332088</v>
      </c>
      <c r="D6" s="112">
        <f t="shared" ref="D6:Z6" si="0">SUM(D7:D8)</f>
        <v>1225790.1992496627</v>
      </c>
      <c r="E6" s="112">
        <f t="shared" si="0"/>
        <v>1478246.7425636139</v>
      </c>
      <c r="F6" s="112">
        <f t="shared" si="0"/>
        <v>421585.28303219634</v>
      </c>
      <c r="G6" s="112">
        <f t="shared" si="0"/>
        <v>1784606.4179468479</v>
      </c>
      <c r="H6" s="112">
        <f t="shared" si="0"/>
        <v>1023746.406661824</v>
      </c>
      <c r="I6" s="112">
        <f t="shared" si="0"/>
        <v>885154.15180954314</v>
      </c>
      <c r="J6" s="112">
        <f t="shared" si="0"/>
        <v>839496.9603753346</v>
      </c>
      <c r="K6" s="112">
        <f t="shared" si="0"/>
        <v>910974.29839946458</v>
      </c>
      <c r="L6" s="112">
        <f t="shared" si="0"/>
        <v>850315.64986814233</v>
      </c>
      <c r="M6" s="112">
        <f t="shared" si="0"/>
        <v>1044419.0058092519</v>
      </c>
      <c r="N6" s="112">
        <f t="shared" si="0"/>
        <v>1043872.5210661072</v>
      </c>
      <c r="O6" s="112">
        <f t="shared" si="0"/>
        <v>1272052.6570239742</v>
      </c>
      <c r="P6" s="112">
        <f t="shared" si="0"/>
        <v>1127533.6567635564</v>
      </c>
      <c r="Q6" s="112">
        <f t="shared" si="0"/>
        <v>1429876.1411390244</v>
      </c>
      <c r="R6" s="112">
        <f t="shared" si="0"/>
        <v>829930.38561711949</v>
      </c>
      <c r="S6" s="112">
        <f t="shared" si="0"/>
        <v>794805.74397783622</v>
      </c>
      <c r="T6" s="112">
        <f t="shared" si="0"/>
        <v>932540.44553838635</v>
      </c>
      <c r="U6" s="112">
        <f t="shared" si="0"/>
        <v>1397741.5407740136</v>
      </c>
      <c r="V6" s="112">
        <f t="shared" si="0"/>
        <v>1551886.6094779468</v>
      </c>
      <c r="W6" s="112">
        <f t="shared" si="0"/>
        <v>1967188.1595095722</v>
      </c>
      <c r="X6" s="112">
        <f t="shared" si="0"/>
        <v>2026630.9972957526</v>
      </c>
      <c r="Y6" s="112">
        <f t="shared" si="0"/>
        <v>2050417.5886459092</v>
      </c>
      <c r="Z6" s="112">
        <f t="shared" si="0"/>
        <v>2033543.0791598349</v>
      </c>
    </row>
    <row r="7" spans="2:26" x14ac:dyDescent="0.15">
      <c r="B7" s="110" t="s">
        <v>376</v>
      </c>
      <c r="C7" s="113">
        <f>SUMIF(Parent!$N$6:$N$209,'Revenue Summary'!$B7,Parent!AN$6:AN$209)</f>
        <v>671288.15725359262</v>
      </c>
      <c r="D7" s="113">
        <f>SUMIF(Parent!$N$6:$N$209,'Revenue Summary'!$B7,Parent!AO$6:AO$209)</f>
        <v>693728.18845344265</v>
      </c>
      <c r="E7" s="113">
        <f>SUMIF(Parent!$N$6:$N$209,'Revenue Summary'!$B7,Parent!AP$6:AP$209)</f>
        <v>991066.72576569649</v>
      </c>
      <c r="F7" s="113">
        <f>SUMIF(Parent!$N$6:$N$209,'Revenue Summary'!$B7,Parent!AQ$6:AQ$209)</f>
        <v>291502.38830787694</v>
      </c>
      <c r="G7" s="113">
        <f>SUMIF(Parent!$N$6:$N$209,'Revenue Summary'!$B7,Parent!AR$6:AR$209)</f>
        <v>643966.38890747679</v>
      </c>
      <c r="H7" s="113">
        <f>SUMIF(Parent!$N$6:$N$209,'Revenue Summary'!$B7,Parent!AS$6:AS$209)</f>
        <v>458668.24201527273</v>
      </c>
      <c r="I7" s="113">
        <f>SUMIF(Parent!$N$6:$N$209,'Revenue Summary'!$B7,Parent!AT$6:AT$209)</f>
        <v>311603.64018556493</v>
      </c>
      <c r="J7" s="113">
        <f>SUMIF(Parent!$N$6:$N$209,'Revenue Summary'!$B7,Parent!AU$6:AU$209)</f>
        <v>389874.82967773243</v>
      </c>
      <c r="K7" s="113">
        <f>SUMIF(Parent!$N$6:$N$209,'Revenue Summary'!$B7,Parent!AV$6:AV$209)</f>
        <v>489135.86418144335</v>
      </c>
      <c r="L7" s="113">
        <f>SUMIF(Parent!$N$6:$N$209,'Revenue Summary'!$B7,Parent!AW$6:AW$209)</f>
        <v>370941.12271810527</v>
      </c>
      <c r="M7" s="113">
        <f>SUMIF(Parent!$N$6:$N$209,'Revenue Summary'!$B7,Parent!AX$6:AX$209)</f>
        <v>376881.05954002257</v>
      </c>
      <c r="N7" s="113">
        <f>SUMIF(Parent!$N$6:$N$209,'Revenue Summary'!$B7,Parent!AY$6:AY$209)</f>
        <v>519819.43739163014</v>
      </c>
      <c r="O7" s="113">
        <f>IF($B$3="NO",SUMIF(Parent!$N$6:$N$209,'Revenue Summary'!$B7,Parent!AZ$6:AZ$209),SUMIF(Parent!$N$6:$N$209,'Revenue Summary'!$B7,Parent!AZ$6:AZ$209)+SUMIFS('[1]2025 Pipeline'!AV$6:AV$140,'[1]2025 Pipeline'!$P$6:$P$140,'Revenue Summary'!$B7,'[1]2025 Pipeline'!$D$6:$D$140,'Revenue Summary'!$B$6))</f>
        <v>728036.45531558525</v>
      </c>
      <c r="P7" s="113">
        <f>IF($B$3="NO",SUMIF(Parent!$N$6:$N$209,'Revenue Summary'!$B7,Parent!BA$6:BA$209),SUMIF(Parent!$N$6:$N$209,'Revenue Summary'!$B7,Parent!BA$6:BA$209)+SUMIFS('[1]2025 Pipeline'!AW$6:AW$140,'[1]2025 Pipeline'!$P$6:$P$140,'Revenue Summary'!$B7,'[1]2025 Pipeline'!$D$6:$D$140,'Revenue Summary'!$B$6))</f>
        <v>364485.43471453706</v>
      </c>
      <c r="Q7" s="113">
        <f>IF($B$3="NO",SUMIF(Parent!$N$6:$N$209,'Revenue Summary'!$B7,Parent!BB$6:BB$209),SUMIF(Parent!$N$6:$N$209,'Revenue Summary'!$B7,Parent!BB$6:BB$209)+SUMIFS('[1]2025 Pipeline'!AX$6:AX$140,'[1]2025 Pipeline'!$P$6:$P$140,'Revenue Summary'!$B7,'[1]2025 Pipeline'!$D$6:$D$140,'Revenue Summary'!$B$6))</f>
        <v>1032362.0463622928</v>
      </c>
      <c r="R7" s="113">
        <f>IF($B$3="NO",SUMIF(Parent!$N$6:$N$209,'Revenue Summary'!$B7,Parent!BC$6:BC$209),SUMIF(Parent!$N$6:$N$209,'Revenue Summary'!$B7,Parent!BC$6:BC$209)+SUMIFS('[1]2025 Pipeline'!AY$6:AY$140,'[1]2025 Pipeline'!$P$6:$P$140,'Revenue Summary'!$B7,'[1]2025 Pipeline'!$D$6:$D$140,'Revenue Summary'!$B$6))</f>
        <v>344718.71009143977</v>
      </c>
      <c r="S7" s="113">
        <f>IF($B$3="NO",SUMIF(Parent!$N$6:$N$209,'Revenue Summary'!$B7,Parent!BD$6:BD$209),SUMIF(Parent!$N$6:$N$209,'Revenue Summary'!$B7,Parent!BD$6:BD$209)+SUMIFS('[1]2025 Pipeline'!AZ$6:AZ$140,'[1]2025 Pipeline'!$P$6:$P$140,'Revenue Summary'!$B7,'[1]2025 Pipeline'!$D$6:$D$140,'Revenue Summary'!$B$6))</f>
        <v>347016.29966923047</v>
      </c>
      <c r="T7" s="113">
        <f>IF($B$3="NO",SUMIF(Parent!$N$6:$N$209,'Revenue Summary'!$B7,Parent!BE$6:BE$209),SUMIF(Parent!$N$6:$N$209,'Revenue Summary'!$B7,Parent!BE$6:BE$209)+SUMIFS('[1]2025 Pipeline'!BA$6:BA$140,'[1]2025 Pipeline'!$P$6:$P$140,'Revenue Summary'!$B7,'[1]2025 Pipeline'!$D$6:$D$140,'Revenue Summary'!$B$6))</f>
        <v>450226.45438367722</v>
      </c>
      <c r="U7" s="113">
        <f>IF($B$3="NO",SUMIF(Parent!$N$6:$N$209,'Revenue Summary'!$B7,Parent!BF$6:BF$209),SUMIF(Parent!$N$6:$N$209,'Revenue Summary'!$B7,Parent!BF$6:BF$209)+SUMIFS('[1]2025 Pipeline'!BB$6:BB$140,'[1]2025 Pipeline'!$P$6:$P$140,'Revenue Summary'!$B7,'[1]2025 Pipeline'!$D$6:$D$140,'Revenue Summary'!$B$6))</f>
        <v>439603.7163358971</v>
      </c>
      <c r="V7" s="113">
        <f>IF($B$3="NO",SUMIF(Parent!$N$6:$N$209,'Revenue Summary'!$B7,Parent!BG$6:BG$209),SUMIF(Parent!$N$6:$N$209,'Revenue Summary'!$B7,Parent!BG$6:BG$209)+SUMIFS('[1]2025 Pipeline'!BC$6:BC$140,'[1]2025 Pipeline'!$P$6:$P$140,'Revenue Summary'!$B7,'[1]2025 Pipeline'!$D$6:$D$140,'Revenue Summary'!$B$6))</f>
        <v>586160.03091064841</v>
      </c>
      <c r="W7" s="113">
        <f>IF($B$3="NO",SUMIF(Parent!$N$6:$N$209,'Revenue Summary'!$B7,Parent!BH$6:BH$209),SUMIF(Parent!$N$6:$N$209,'Revenue Summary'!$B7,Parent!BH$6:BH$209)+SUMIFS('[1]2025 Pipeline'!BD$6:BD$140,'[1]2025 Pipeline'!$P$6:$P$140,'Revenue Summary'!$B7,'[1]2025 Pipeline'!$D$6:$D$140,'Revenue Summary'!$B$6))</f>
        <v>933339.29134019895</v>
      </c>
      <c r="X7" s="113">
        <f>IF($B$3="NO",SUMIF(Parent!$N$6:$N$209,'Revenue Summary'!$B7,Parent!BI$6:BI$209),SUMIF(Parent!$N$6:$N$209,'Revenue Summary'!$B7,Parent!BI$6:BI$209)+SUMIFS('[1]2025 Pipeline'!BE$6:BE$140,'[1]2025 Pipeline'!$P$6:$P$140,'Revenue Summary'!$B7,'[1]2025 Pipeline'!$D$6:$D$140,'Revenue Summary'!$B$6))</f>
        <v>994326.50619096949</v>
      </c>
      <c r="Y7" s="113">
        <f>IF($B$3="NO",SUMIF(Parent!$N$6:$N$209,'Revenue Summary'!$B7,Parent!BJ$6:BJ$209),SUMIF(Parent!$N$6:$N$209,'Revenue Summary'!$B7,Parent!BJ$6:BJ$209)+SUMIFS('[1]2025 Pipeline'!BF$6:BF$140,'[1]2025 Pipeline'!$P$6:$P$140,'Revenue Summary'!$B7,'[1]2025 Pipeline'!$D$6:$D$140,'Revenue Summary'!$B$6))</f>
        <v>1079481.2913401988</v>
      </c>
      <c r="Z7" s="113">
        <f>IF($B$3="NO",SUMIF(Parent!$N$6:$N$209,'Revenue Summary'!$B7,Parent!BK$6:BK$209),SUMIF(Parent!$N$6:$N$209,'Revenue Summary'!$B7,Parent!BK$6:BK$209)+SUMIFS('[1]2025 Pipeline'!BG$6:BG$140,'[1]2025 Pipeline'!$P$6:$P$140,'Revenue Summary'!$B7,'[1]2025 Pipeline'!$D$6:$D$140,'Revenue Summary'!$B$6))</f>
        <v>1128564.7786909693</v>
      </c>
    </row>
    <row r="8" spans="2:26" x14ac:dyDescent="0.15">
      <c r="B8" s="110" t="s">
        <v>377</v>
      </c>
      <c r="C8" s="113">
        <f>SUMIF(Parent!$N$6:$N$209,'Revenue Summary'!$B8,Parent!AN$6:AN$209)</f>
        <v>433912.55317961617</v>
      </c>
      <c r="D8" s="113">
        <f>SUMIF(Parent!$N$6:$N$209,'Revenue Summary'!$B8,Parent!AO$6:AO$209)</f>
        <v>532062.01079622004</v>
      </c>
      <c r="E8" s="113">
        <f>SUMIF(Parent!$N$6:$N$209,'Revenue Summary'!$B8,Parent!AP$6:AP$209)</f>
        <v>487180.01679791749</v>
      </c>
      <c r="F8" s="113">
        <f>SUMIF(Parent!$N$6:$N$209,'Revenue Summary'!$B8,Parent!AQ$6:AQ$209)</f>
        <v>130082.89472431943</v>
      </c>
      <c r="G8" s="113">
        <f>SUMIF(Parent!$N$6:$N$209,'Revenue Summary'!$B8,Parent!AR$6:AR$209)</f>
        <v>1140640.0290393711</v>
      </c>
      <c r="H8" s="113">
        <f>SUMIF(Parent!$N$6:$N$209,'Revenue Summary'!$B8,Parent!AS$6:AS$209)</f>
        <v>565078.16464655125</v>
      </c>
      <c r="I8" s="113">
        <f>SUMIF(Parent!$N$6:$N$209,'Revenue Summary'!$B8,Parent!AT$6:AT$209)</f>
        <v>573550.51162397827</v>
      </c>
      <c r="J8" s="113">
        <f>SUMIF(Parent!$N$6:$N$209,'Revenue Summary'!$B8,Parent!AU$6:AU$209)</f>
        <v>449622.13069760212</v>
      </c>
      <c r="K8" s="113">
        <f>SUMIF(Parent!$N$6:$N$209,'Revenue Summary'!$B8,Parent!AV$6:AV$209)</f>
        <v>421838.43421802123</v>
      </c>
      <c r="L8" s="113">
        <f>SUMIF(Parent!$N$6:$N$209,'Revenue Summary'!$B8,Parent!AW$6:AW$209)</f>
        <v>479374.52715003712</v>
      </c>
      <c r="M8" s="113">
        <f>SUMIF(Parent!$N$6:$N$209,'Revenue Summary'!$B8,Parent!AX$6:AX$209)</f>
        <v>667537.94626922929</v>
      </c>
      <c r="N8" s="113">
        <f>SUMIF(Parent!$N$6:$N$209,'Revenue Summary'!$B8,Parent!AY$6:AY$209)</f>
        <v>524053.08367447706</v>
      </c>
      <c r="O8" s="113">
        <f>IF($B$3="NO",SUMIF(Parent!$N$6:$N$209,'Revenue Summary'!$B8,Parent!AZ$6:AZ$209),SUMIF(Parent!$N$6:$N$209,'Revenue Summary'!$B8,Parent!AZ$6:AZ$209)+SUMIFS('[1]2025 Pipeline'!BI$6:BI$140,'[1]2025 Pipeline'!$P$6:$P$140,'Revenue Summary'!$B8,'[1]2025 Pipeline'!$D$6:$D$140,'Revenue Summary'!$B$6))</f>
        <v>544016.2017083891</v>
      </c>
      <c r="P8" s="113">
        <f>IF($B$3="NO",SUMIF(Parent!$N$6:$N$209,'Revenue Summary'!$B8,Parent!BA$6:BA$209),SUMIF(Parent!$N$6:$N$209,'Revenue Summary'!$B8,Parent!BA$6:BA$209)+SUMIFS('[1]2025 Pipeline'!BJ$6:BJ$140,'[1]2025 Pipeline'!$P$6:$P$140,'Revenue Summary'!$B8,'[1]2025 Pipeline'!$D$6:$D$140,'Revenue Summary'!$B$6))</f>
        <v>763048.22204901942</v>
      </c>
      <c r="Q8" s="113">
        <f>IF($B$3="NO",SUMIF(Parent!$N$6:$N$209,'Revenue Summary'!$B8,Parent!BB$6:BB$209),SUMIF(Parent!$N$6:$N$209,'Revenue Summary'!$B8,Parent!BB$6:BB$209)+SUMIFS('[1]2025 Pipeline'!BK$6:BK$140,'[1]2025 Pipeline'!$P$6:$P$140,'Revenue Summary'!$B8,'[1]2025 Pipeline'!$D$6:$D$140,'Revenue Summary'!$B$6))</f>
        <v>397514.09477673151</v>
      </c>
      <c r="R8" s="113">
        <f>IF($B$3="NO",SUMIF(Parent!$N$6:$N$209,'Revenue Summary'!$B8,Parent!BC$6:BC$209),SUMIF(Parent!$N$6:$N$209,'Revenue Summary'!$B8,Parent!BC$6:BC$209)+SUMIFS('[1]2025 Pipeline'!BL$6:BL$140,'[1]2025 Pipeline'!$P$6:$P$140,'Revenue Summary'!$B8,'[1]2025 Pipeline'!$D$6:$D$140,'Revenue Summary'!$B$6))</f>
        <v>485211.67552567966</v>
      </c>
      <c r="S8" s="113">
        <f>IF($B$3="NO",SUMIF(Parent!$N$6:$N$209,'Revenue Summary'!$B8,Parent!BD$6:BD$209),SUMIF(Parent!$N$6:$N$209,'Revenue Summary'!$B8,Parent!BD$6:BD$209)+SUMIFS('[1]2025 Pipeline'!BM$6:BM$140,'[1]2025 Pipeline'!$P$6:$P$140,'Revenue Summary'!$B8,'[1]2025 Pipeline'!$D$6:$D$140,'Revenue Summary'!$B$6))</f>
        <v>447789.44430860574</v>
      </c>
      <c r="T8" s="113">
        <f>IF($B$3="NO",SUMIF(Parent!$N$6:$N$209,'Revenue Summary'!$B8,Parent!BE$6:BE$209),SUMIF(Parent!$N$6:$N$209,'Revenue Summary'!$B8,Parent!BE$6:BE$209)+SUMIFS('[1]2025 Pipeline'!BN$6:BN$140,'[1]2025 Pipeline'!$P$6:$P$140,'Revenue Summary'!$B8,'[1]2025 Pipeline'!$D$6:$D$140,'Revenue Summary'!$B$6))</f>
        <v>482313.99115470913</v>
      </c>
      <c r="U8" s="113">
        <f>IF($B$3="NO",SUMIF(Parent!$N$6:$N$209,'Revenue Summary'!$B8,Parent!BF$6:BF$209),SUMIF(Parent!$N$6:$N$209,'Revenue Summary'!$B8,Parent!BF$6:BF$209)+SUMIFS('[1]2025 Pipeline'!BO$6:BO$140,'[1]2025 Pipeline'!$P$6:$P$140,'Revenue Summary'!$B8,'[1]2025 Pipeline'!$D$6:$D$140,'Revenue Summary'!$B$6))</f>
        <v>958137.82443811651</v>
      </c>
      <c r="V8" s="113">
        <f>IF($B$3="NO",SUMIF(Parent!$N$6:$N$209,'Revenue Summary'!$B8,Parent!BG$6:BG$209),SUMIF(Parent!$N$6:$N$209,'Revenue Summary'!$B8,Parent!BG$6:BG$209)+SUMIFS('[1]2025 Pipeline'!BP$6:BP$140,'[1]2025 Pipeline'!$P$6:$P$140,'Revenue Summary'!$B8,'[1]2025 Pipeline'!$D$6:$D$140,'Revenue Summary'!$B$6))</f>
        <v>965726.57856729836</v>
      </c>
      <c r="W8" s="113">
        <f>IF($B$3="NO",SUMIF(Parent!$N$6:$N$209,'Revenue Summary'!$B8,Parent!BH$6:BH$209),SUMIF(Parent!$N$6:$N$209,'Revenue Summary'!$B8,Parent!BH$6:BH$209)+SUMIFS('[1]2025 Pipeline'!BQ$6:BQ$140,'[1]2025 Pipeline'!$P$6:$P$140,'Revenue Summary'!$B8,'[1]2025 Pipeline'!$D$6:$D$140,'Revenue Summary'!$B$6))</f>
        <v>1033848.8681693731</v>
      </c>
      <c r="X8" s="113">
        <f>IF($B$3="NO",SUMIF(Parent!$N$6:$N$209,'Revenue Summary'!$B8,Parent!BI$6:BI$209),SUMIF(Parent!$N$6:$N$209,'Revenue Summary'!$B8,Parent!BI$6:BI$209)+SUMIFS('[1]2025 Pipeline'!BR$6:BR$140,'[1]2025 Pipeline'!$P$6:$P$140,'Revenue Summary'!$B8,'[1]2025 Pipeline'!$D$6:$D$140,'Revenue Summary'!$B$6))</f>
        <v>1032304.4911047833</v>
      </c>
      <c r="Y8" s="113">
        <f>IF($B$3="NO",SUMIF(Parent!$N$6:$N$209,'Revenue Summary'!$B8,Parent!BJ$6:BJ$209),SUMIF(Parent!$N$6:$N$209,'Revenue Summary'!$B8,Parent!BJ$6:BJ$209)+SUMIFS('[1]2025 Pipeline'!BS$6:BS$140,'[1]2025 Pipeline'!$P$6:$P$140,'Revenue Summary'!$B8,'[1]2025 Pipeline'!$D$6:$D$140,'Revenue Summary'!$B$6))</f>
        <v>970936.29730571038</v>
      </c>
      <c r="Z8" s="113">
        <f>IF($B$3="NO",SUMIF(Parent!$N$6:$N$209,'Revenue Summary'!$B8,Parent!BK$6:BK$209),SUMIF(Parent!$N$6:$N$209,'Revenue Summary'!$B8,Parent!BK$6:BK$209)+SUMIFS('[1]2025 Pipeline'!BT$6:BT$140,'[1]2025 Pipeline'!$P$6:$P$140,'Revenue Summary'!$B8,'[1]2025 Pipeline'!$D$6:$D$140,'Revenue Summary'!$B$6))</f>
        <v>904978.30046886555</v>
      </c>
    </row>
    <row r="10" spans="2:26" x14ac:dyDescent="0.15">
      <c r="B10" s="111" t="s">
        <v>378</v>
      </c>
      <c r="C10" s="112">
        <f>SUM(C11:C12)</f>
        <v>213820.65941466275</v>
      </c>
      <c r="D10" s="112">
        <f t="shared" ref="D10:Z10" si="1">SUM(D11:D12)</f>
        <v>299858.26264349563</v>
      </c>
      <c r="E10" s="112">
        <f t="shared" si="1"/>
        <v>233518.89212057739</v>
      </c>
      <c r="F10" s="112">
        <f t="shared" si="1"/>
        <v>244076.88110731612</v>
      </c>
      <c r="G10" s="112">
        <f t="shared" si="1"/>
        <v>365764.81413524796</v>
      </c>
      <c r="H10" s="112">
        <f t="shared" si="1"/>
        <v>139115.27354673125</v>
      </c>
      <c r="I10" s="112">
        <f t="shared" si="1"/>
        <v>192160.10379590112</v>
      </c>
      <c r="J10" s="112">
        <f t="shared" si="1"/>
        <v>248768.35854418736</v>
      </c>
      <c r="K10" s="112">
        <f t="shared" si="1"/>
        <v>-962573.80552733911</v>
      </c>
      <c r="L10" s="112">
        <f t="shared" si="1"/>
        <v>29312.149808838847</v>
      </c>
      <c r="M10" s="112">
        <f t="shared" si="1"/>
        <v>202576.15127166297</v>
      </c>
      <c r="N10" s="112">
        <f t="shared" si="1"/>
        <v>143849.55632675946</v>
      </c>
      <c r="O10" s="112" t="e">
        <f t="shared" ca="1" si="1"/>
        <v>#VALUE!</v>
      </c>
      <c r="P10" s="112" t="e">
        <f t="shared" ca="1" si="1"/>
        <v>#VALUE!</v>
      </c>
      <c r="Q10" s="112" t="e">
        <f t="shared" ca="1" si="1"/>
        <v>#VALUE!</v>
      </c>
      <c r="R10" s="112" t="e">
        <f t="shared" ca="1" si="1"/>
        <v>#VALUE!</v>
      </c>
      <c r="S10" s="112" t="e">
        <f t="shared" ca="1" si="1"/>
        <v>#VALUE!</v>
      </c>
      <c r="T10" s="112" t="e">
        <f t="shared" ca="1" si="1"/>
        <v>#VALUE!</v>
      </c>
      <c r="U10" s="112" t="e">
        <f t="shared" ca="1" si="1"/>
        <v>#VALUE!</v>
      </c>
      <c r="V10" s="112" t="e">
        <f t="shared" ca="1" si="1"/>
        <v>#VALUE!</v>
      </c>
      <c r="W10" s="112" t="e">
        <f t="shared" ca="1" si="1"/>
        <v>#VALUE!</v>
      </c>
      <c r="X10" s="112" t="e">
        <f t="shared" ca="1" si="1"/>
        <v>#VALUE!</v>
      </c>
      <c r="Y10" s="112" t="e">
        <f t="shared" ca="1" si="1"/>
        <v>#VALUE!</v>
      </c>
      <c r="Z10" s="112" t="e">
        <f t="shared" ca="1" si="1"/>
        <v>#VALUE!</v>
      </c>
    </row>
    <row r="11" spans="2:26" x14ac:dyDescent="0.15">
      <c r="B11" s="110" t="s">
        <v>376</v>
      </c>
      <c r="C11" s="113">
        <f>SUMIF(India!$N$6:$N$473,'Revenue Summary'!$B11,India!AN$6:AN$473)</f>
        <v>160211.93264792708</v>
      </c>
      <c r="D11" s="113">
        <f>SUMIF(India!$N$6:$N$473,'Revenue Summary'!$B11,India!AO$6:AO$473)</f>
        <v>128734.23188764085</v>
      </c>
      <c r="E11" s="113">
        <f>SUMIF(India!$N$6:$N$473,'Revenue Summary'!$B11,India!AP$6:AP$473)</f>
        <v>136242.60818251595</v>
      </c>
      <c r="F11" s="113">
        <f>SUMIF(India!$N$6:$N$473,'Revenue Summary'!$B11,India!AQ$6:AQ$473)</f>
        <v>130531.04317006133</v>
      </c>
      <c r="G11" s="113">
        <f>SUMIF(India!$N$6:$N$473,'Revenue Summary'!$B11,India!AR$6:AR$473)</f>
        <v>161010.00110541319</v>
      </c>
      <c r="H11" s="113">
        <f>SUMIF(India!$N$6:$N$473,'Revenue Summary'!$B11,India!AS$6:AS$473)</f>
        <v>-25167.02706168126</v>
      </c>
      <c r="I11" s="113">
        <f>SUMIF(India!$N$6:$N$473,'Revenue Summary'!$B11,India!AT$6:AT$473)</f>
        <v>106058.26183133102</v>
      </c>
      <c r="J11" s="113">
        <f>SUMIF(India!$N$6:$N$473,'Revenue Summary'!$B11,India!AU$6:AU$473)</f>
        <v>108759.57845625203</v>
      </c>
      <c r="K11" s="113">
        <f>SUMIF(India!$N$6:$N$473,'Revenue Summary'!$B11,India!AV$6:AV$473)</f>
        <v>-1071980.2112898596</v>
      </c>
      <c r="L11" s="113">
        <f>SUMIF(India!$N$6:$N$473,'Revenue Summary'!$B11,India!AW$6:AW$473)</f>
        <v>2355.6280697084121</v>
      </c>
      <c r="M11" s="113">
        <f>SUMIF(India!$N$6:$N$473,'Revenue Summary'!$B11,India!AX$6:AX$473)</f>
        <v>124125.22486036946</v>
      </c>
      <c r="N11" s="113">
        <f>SUMIF(India!$N$6:$N$473,'Revenue Summary'!$B11,India!AY$6:AY$473)</f>
        <v>108513.5509949455</v>
      </c>
      <c r="O11" s="113" t="e">
        <f ca="1">IF($B$3="NO",SUMIF(India!$N$6:$N$473,'Revenue Summary'!$B11,India!AZ$6:AZ$473),SUMIF(India!$N$6:$N$473,'Revenue Summary'!$B11,India!AZ$6:AZ$457)+SUMIFS('[1]2025 Pipeline'!AV$6:AV$140,'[1]2025 Pipeline'!$P$6:$P$140,'Revenue Summary'!$B11,'[1]2025 Pipeline'!$D$6:$D$140,'Revenue Summary'!$B$10))</f>
        <v>#VALUE!</v>
      </c>
      <c r="P11" s="113" t="e">
        <f ca="1">IF($B$3="NO",SUMIF(India!$N$6:$N$473,'Revenue Summary'!$B11,India!BA$6:BA$473),SUMIF(India!$N$6:$N$473,'Revenue Summary'!$B11,India!BA$6:BA$457)+SUMIFS('[1]2025 Pipeline'!AW$6:AW$140,'[1]2025 Pipeline'!$P$6:$P$140,'Revenue Summary'!$B11,'[1]2025 Pipeline'!$D$6:$D$140,'Revenue Summary'!$B$10))</f>
        <v>#VALUE!</v>
      </c>
      <c r="Q11" s="113" t="e">
        <f ca="1">IF($B$3="NO",SUMIF(India!$N$6:$N$473,'Revenue Summary'!$B11,India!BB$6:BB$473),SUMIF(India!$N$6:$N$473,'Revenue Summary'!$B11,India!BB$6:BB$457)+SUMIFS('[1]2025 Pipeline'!AX$6:AX$140,'[1]2025 Pipeline'!$P$6:$P$140,'Revenue Summary'!$B11,'[1]2025 Pipeline'!$D$6:$D$140,'Revenue Summary'!$B$10))</f>
        <v>#VALUE!</v>
      </c>
      <c r="R11" s="113" t="e">
        <f ca="1">IF($B$3="NO",SUMIF(India!$N$6:$N$473,'Revenue Summary'!$B11,India!BC$6:BC$473),SUMIF(India!$N$6:$N$473,'Revenue Summary'!$B11,India!BC$6:BC$457)+SUMIFS('[1]2025 Pipeline'!AY$6:AY$140,'[1]2025 Pipeline'!$P$6:$P$140,'Revenue Summary'!$B11,'[1]2025 Pipeline'!$D$6:$D$140,'Revenue Summary'!$B$10))</f>
        <v>#VALUE!</v>
      </c>
      <c r="S11" s="113" t="e">
        <f ca="1">IF($B$3="NO",SUMIF(India!$N$6:$N$473,'Revenue Summary'!$B11,India!BD$6:BD$473),SUMIF(India!$N$6:$N$473,'Revenue Summary'!$B11,India!BD$6:BD$457)+SUMIFS('[1]2025 Pipeline'!AZ$6:AZ$140,'[1]2025 Pipeline'!$P$6:$P$140,'Revenue Summary'!$B11,'[1]2025 Pipeline'!$D$6:$D$140,'Revenue Summary'!$B$10))</f>
        <v>#VALUE!</v>
      </c>
      <c r="T11" s="113" t="e">
        <f ca="1">IF($B$3="NO",SUMIF(India!$N$6:$N$473,'Revenue Summary'!$B11,India!BE$6:BE$473),SUMIF(India!$N$6:$N$473,'Revenue Summary'!$B11,India!BE$6:BE$457)+SUMIFS('[1]2025 Pipeline'!BA$6:BA$140,'[1]2025 Pipeline'!$P$6:$P$140,'Revenue Summary'!$B11,'[1]2025 Pipeline'!$D$6:$D$140,'Revenue Summary'!$B$10))</f>
        <v>#VALUE!</v>
      </c>
      <c r="U11" s="113" t="e">
        <f ca="1">IF($B$3="NO",SUMIF(India!$N$6:$N$473,'Revenue Summary'!$B11,India!BF$6:BF$473),SUMIF(India!$N$6:$N$473,'Revenue Summary'!$B11,India!BF$6:BF$457)+SUMIFS('[1]2025 Pipeline'!BB$6:BB$140,'[1]2025 Pipeline'!$P$6:$P$140,'Revenue Summary'!$B11,'[1]2025 Pipeline'!$D$6:$D$140,'Revenue Summary'!$B$10))</f>
        <v>#VALUE!</v>
      </c>
      <c r="V11" s="113" t="e">
        <f ca="1">IF($B$3="NO",SUMIF(India!$N$6:$N$473,'Revenue Summary'!$B11,India!BG$6:BG$473),SUMIF(India!$N$6:$N$473,'Revenue Summary'!$B11,India!BG$6:BG$457)+SUMIFS('[1]2025 Pipeline'!BC$6:BC$140,'[1]2025 Pipeline'!$P$6:$P$140,'Revenue Summary'!$B11,'[1]2025 Pipeline'!$D$6:$D$140,'Revenue Summary'!$B$10))</f>
        <v>#VALUE!</v>
      </c>
      <c r="W11" s="113" t="e">
        <f ca="1">IF($B$3="NO",SUMIF(India!$N$6:$N$473,'Revenue Summary'!$B11,India!BH$6:BH$473),SUMIF(India!$N$6:$N$473,'Revenue Summary'!$B11,India!BH$6:BH$457)+SUMIFS('[1]2025 Pipeline'!BD$6:BD$140,'[1]2025 Pipeline'!$P$6:$P$140,'Revenue Summary'!$B11,'[1]2025 Pipeline'!$D$6:$D$140,'Revenue Summary'!$B$10))</f>
        <v>#VALUE!</v>
      </c>
      <c r="X11" s="113" t="e">
        <f ca="1">IF($B$3="NO",SUMIF(India!$N$6:$N$473,'Revenue Summary'!$B11,India!BI$6:BI$473),SUMIF(India!$N$6:$N$473,'Revenue Summary'!$B11,India!BI$6:BI$457)+SUMIFS('[1]2025 Pipeline'!BE$6:BE$140,'[1]2025 Pipeline'!$P$6:$P$140,'Revenue Summary'!$B11,'[1]2025 Pipeline'!$D$6:$D$140,'Revenue Summary'!$B$10))</f>
        <v>#VALUE!</v>
      </c>
      <c r="Y11" s="113" t="e">
        <f ca="1">IF($B$3="NO",SUMIF(India!$N$6:$N$473,'Revenue Summary'!$B11,India!BJ$6:BJ$473),SUMIF(India!$N$6:$N$473,'Revenue Summary'!$B11,India!BJ$6:BJ$457)+SUMIFS('[1]2025 Pipeline'!BF$6:BF$140,'[1]2025 Pipeline'!$P$6:$P$140,'Revenue Summary'!$B11,'[1]2025 Pipeline'!$D$6:$D$140,'Revenue Summary'!$B$10))</f>
        <v>#VALUE!</v>
      </c>
      <c r="Z11" s="113" t="e">
        <f ca="1">IF($B$3="NO",SUMIF(India!$N$6:$N$473,'Revenue Summary'!$B11,India!BK$6:BK$473),SUMIF(India!$N$6:$N$473,'Revenue Summary'!$B11,India!BK$6:BK$457)+SUMIFS('[1]2025 Pipeline'!BG$6:BG$140,'[1]2025 Pipeline'!$P$6:$P$140,'Revenue Summary'!$B11,'[1]2025 Pipeline'!$D$6:$D$140,'Revenue Summary'!$B$10))</f>
        <v>#VALUE!</v>
      </c>
    </row>
    <row r="12" spans="2:26" x14ac:dyDescent="0.15">
      <c r="B12" s="110" t="s">
        <v>377</v>
      </c>
      <c r="C12" s="113">
        <f>SUMIF(India!$N$6:$N$473,'Revenue Summary'!$B12,India!AN$6:AN$473)</f>
        <v>53608.726766735665</v>
      </c>
      <c r="D12" s="113">
        <f>SUMIF(India!$N$6:$N$473,'Revenue Summary'!$B12,India!AO$6:AO$473)</f>
        <v>171124.03075585476</v>
      </c>
      <c r="E12" s="113">
        <f>SUMIF(India!$N$6:$N$473,'Revenue Summary'!$B12,India!AP$6:AP$473)</f>
        <v>97276.283938061446</v>
      </c>
      <c r="F12" s="113">
        <f>SUMIF(India!$N$6:$N$473,'Revenue Summary'!$B12,India!AQ$6:AQ$473)</f>
        <v>113545.83793725479</v>
      </c>
      <c r="G12" s="113">
        <f>SUMIF(India!$N$6:$N$473,'Revenue Summary'!$B12,India!AR$6:AR$473)</f>
        <v>204754.8130298348</v>
      </c>
      <c r="H12" s="113">
        <f>SUMIF(India!$N$6:$N$473,'Revenue Summary'!$B12,India!AS$6:AS$473)</f>
        <v>164282.30060841251</v>
      </c>
      <c r="I12" s="113">
        <f>SUMIF(India!$N$6:$N$473,'Revenue Summary'!$B12,India!AT$6:AT$473)</f>
        <v>86101.841964570078</v>
      </c>
      <c r="J12" s="113">
        <f>SUMIF(India!$N$6:$N$473,'Revenue Summary'!$B12,India!AU$6:AU$473)</f>
        <v>140008.78008793533</v>
      </c>
      <c r="K12" s="113">
        <f>SUMIF(India!$N$6:$N$473,'Revenue Summary'!$B12,India!AV$6:AV$473)</f>
        <v>109406.40576252053</v>
      </c>
      <c r="L12" s="113">
        <f>SUMIF(India!$N$6:$N$473,'Revenue Summary'!$B12,India!AW$6:AW$473)</f>
        <v>26956.521739130436</v>
      </c>
      <c r="M12" s="113">
        <f>SUMIF(India!$N$6:$N$473,'Revenue Summary'!$B12,India!AX$6:AX$473)</f>
        <v>78450.92641129352</v>
      </c>
      <c r="N12" s="113">
        <f>SUMIF(India!$N$6:$N$473,'Revenue Summary'!$B12,India!AY$6:AY$473)</f>
        <v>35336.005331813954</v>
      </c>
      <c r="O12" s="113" t="e">
        <f ca="1">IF($B$3="NO",SUMIF(India!$N$6:$N$473,'Revenue Summary'!$B12,India!AZ$6:AZ$473),SUMIF(India!$N$6:$N$473,'Revenue Summary'!$B12,India!AZ$6:AZ$457)+SUMIFS('[1]2025 Pipeline'!BI$6:BI$140,'[1]2025 Pipeline'!$P$6:$P$140,'Revenue Summary'!$B12,'[1]2025 Pipeline'!$D$6:$D$140,'Revenue Summary'!$B$10))</f>
        <v>#VALUE!</v>
      </c>
      <c r="P12" s="113" t="e">
        <f ca="1">IF($B$3="NO",SUMIF(India!$N$6:$N$473,'Revenue Summary'!$B12,India!BA$6:BA$473),SUMIF(India!$N$6:$N$473,'Revenue Summary'!$B12,India!BA$6:BA$457)+SUMIFS('[1]2025 Pipeline'!BJ$6:BJ$140,'[1]2025 Pipeline'!$P$6:$P$140,'Revenue Summary'!$B12,'[1]2025 Pipeline'!$D$6:$D$140,'Revenue Summary'!$B$10))</f>
        <v>#VALUE!</v>
      </c>
      <c r="Q12" s="113" t="e">
        <f ca="1">IF($B$3="NO",SUMIF(India!$N$6:$N$473,'Revenue Summary'!$B12,India!BB$6:BB$473),SUMIF(India!$N$6:$N$473,'Revenue Summary'!$B12,India!BB$6:BB$457)+SUMIFS('[1]2025 Pipeline'!BK$6:BK$140,'[1]2025 Pipeline'!$P$6:$P$140,'Revenue Summary'!$B12,'[1]2025 Pipeline'!$D$6:$D$140,'Revenue Summary'!$B$10))</f>
        <v>#VALUE!</v>
      </c>
      <c r="R12" s="113" t="e">
        <f ca="1">IF($B$3="NO",SUMIF(India!$N$6:$N$473,'Revenue Summary'!$B12,India!BC$6:BC$473),SUMIF(India!$N$6:$N$473,'Revenue Summary'!$B12,India!BC$6:BC$457)+SUMIFS('[1]2025 Pipeline'!BL$6:BL$140,'[1]2025 Pipeline'!$P$6:$P$140,'Revenue Summary'!$B12,'[1]2025 Pipeline'!$D$6:$D$140,'Revenue Summary'!$B$10))</f>
        <v>#VALUE!</v>
      </c>
      <c r="S12" s="113" t="e">
        <f ca="1">IF($B$3="NO",SUMIF(India!$N$6:$N$473,'Revenue Summary'!$B12,India!BD$6:BD$473),SUMIF(India!$N$6:$N$473,'Revenue Summary'!$B12,India!BD$6:BD$457)+SUMIFS('[1]2025 Pipeline'!BM$6:BM$140,'[1]2025 Pipeline'!$P$6:$P$140,'Revenue Summary'!$B12,'[1]2025 Pipeline'!$D$6:$D$140,'Revenue Summary'!$B$10))</f>
        <v>#VALUE!</v>
      </c>
      <c r="T12" s="113" t="e">
        <f ca="1">IF($B$3="NO",SUMIF(India!$N$6:$N$473,'Revenue Summary'!$B12,India!BE$6:BE$473),SUMIF(India!$N$6:$N$473,'Revenue Summary'!$B12,India!BE$6:BE$457)+SUMIFS('[1]2025 Pipeline'!BN$6:BN$140,'[1]2025 Pipeline'!$P$6:$P$140,'Revenue Summary'!$B12,'[1]2025 Pipeline'!$D$6:$D$140,'Revenue Summary'!$B$10))</f>
        <v>#VALUE!</v>
      </c>
      <c r="U12" s="113" t="e">
        <f ca="1">IF($B$3="NO",SUMIF(India!$N$6:$N$473,'Revenue Summary'!$B12,India!BF$6:BF$473),SUMIF(India!$N$6:$N$473,'Revenue Summary'!$B12,India!BF$6:BF$457)+SUMIFS('[1]2025 Pipeline'!BO$6:BO$140,'[1]2025 Pipeline'!$P$6:$P$140,'Revenue Summary'!$B12,'[1]2025 Pipeline'!$D$6:$D$140,'Revenue Summary'!$B$10))</f>
        <v>#VALUE!</v>
      </c>
      <c r="V12" s="113" t="e">
        <f ca="1">IF($B$3="NO",SUMIF(India!$N$6:$N$473,'Revenue Summary'!$B12,India!BG$6:BG$473),SUMIF(India!$N$6:$N$473,'Revenue Summary'!$B12,India!BG$6:BG$457)+SUMIFS('[1]2025 Pipeline'!BP$6:BP$140,'[1]2025 Pipeline'!$P$6:$P$140,'Revenue Summary'!$B12,'[1]2025 Pipeline'!$D$6:$D$140,'Revenue Summary'!$B$10))</f>
        <v>#VALUE!</v>
      </c>
      <c r="W12" s="113" t="e">
        <f ca="1">IF($B$3="NO",SUMIF(India!$N$6:$N$473,'Revenue Summary'!$B12,India!BH$6:BH$473),SUMIF(India!$N$6:$N$473,'Revenue Summary'!$B12,India!BH$6:BH$457)+SUMIFS('[1]2025 Pipeline'!BQ$6:BQ$140,'[1]2025 Pipeline'!$P$6:$P$140,'Revenue Summary'!$B12,'[1]2025 Pipeline'!$D$6:$D$140,'Revenue Summary'!$B$10))</f>
        <v>#VALUE!</v>
      </c>
      <c r="X12" s="113" t="e">
        <f ca="1">IF($B$3="NO",SUMIF(India!$N$6:$N$473,'Revenue Summary'!$B12,India!BI$6:BI$473),SUMIF(India!$N$6:$N$473,'Revenue Summary'!$B12,India!BI$6:BI$457)+SUMIFS('[1]2025 Pipeline'!BR$6:BR$140,'[1]2025 Pipeline'!$P$6:$P$140,'Revenue Summary'!$B12,'[1]2025 Pipeline'!$D$6:$D$140,'Revenue Summary'!$B$10))</f>
        <v>#VALUE!</v>
      </c>
      <c r="Y12" s="113" t="e">
        <f ca="1">IF($B$3="NO",SUMIF(India!$N$6:$N$473,'Revenue Summary'!$B12,India!BJ$6:BJ$473),SUMIF(India!$N$6:$N$473,'Revenue Summary'!$B12,India!BJ$6:BJ$457)+SUMIFS('[1]2025 Pipeline'!BS$6:BS$140,'[1]2025 Pipeline'!$P$6:$P$140,'Revenue Summary'!$B12,'[1]2025 Pipeline'!$D$6:$D$140,'Revenue Summary'!$B$10))</f>
        <v>#VALUE!</v>
      </c>
      <c r="Z12" s="113" t="e">
        <f ca="1">IF($B$3="NO",SUMIF(India!$N$6:$N$473,'Revenue Summary'!$B12,India!BK$6:BK$473),SUMIF(India!$N$6:$N$473,'Revenue Summary'!$B12,India!BK$6:BK$457)+SUMIFS('[1]2025 Pipeline'!BT$6:BT$140,'[1]2025 Pipeline'!$P$6:$P$140,'Revenue Summary'!$B12,'[1]2025 Pipeline'!$D$6:$D$140,'Revenue Summary'!$B$10))</f>
        <v>#VALUE!</v>
      </c>
    </row>
    <row r="14" spans="2:26" x14ac:dyDescent="0.15">
      <c r="B14" s="111" t="s">
        <v>379</v>
      </c>
      <c r="C14" s="112">
        <f t="shared" ref="C14" si="2">SUM(C15:C16)</f>
        <v>552752.37766359246</v>
      </c>
      <c r="D14" s="112">
        <f t="shared" ref="D14:Z14" si="3">SUM(D15:D16)</f>
        <v>705363.49960748455</v>
      </c>
      <c r="E14" s="112">
        <f t="shared" si="3"/>
        <v>675126.68152972427</v>
      </c>
      <c r="F14" s="112">
        <f t="shared" si="3"/>
        <v>635349.46320793952</v>
      </c>
      <c r="G14" s="112">
        <f t="shared" si="3"/>
        <v>663200.95878307056</v>
      </c>
      <c r="H14" s="112">
        <f t="shared" si="3"/>
        <v>668136.38403104362</v>
      </c>
      <c r="I14" s="112">
        <f t="shared" si="3"/>
        <v>469447.57762734522</v>
      </c>
      <c r="J14" s="112">
        <f t="shared" si="3"/>
        <v>651238.91311583191</v>
      </c>
      <c r="K14" s="112">
        <f t="shared" si="3"/>
        <v>525602.02365046158</v>
      </c>
      <c r="L14" s="112">
        <f t="shared" si="3"/>
        <v>615733.23392673116</v>
      </c>
      <c r="M14" s="112">
        <f t="shared" si="3"/>
        <v>319539.33992245822</v>
      </c>
      <c r="N14" s="112">
        <f t="shared" si="3"/>
        <v>297726.00980312249</v>
      </c>
      <c r="O14" s="112">
        <f t="shared" si="3"/>
        <v>131457.09669933072</v>
      </c>
      <c r="P14" s="112">
        <f t="shared" si="3"/>
        <v>366522.97567710339</v>
      </c>
      <c r="Q14" s="112">
        <f t="shared" si="3"/>
        <v>172969.6266232146</v>
      </c>
      <c r="R14" s="112">
        <f t="shared" si="3"/>
        <v>257884.46355525643</v>
      </c>
      <c r="S14" s="112">
        <f t="shared" si="3"/>
        <v>199452.24001863832</v>
      </c>
      <c r="T14" s="112">
        <f t="shared" si="3"/>
        <v>134880.14184554297</v>
      </c>
      <c r="U14" s="112">
        <f t="shared" si="3"/>
        <v>371430.80599517014</v>
      </c>
      <c r="V14" s="112">
        <f t="shared" si="3"/>
        <v>349008.90661303658</v>
      </c>
      <c r="W14" s="112">
        <f t="shared" si="3"/>
        <v>345309.40565435204</v>
      </c>
      <c r="X14" s="112">
        <f t="shared" si="3"/>
        <v>344168.86115889548</v>
      </c>
      <c r="Y14" s="112">
        <f t="shared" si="3"/>
        <v>467424.92039201799</v>
      </c>
      <c r="Z14" s="112">
        <f t="shared" si="3"/>
        <v>570419.50798457896</v>
      </c>
    </row>
    <row r="15" spans="2:26" x14ac:dyDescent="0.15">
      <c r="B15" s="110" t="s">
        <v>376</v>
      </c>
      <c r="C15" s="113">
        <f>SUMIF(Government!$N$6:$N$203,'Revenue Summary'!$B15,Government!AN$6:AN$203)</f>
        <v>93418.655464651994</v>
      </c>
      <c r="D15" s="113">
        <f>SUMIF(Government!$N$6:$N$203,'Revenue Summary'!$B15,Government!AO$6:AO$203)</f>
        <v>78612.781567892758</v>
      </c>
      <c r="E15" s="113">
        <f>SUMIF(Government!$N$6:$N$203,'Revenue Summary'!$B15,Government!AP$6:AP$203)</f>
        <v>91106.540762339486</v>
      </c>
      <c r="F15" s="113">
        <f>SUMIF(Government!$N$6:$N$203,'Revenue Summary'!$B15,Government!AQ$6:AQ$203)</f>
        <v>55777.922525824048</v>
      </c>
      <c r="G15" s="113">
        <f>SUMIF(Government!$N$6:$N$203,'Revenue Summary'!$B15,Government!AR$6:AR$203)</f>
        <v>59280.748675355688</v>
      </c>
      <c r="H15" s="113">
        <f>SUMIF(Government!$N$6:$N$203,'Revenue Summary'!$B15,Government!AS$6:AS$203)</f>
        <v>54468.822050289484</v>
      </c>
      <c r="I15" s="113">
        <f>SUMIF(Government!$N$6:$N$203,'Revenue Summary'!$B15,Government!AT$6:AT$203)</f>
        <v>34178.324824294308</v>
      </c>
      <c r="J15" s="113">
        <f>SUMIF(Government!$N$6:$N$203,'Revenue Summary'!$B15,Government!AU$6:AU$203)</f>
        <v>85918.216487570666</v>
      </c>
      <c r="K15" s="113">
        <f>SUMIF(Government!$N$6:$N$203,'Revenue Summary'!$B15,Government!AV$6:AV$203)</f>
        <v>43148.299552221317</v>
      </c>
      <c r="L15" s="113">
        <f>SUMIF(Government!$N$6:$N$203,'Revenue Summary'!$B15,Government!AW$6:AW$203)</f>
        <v>25361.005335620604</v>
      </c>
      <c r="M15" s="113">
        <f>SUMIF(Government!$N$6:$N$203,'Revenue Summary'!$B15,Government!AX$6:AX$203)</f>
        <v>33376.837498878594</v>
      </c>
      <c r="N15" s="113">
        <f>SUMIF(Government!$N$6:$N$203,'Revenue Summary'!$B15,Government!AY$6:AY$203)</f>
        <v>29791.754378387239</v>
      </c>
      <c r="O15" s="113">
        <f>IF($B$3="NO",SUMIF(Government!$N$6:$N$203,'Revenue Summary'!$B15,Government!AZ$6:AZ$203),SUMIF(Government!$N$6:$N$203,'Revenue Summary'!$B15,Government!AZ$6:AZ$203)+SUMIFS('[1]2025 Pipeline'!AV$6:AV$140,'[1]2025 Pipeline'!$P$6:$P$140,'Revenue Summary'!$B15,'[1]2025 Pipeline'!$D$6:$D$140,'Revenue Summary'!$B$14))</f>
        <v>435.81</v>
      </c>
      <c r="P15" s="113">
        <f>IF($B$3="NO",SUMIF(Government!$N$6:$N$203,'Revenue Summary'!$B15,Government!BA$6:BA$203),SUMIF(Government!$N$6:$N$203,'Revenue Summary'!$B15,Government!BA$6:BA$203)+SUMIFS('[1]2025 Pipeline'!AW$6:AW$140,'[1]2025 Pipeline'!$P$6:$P$140,'Revenue Summary'!$B15,'[1]2025 Pipeline'!$D$6:$D$140,'Revenue Summary'!$B$14))</f>
        <v>14695.14655165188</v>
      </c>
      <c r="Q15" s="113">
        <f>IF($B$3="NO",SUMIF(Government!$N$6:$N$203,'Revenue Summary'!$B15,Government!BB$6:BB$203),SUMIF(Government!$N$6:$N$203,'Revenue Summary'!$B15,Government!BB$6:BB$203)+SUMIFS('[1]2025 Pipeline'!AX$6:AX$140,'[1]2025 Pipeline'!$P$6:$P$140,'Revenue Summary'!$B15,'[1]2025 Pipeline'!$D$6:$D$140,'Revenue Summary'!$B$14))</f>
        <v>984.88788386620502</v>
      </c>
      <c r="R15" s="113">
        <f>IF($B$3="NO",SUMIF(Government!$N$6:$N$203,'Revenue Summary'!$B15,Government!BC$6:BC$203),SUMIF(Government!$N$6:$N$203,'Revenue Summary'!$B15,Government!BC$6:BC$203)+SUMIFS('[1]2025 Pipeline'!AY$6:AY$140,'[1]2025 Pipeline'!$P$6:$P$140,'Revenue Summary'!$B15,'[1]2025 Pipeline'!$D$6:$D$140,'Revenue Summary'!$B$14))</f>
        <v>4354.1217517452296</v>
      </c>
      <c r="S15" s="113">
        <f>IF($B$3="NO",SUMIF(Government!$N$6:$N$203,'Revenue Summary'!$B15,Government!BD$6:BD$203),SUMIF(Government!$N$6:$N$203,'Revenue Summary'!$B15,Government!BD$6:BD$203)+SUMIFS('[1]2025 Pipeline'!AZ$6:AZ$140,'[1]2025 Pipeline'!$P$6:$P$140,'Revenue Summary'!$B15,'[1]2025 Pipeline'!$D$6:$D$140,'Revenue Summary'!$B$14))</f>
        <v>1743.6694176229651</v>
      </c>
      <c r="T15" s="113">
        <f>IF($B$3="NO",SUMIF(Government!$N$6:$N$203,'Revenue Summary'!$B15,Government!BE$6:BE$203),SUMIF(Government!$N$6:$N$203,'Revenue Summary'!$B15,Government!BE$6:BE$203)+SUMIFS('[1]2025 Pipeline'!BA$6:BA$140,'[1]2025 Pipeline'!$P$6:$P$140,'Revenue Summary'!$B15,'[1]2025 Pipeline'!$D$6:$D$140,'Revenue Summary'!$B$14))</f>
        <v>0</v>
      </c>
      <c r="U15" s="113">
        <f>IF($B$3="NO",SUMIF(Government!$N$6:$N$203,'Revenue Summary'!$B15,Government!BF$6:BF$203),SUMIF(Government!$N$6:$N$203,'Revenue Summary'!$B15,Government!BF$6:BF$203)+SUMIFS('[1]2025 Pipeline'!BB$6:BB$140,'[1]2025 Pipeline'!$P$6:$P$140,'Revenue Summary'!$B15,'[1]2025 Pipeline'!$D$6:$D$140,'Revenue Summary'!$B$14))</f>
        <v>234722.20416666669</v>
      </c>
      <c r="V15" s="113">
        <f>IF($B$3="NO",SUMIF(Government!$N$6:$N$203,'Revenue Summary'!$B15,Government!BG$6:BG$203),SUMIF(Government!$N$6:$N$203,'Revenue Summary'!$B15,Government!BG$6:BG$203)+SUMIFS('[1]2025 Pipeline'!BC$6:BC$140,'[1]2025 Pipeline'!$P$6:$P$140,'Revenue Summary'!$B15,'[1]2025 Pipeline'!$D$6:$D$140,'Revenue Summary'!$B$14))</f>
        <v>234722.20416666669</v>
      </c>
      <c r="W15" s="113">
        <f>IF($B$3="NO",SUMIF(Government!$N$6:$N$203,'Revenue Summary'!$B15,Government!BH$6:BH$203),SUMIF(Government!$N$6:$N$203,'Revenue Summary'!$B15,Government!BH$6:BH$203)+SUMIFS('[1]2025 Pipeline'!BD$6:BD$140,'[1]2025 Pipeline'!$P$6:$P$140,'Revenue Summary'!$B15,'[1]2025 Pipeline'!$D$6:$D$140,'Revenue Summary'!$B$14))</f>
        <v>234722.20416666669</v>
      </c>
      <c r="X15" s="113">
        <f>IF($B$3="NO",SUMIF(Government!$N$6:$N$203,'Revenue Summary'!$B15,Government!BI$6:BI$203),SUMIF(Government!$N$6:$N$203,'Revenue Summary'!$B15,Government!BI$6:BI$203)+SUMIFS('[1]2025 Pipeline'!BE$6:BE$140,'[1]2025 Pipeline'!$P$6:$P$140,'Revenue Summary'!$B15,'[1]2025 Pipeline'!$D$6:$D$140,'Revenue Summary'!$B$14))</f>
        <v>234722.20416666669</v>
      </c>
      <c r="Y15" s="113">
        <f>IF($B$3="NO",SUMIF(Government!$N$6:$N$203,'Revenue Summary'!$B15,Government!BJ$6:BJ$203),SUMIF(Government!$N$6:$N$203,'Revenue Summary'!$B15,Government!BJ$6:BJ$203)+SUMIFS('[1]2025 Pipeline'!BF$6:BF$140,'[1]2025 Pipeline'!$P$6:$P$140,'Revenue Summary'!$B15,'[1]2025 Pipeline'!$D$6:$D$140,'Revenue Summary'!$B$14))</f>
        <v>351180.53750000003</v>
      </c>
      <c r="Z15" s="113">
        <f>IF($B$3="NO",SUMIF(Government!$N$6:$N$203,'Revenue Summary'!$B15,Government!BK$6:BK$203),SUMIF(Government!$N$6:$N$203,'Revenue Summary'!$B15,Government!BK$6:BK$203)+SUMIFS('[1]2025 Pipeline'!BG$6:BG$140,'[1]2025 Pipeline'!$P$6:$P$140,'Revenue Summary'!$B15,'[1]2025 Pipeline'!$D$6:$D$140,'Revenue Summary'!$B$14))</f>
        <v>430347.20416666672</v>
      </c>
    </row>
    <row r="16" spans="2:26" x14ac:dyDescent="0.15">
      <c r="B16" s="110" t="s">
        <v>377</v>
      </c>
      <c r="C16" s="113">
        <f>SUMIF(Government!$N$6:$N$203,'Revenue Summary'!$B16,Government!AN$6:AN$203)</f>
        <v>459333.72219894046</v>
      </c>
      <c r="D16" s="113">
        <f>SUMIF(Government!$N$6:$N$203,'Revenue Summary'!$B16,Government!AO$6:AO$203)</f>
        <v>626750.7180395918</v>
      </c>
      <c r="E16" s="113">
        <f>SUMIF(Government!$N$6:$N$203,'Revenue Summary'!$B16,Government!AP$6:AP$203)</f>
        <v>584020.14076738479</v>
      </c>
      <c r="F16" s="113">
        <f>SUMIF(Government!$N$6:$N$203,'Revenue Summary'!$B16,Government!AQ$6:AQ$203)</f>
        <v>579571.54068211548</v>
      </c>
      <c r="G16" s="113">
        <f>SUMIF(Government!$N$6:$N$203,'Revenue Summary'!$B16,Government!AR$6:AR$203)</f>
        <v>603920.21010771487</v>
      </c>
      <c r="H16" s="113">
        <f>SUMIF(Government!$N$6:$N$203,'Revenue Summary'!$B16,Government!AS$6:AS$203)</f>
        <v>613667.56198075414</v>
      </c>
      <c r="I16" s="113">
        <f>SUMIF(Government!$N$6:$N$203,'Revenue Summary'!$B16,Government!AT$6:AT$203)</f>
        <v>435269.25280305091</v>
      </c>
      <c r="J16" s="113">
        <f>SUMIF(Government!$N$6:$N$203,'Revenue Summary'!$B16,Government!AU$6:AU$203)</f>
        <v>565320.69662826124</v>
      </c>
      <c r="K16" s="113">
        <f>SUMIF(Government!$N$6:$N$203,'Revenue Summary'!$B16,Government!AV$6:AV$203)</f>
        <v>482453.7240982402</v>
      </c>
      <c r="L16" s="113">
        <f>SUMIF(Government!$N$6:$N$203,'Revenue Summary'!$B16,Government!AW$6:AW$203)</f>
        <v>590372.22859111056</v>
      </c>
      <c r="M16" s="113">
        <f>SUMIF(Government!$N$6:$N$203,'Revenue Summary'!$B16,Government!AX$6:AX$203)</f>
        <v>286162.50242357963</v>
      </c>
      <c r="N16" s="113">
        <f>SUMIF(Government!$N$6:$N$203,'Revenue Summary'!$B16,Government!AY$6:AY$203)</f>
        <v>267934.25542473525</v>
      </c>
      <c r="O16" s="113">
        <f>IF($B$3="NO",SUMIF(Government!$N$6:$N$203,'Revenue Summary'!$B16,Government!AZ$6:AZ$203),SUMIF(Government!$N$6:$N$203,'Revenue Summary'!$B16,Government!AZ$6:AZ$203)+SUMIFS('[1]2025 Pipeline'!BI$6:BI$140,'[1]2025 Pipeline'!$P$6:$P$140,'Revenue Summary'!$B16,'[1]2025 Pipeline'!$D$6:$D$140,'Revenue Summary'!$B$14))</f>
        <v>131021.28669933071</v>
      </c>
      <c r="P16" s="113">
        <f>IF($B$3="NO",SUMIF(Government!$N$6:$N$203,'Revenue Summary'!$B16,Government!BA$6:BA$203),SUMIF(Government!$N$6:$N$203,'Revenue Summary'!$B16,Government!BA$6:BA$203)+SUMIFS('[1]2025 Pipeline'!BJ$6:BJ$140,'[1]2025 Pipeline'!$P$6:$P$140,'Revenue Summary'!$B16,'[1]2025 Pipeline'!$D$6:$D$140,'Revenue Summary'!$B$14))</f>
        <v>351827.82912545151</v>
      </c>
      <c r="Q16" s="113">
        <f>IF($B$3="NO",SUMIF(Government!$N$6:$N$203,'Revenue Summary'!$B16,Government!BB$6:BB$203),SUMIF(Government!$N$6:$N$203,'Revenue Summary'!$B16,Government!BB$6:BB$203)+SUMIFS('[1]2025 Pipeline'!BK$6:BK$140,'[1]2025 Pipeline'!$P$6:$P$140,'Revenue Summary'!$B16,'[1]2025 Pipeline'!$D$6:$D$140,'Revenue Summary'!$B$14))</f>
        <v>171984.7387393484</v>
      </c>
      <c r="R16" s="113">
        <f>IF($B$3="NO",SUMIF(Government!$N$6:$N$203,'Revenue Summary'!$B16,Government!BC$6:BC$203),SUMIF(Government!$N$6:$N$203,'Revenue Summary'!$B16,Government!BC$6:BC$203)+SUMIFS('[1]2025 Pipeline'!BL$6:BL$140,'[1]2025 Pipeline'!$P$6:$P$140,'Revenue Summary'!$B16,'[1]2025 Pipeline'!$D$6:$D$140,'Revenue Summary'!$B$14))</f>
        <v>253530.3418035112</v>
      </c>
      <c r="S16" s="113">
        <f>IF($B$3="NO",SUMIF(Government!$N$6:$N$203,'Revenue Summary'!$B16,Government!BD$6:BD$203),SUMIF(Government!$N$6:$N$203,'Revenue Summary'!$B16,Government!BD$6:BD$203)+SUMIFS('[1]2025 Pipeline'!BM$6:BM$140,'[1]2025 Pipeline'!$P$6:$P$140,'Revenue Summary'!$B16,'[1]2025 Pipeline'!$D$6:$D$140,'Revenue Summary'!$B$14))</f>
        <v>197708.57060101535</v>
      </c>
      <c r="T16" s="113">
        <f>IF($B$3="NO",SUMIF(Government!$N$6:$N$203,'Revenue Summary'!$B16,Government!BE$6:BE$203),SUMIF(Government!$N$6:$N$203,'Revenue Summary'!$B16,Government!BE$6:BE$203)+SUMIFS('[1]2025 Pipeline'!BN$6:BN$140,'[1]2025 Pipeline'!$P$6:$P$140,'Revenue Summary'!$B16,'[1]2025 Pipeline'!$D$6:$D$140,'Revenue Summary'!$B$14))</f>
        <v>134880.14184554297</v>
      </c>
      <c r="U16" s="113">
        <f>IF($B$3="NO",SUMIF(Government!$N$6:$N$203,'Revenue Summary'!$B16,Government!BF$6:BF$203),SUMIF(Government!$N$6:$N$203,'Revenue Summary'!$B16,Government!BF$6:BF$203)+SUMIFS('[1]2025 Pipeline'!BO$6:BO$140,'[1]2025 Pipeline'!$P$6:$P$140,'Revenue Summary'!$B16,'[1]2025 Pipeline'!$D$6:$D$140,'Revenue Summary'!$B$14))</f>
        <v>136708.60182850348</v>
      </c>
      <c r="V16" s="113">
        <f>IF($B$3="NO",SUMIF(Government!$N$6:$N$203,'Revenue Summary'!$B16,Government!BG$6:BG$203),SUMIF(Government!$N$6:$N$203,'Revenue Summary'!$B16,Government!BG$6:BG$203)+SUMIFS('[1]2025 Pipeline'!BP$6:BP$140,'[1]2025 Pipeline'!$P$6:$P$140,'Revenue Summary'!$B16,'[1]2025 Pipeline'!$D$6:$D$140,'Revenue Summary'!$B$14))</f>
        <v>114286.70244636991</v>
      </c>
      <c r="W16" s="113">
        <f>IF($B$3="NO",SUMIF(Government!$N$6:$N$203,'Revenue Summary'!$B16,Government!BH$6:BH$203),SUMIF(Government!$N$6:$N$203,'Revenue Summary'!$B16,Government!BH$6:BH$203)+SUMIFS('[1]2025 Pipeline'!BQ$6:BQ$140,'[1]2025 Pipeline'!$P$6:$P$140,'Revenue Summary'!$B16,'[1]2025 Pipeline'!$D$6:$D$140,'Revenue Summary'!$B$14))</f>
        <v>110587.20148768532</v>
      </c>
      <c r="X16" s="113">
        <f>IF($B$3="NO",SUMIF(Government!$N$6:$N$203,'Revenue Summary'!$B16,Government!BI$6:BI$203),SUMIF(Government!$N$6:$N$203,'Revenue Summary'!$B16,Government!BI$6:BI$203)+SUMIFS('[1]2025 Pipeline'!BR$6:BR$140,'[1]2025 Pipeline'!$P$6:$P$140,'Revenue Summary'!$B16,'[1]2025 Pipeline'!$D$6:$D$140,'Revenue Summary'!$B$14))</f>
        <v>109446.65699222879</v>
      </c>
      <c r="Y16" s="113">
        <f>IF($B$3="NO",SUMIF(Government!$N$6:$N$203,'Revenue Summary'!$B16,Government!BJ$6:BJ$203),SUMIF(Government!$N$6:$N$203,'Revenue Summary'!$B16,Government!BJ$6:BJ$203)+SUMIFS('[1]2025 Pipeline'!BS$6:BS$140,'[1]2025 Pipeline'!$P$6:$P$140,'Revenue Summary'!$B16,'[1]2025 Pipeline'!$D$6:$D$140,'Revenue Summary'!$B$14))</f>
        <v>116244.38289201794</v>
      </c>
      <c r="Z16" s="113">
        <f>IF($B$3="NO",SUMIF(Government!$N$6:$N$203,'Revenue Summary'!$B16,Government!BK$6:BK$203),SUMIF(Government!$N$6:$N$203,'Revenue Summary'!$B16,Government!BK$6:BK$203)+SUMIFS('[1]2025 Pipeline'!BT$6:BT$140,'[1]2025 Pipeline'!$P$6:$P$140,'Revenue Summary'!$B16,'[1]2025 Pipeline'!$D$6:$D$140,'Revenue Summary'!$B$14))</f>
        <v>140072.30381791224</v>
      </c>
    </row>
    <row r="18" spans="2:26" x14ac:dyDescent="0.15">
      <c r="B18" s="111" t="s">
        <v>380</v>
      </c>
      <c r="C18" s="112">
        <f t="shared" ref="C18" si="4">SUM(C19:C20)</f>
        <v>0</v>
      </c>
      <c r="D18" s="112">
        <f t="shared" ref="D18:Z18" si="5">SUM(D19:D20)</f>
        <v>0</v>
      </c>
      <c r="E18" s="112">
        <f t="shared" si="5"/>
        <v>0</v>
      </c>
      <c r="F18" s="112">
        <f t="shared" si="5"/>
        <v>691035.02351103397</v>
      </c>
      <c r="G18" s="112">
        <f t="shared" si="5"/>
        <v>-533508.81300111883</v>
      </c>
      <c r="H18" s="112">
        <f t="shared" si="5"/>
        <v>178897.95544173208</v>
      </c>
      <c r="I18" s="112">
        <f t="shared" si="5"/>
        <v>-69846.149999999994</v>
      </c>
      <c r="J18" s="112">
        <f t="shared" si="5"/>
        <v>-57089.82</v>
      </c>
      <c r="K18" s="112">
        <f t="shared" si="5"/>
        <v>892389.03</v>
      </c>
      <c r="L18" s="112">
        <f t="shared" si="5"/>
        <v>-63552.68</v>
      </c>
      <c r="M18" s="112">
        <f t="shared" si="5"/>
        <v>74434.41</v>
      </c>
      <c r="N18" s="112">
        <f t="shared" si="5"/>
        <v>120456.83</v>
      </c>
      <c r="O18" s="112">
        <f t="shared" si="5"/>
        <v>-261501.05625000005</v>
      </c>
      <c r="P18" s="112">
        <f t="shared" si="5"/>
        <v>85389.543750000012</v>
      </c>
      <c r="Q18" s="112">
        <f t="shared" si="5"/>
        <v>-592394.38124999998</v>
      </c>
      <c r="R18" s="112">
        <f t="shared" si="5"/>
        <v>585389.54375000007</v>
      </c>
      <c r="S18" s="112">
        <f t="shared" si="5"/>
        <v>85389.543750000012</v>
      </c>
      <c r="T18" s="112">
        <f t="shared" si="5"/>
        <v>85389.543750000012</v>
      </c>
      <c r="U18" s="112">
        <f t="shared" si="5"/>
        <v>-27539.883682549407</v>
      </c>
      <c r="V18" s="112">
        <f t="shared" si="5"/>
        <v>-26295.304478398</v>
      </c>
      <c r="W18" s="112">
        <f t="shared" si="5"/>
        <v>-26917.594080472772</v>
      </c>
      <c r="X18" s="112">
        <f t="shared" si="5"/>
        <v>-27539.883682549407</v>
      </c>
      <c r="Y18" s="112">
        <f t="shared" si="5"/>
        <v>72078.310116523469</v>
      </c>
      <c r="Z18" s="112">
        <f t="shared" si="5"/>
        <v>163036.3069533683</v>
      </c>
    </row>
    <row r="19" spans="2:26" x14ac:dyDescent="0.15">
      <c r="B19" s="110" t="s">
        <v>376</v>
      </c>
      <c r="C19" s="113">
        <f>SUMIF('Pro Forma Adj.'!$N$6:$N$202,'Revenue Summary'!$B19,'Pro Forma Adj.'!AN$6:AN$202)</f>
        <v>0</v>
      </c>
      <c r="D19" s="113">
        <f>SUMIF('Pro Forma Adj.'!$N$6:$N$202,'Revenue Summary'!$B19,'Pro Forma Adj.'!AO$6:AO$202)</f>
        <v>0</v>
      </c>
      <c r="E19" s="113">
        <f>SUMIF('Pro Forma Adj.'!$N$6:$N$202,'Revenue Summary'!$B19,'Pro Forma Adj.'!AP$6:AP$202)</f>
        <v>0</v>
      </c>
      <c r="F19" s="113">
        <f>SUMIF('Pro Forma Adj.'!$N$6:$N$202,'Revenue Summary'!$B19,'Pro Forma Adj.'!AQ$6:AQ$202)</f>
        <v>0</v>
      </c>
      <c r="G19" s="113">
        <f>SUMIF('Pro Forma Adj.'!$N$6:$N$202,'Revenue Summary'!$B19,'Pro Forma Adj.'!AR$6:AR$202)</f>
        <v>0</v>
      </c>
      <c r="H19" s="113">
        <f>SUMIF('Pro Forma Adj.'!$N$6:$N$202,'Revenue Summary'!$B19,'Pro Forma Adj.'!AS$6:AS$202)</f>
        <v>0</v>
      </c>
      <c r="I19" s="113">
        <f>SUMIF('Pro Forma Adj.'!$N$6:$N$202,'Revenue Summary'!$B19,'Pro Forma Adj.'!AT$6:AT$202)</f>
        <v>0</v>
      </c>
      <c r="J19" s="113">
        <f>SUMIF('Pro Forma Adj.'!$N$6:$N$202,'Revenue Summary'!$B19,'Pro Forma Adj.'!AU$6:AU$202)</f>
        <v>0</v>
      </c>
      <c r="K19" s="113">
        <f>SUMIF('Pro Forma Adj.'!$N$6:$N$202,'Revenue Summary'!$B19,'Pro Forma Adj.'!AV$6:AV$202)</f>
        <v>879388</v>
      </c>
      <c r="L19" s="113">
        <f>SUMIF('Pro Forma Adj.'!$N$6:$N$202,'Revenue Summary'!$B19,'Pro Forma Adj.'!AW$6:AW$202)</f>
        <v>0</v>
      </c>
      <c r="M19" s="113">
        <f>SUMIF('Pro Forma Adj.'!$N$6:$N$202,'Revenue Summary'!$B19,'Pro Forma Adj.'!AX$6:AX$202)</f>
        <v>0</v>
      </c>
      <c r="N19" s="113">
        <f>SUMIF('Pro Forma Adj.'!$N$6:$N$202,'Revenue Summary'!$B19,'Pro Forma Adj.'!AY$6:AY$202)</f>
        <v>0</v>
      </c>
      <c r="O19" s="113">
        <f>SUMIF('Pro Forma Adj.'!$N$6:$N$202,'Revenue Summary'!$B19,'Pro Forma Adj.'!AZ$6:AZ$202)</f>
        <v>-261501.05625000005</v>
      </c>
      <c r="P19" s="113">
        <f>SUMIF('Pro Forma Adj.'!$N$6:$N$202,'Revenue Summary'!$B19,'Pro Forma Adj.'!BA$6:BA$202)</f>
        <v>85389.543750000012</v>
      </c>
      <c r="Q19" s="113">
        <f>SUMIF('Pro Forma Adj.'!$N$6:$N$202,'Revenue Summary'!$B19,'Pro Forma Adj.'!BB$6:BB$202)</f>
        <v>-592394.38124999998</v>
      </c>
      <c r="R19" s="113">
        <f>SUMIF('Pro Forma Adj.'!$N$6:$N$202,'Revenue Summary'!$B19,'Pro Forma Adj.'!BC$6:BC$202)</f>
        <v>585389.54375000007</v>
      </c>
      <c r="S19" s="113">
        <f>SUMIF('Pro Forma Adj.'!$N$6:$N$202,'Revenue Summary'!$B19,'Pro Forma Adj.'!BD$6:BD$202)</f>
        <v>85389.543750000012</v>
      </c>
      <c r="T19" s="113">
        <f>SUMIF('Pro Forma Adj.'!$N$6:$N$202,'Revenue Summary'!$B19,'Pro Forma Adj.'!BE$6:BE$202)</f>
        <v>85389.543750000012</v>
      </c>
      <c r="U19" s="113">
        <f>SUMIF('Pro Forma Adj.'!$N$6:$N$202,'Revenue Summary'!$B19,'Pro Forma Adj.'!BF$6:BF$202)</f>
        <v>85389.543750000012</v>
      </c>
      <c r="V19" s="113">
        <f>SUMIF('Pro Forma Adj.'!$N$6:$N$202,'Revenue Summary'!$B19,'Pro Forma Adj.'!BG$6:BG$202)</f>
        <v>85389.543750000012</v>
      </c>
      <c r="W19" s="113">
        <f>SUMIF('Pro Forma Adj.'!$N$6:$N$202,'Revenue Summary'!$B19,'Pro Forma Adj.'!BH$6:BH$202)</f>
        <v>85389.543750000012</v>
      </c>
      <c r="X19" s="113">
        <f>SUMIF('Pro Forma Adj.'!$N$6:$N$202,'Revenue Summary'!$B19,'Pro Forma Adj.'!BI$6:BI$202)</f>
        <v>85389.543750000012</v>
      </c>
      <c r="Y19" s="113">
        <f>SUMIF('Pro Forma Adj.'!$N$6:$N$202,'Revenue Summary'!$B19,'Pro Forma Adj.'!BJ$6:BJ$202)</f>
        <v>85389.543750000012</v>
      </c>
      <c r="Z19" s="113">
        <f>SUMIF('Pro Forma Adj.'!$N$6:$N$202,'Revenue Summary'!$B19,'Pro Forma Adj.'!BK$6:BK$202)</f>
        <v>85389.543750000012</v>
      </c>
    </row>
    <row r="20" spans="2:26" x14ac:dyDescent="0.15">
      <c r="B20" s="110" t="s">
        <v>377</v>
      </c>
      <c r="C20" s="113">
        <f>SUMIF('Pro Forma Adj.'!$N$6:$N$202,'Revenue Summary'!$B20,'Pro Forma Adj.'!AN$6:AN$202)</f>
        <v>0</v>
      </c>
      <c r="D20" s="113">
        <f>SUMIF('Pro Forma Adj.'!$N$6:$N$202,'Revenue Summary'!$B20,'Pro Forma Adj.'!AO$6:AO$202)</f>
        <v>0</v>
      </c>
      <c r="E20" s="113">
        <f>SUMIF('Pro Forma Adj.'!$N$6:$N$202,'Revenue Summary'!$B20,'Pro Forma Adj.'!AP$6:AP$202)</f>
        <v>0</v>
      </c>
      <c r="F20" s="113">
        <f>SUMIF('Pro Forma Adj.'!$N$6:$N$202,'Revenue Summary'!$B20,'Pro Forma Adj.'!AQ$6:AQ$202)</f>
        <v>691035.02351103397</v>
      </c>
      <c r="G20" s="113">
        <f>SUMIF('Pro Forma Adj.'!$N$6:$N$202,'Revenue Summary'!$B20,'Pro Forma Adj.'!AR$6:AR$202)</f>
        <v>-533508.81300111883</v>
      </c>
      <c r="H20" s="113">
        <f>SUMIF('Pro Forma Adj.'!$N$6:$N$202,'Revenue Summary'!$B20,'Pro Forma Adj.'!AS$6:AS$202)</f>
        <v>178897.95544173208</v>
      </c>
      <c r="I20" s="113">
        <f>SUMIF('Pro Forma Adj.'!$N$6:$N$202,'Revenue Summary'!$B20,'Pro Forma Adj.'!AT$6:AT$202)</f>
        <v>-69846.149999999994</v>
      </c>
      <c r="J20" s="113">
        <f>SUMIF('Pro Forma Adj.'!$N$6:$N$202,'Revenue Summary'!$B20,'Pro Forma Adj.'!AU$6:AU$202)</f>
        <v>-57089.82</v>
      </c>
      <c r="K20" s="113">
        <f>SUMIF('Pro Forma Adj.'!$N$6:$N$202,'Revenue Summary'!$B20,'Pro Forma Adj.'!AV$6:AV$202)</f>
        <v>13001.03</v>
      </c>
      <c r="L20" s="113">
        <f>SUMIF('Pro Forma Adj.'!$N$6:$N$202,'Revenue Summary'!$B20,'Pro Forma Adj.'!AW$6:AW$202)</f>
        <v>-63552.68</v>
      </c>
      <c r="M20" s="113">
        <f>SUMIF('Pro Forma Adj.'!$N$6:$N$202,'Revenue Summary'!$B20,'Pro Forma Adj.'!AX$6:AX$202)</f>
        <v>74434.41</v>
      </c>
      <c r="N20" s="113">
        <f>SUMIF('Pro Forma Adj.'!$N$6:$N$202,'Revenue Summary'!$B20,'Pro Forma Adj.'!AY$6:AY$202)</f>
        <v>120456.83</v>
      </c>
      <c r="O20" s="113">
        <f>SUMIF('Pro Forma Adj.'!$N$6:$N$202,'Revenue Summary'!$B20,'Pro Forma Adj.'!AZ$6:AZ$202)</f>
        <v>0</v>
      </c>
      <c r="P20" s="113">
        <f>SUMIF('Pro Forma Adj.'!$N$6:$N$202,'Revenue Summary'!$B20,'Pro Forma Adj.'!BA$6:BA$202)</f>
        <v>0</v>
      </c>
      <c r="Q20" s="113">
        <f>SUMIF('Pro Forma Adj.'!$N$6:$N$202,'Revenue Summary'!$B20,'Pro Forma Adj.'!BB$6:BB$202)</f>
        <v>0</v>
      </c>
      <c r="R20" s="113">
        <f>SUMIF('Pro Forma Adj.'!$N$6:$N$202,'Revenue Summary'!$B20,'Pro Forma Adj.'!BC$6:BC$202)</f>
        <v>0</v>
      </c>
      <c r="S20" s="113">
        <f>SUMIF('Pro Forma Adj.'!$N$6:$N$202,'Revenue Summary'!$B20,'Pro Forma Adj.'!BD$6:BD$202)</f>
        <v>0</v>
      </c>
      <c r="T20" s="113">
        <f>SUMIF('Pro Forma Adj.'!$N$6:$N$202,'Revenue Summary'!$B20,'Pro Forma Adj.'!BE$6:BE$202)</f>
        <v>0</v>
      </c>
      <c r="U20" s="113">
        <f>SUMIF('Pro Forma Adj.'!$N$6:$N$202,'Revenue Summary'!$B20,'Pro Forma Adj.'!BF$6:BF$202)</f>
        <v>-112929.42743254942</v>
      </c>
      <c r="V20" s="113">
        <f>SUMIF('Pro Forma Adj.'!$N$6:$N$202,'Revenue Summary'!$B20,'Pro Forma Adj.'!BG$6:BG$202)</f>
        <v>-111684.84822839801</v>
      </c>
      <c r="W20" s="113">
        <f>SUMIF('Pro Forma Adj.'!$N$6:$N$202,'Revenue Summary'!$B20,'Pro Forma Adj.'!BH$6:BH$202)</f>
        <v>-112307.13783047278</v>
      </c>
      <c r="X20" s="113">
        <f>SUMIF('Pro Forma Adj.'!$N$6:$N$202,'Revenue Summary'!$B20,'Pro Forma Adj.'!BI$6:BI$202)</f>
        <v>-112929.42743254942</v>
      </c>
      <c r="Y20" s="113">
        <f>SUMIF('Pro Forma Adj.'!$N$6:$N$202,'Revenue Summary'!$B20,'Pro Forma Adj.'!BJ$6:BJ$202)</f>
        <v>-13311.233633476542</v>
      </c>
      <c r="Z20" s="113">
        <f>SUMIF('Pro Forma Adj.'!$N$6:$N$202,'Revenue Summary'!$B20,'Pro Forma Adj.'!BK$6:BK$202)</f>
        <v>77646.763203368289</v>
      </c>
    </row>
    <row r="22" spans="2:26" x14ac:dyDescent="0.15">
      <c r="B22" s="20" t="s">
        <v>381</v>
      </c>
      <c r="C22" s="114">
        <f>C23+C24</f>
        <v>1871773.7475114639</v>
      </c>
      <c r="D22" s="114">
        <f t="shared" ref="D22:Z22" si="6">D23+D24</f>
        <v>2231011.9615006428</v>
      </c>
      <c r="E22" s="114">
        <f t="shared" si="6"/>
        <v>2386892.3162139156</v>
      </c>
      <c r="F22" s="114">
        <f t="shared" si="6"/>
        <v>1992046.6508584861</v>
      </c>
      <c r="G22" s="114">
        <f t="shared" si="6"/>
        <v>2280063.3778640474</v>
      </c>
      <c r="H22" s="114">
        <f t="shared" si="6"/>
        <v>2009896.0196813308</v>
      </c>
      <c r="I22" s="114">
        <f t="shared" si="6"/>
        <v>1476915.6832327896</v>
      </c>
      <c r="J22" s="114">
        <f t="shared" si="6"/>
        <v>1682414.4120353535</v>
      </c>
      <c r="K22" s="114">
        <f t="shared" si="6"/>
        <v>1366391.5465225871</v>
      </c>
      <c r="L22" s="114">
        <f t="shared" si="6"/>
        <v>1431808.3536037123</v>
      </c>
      <c r="M22" s="114">
        <f t="shared" si="6"/>
        <v>1640968.9070033731</v>
      </c>
      <c r="N22" s="114">
        <f t="shared" si="6"/>
        <v>1605904.9171959891</v>
      </c>
      <c r="O22" s="114" t="e">
        <f t="shared" ca="1" si="6"/>
        <v>#VALUE!</v>
      </c>
      <c r="P22" s="114" t="e">
        <f t="shared" ca="1" si="6"/>
        <v>#VALUE!</v>
      </c>
      <c r="Q22" s="114" t="e">
        <f t="shared" ca="1" si="6"/>
        <v>#VALUE!</v>
      </c>
      <c r="R22" s="114" t="e">
        <f t="shared" ca="1" si="6"/>
        <v>#VALUE!</v>
      </c>
      <c r="S22" s="114" t="e">
        <f t="shared" ca="1" si="6"/>
        <v>#VALUE!</v>
      </c>
      <c r="T22" s="114" t="e">
        <f t="shared" ca="1" si="6"/>
        <v>#VALUE!</v>
      </c>
      <c r="U22" s="114" t="e">
        <f t="shared" ca="1" si="6"/>
        <v>#VALUE!</v>
      </c>
      <c r="V22" s="114" t="e">
        <f t="shared" ca="1" si="6"/>
        <v>#VALUE!</v>
      </c>
      <c r="W22" s="114" t="e">
        <f t="shared" ca="1" si="6"/>
        <v>#VALUE!</v>
      </c>
      <c r="X22" s="114" t="e">
        <f t="shared" ca="1" si="6"/>
        <v>#VALUE!</v>
      </c>
      <c r="Y22" s="114" t="e">
        <f t="shared" ca="1" si="6"/>
        <v>#VALUE!</v>
      </c>
      <c r="Z22" s="115" t="e">
        <f t="shared" ca="1" si="6"/>
        <v>#VALUE!</v>
      </c>
    </row>
    <row r="23" spans="2:26" x14ac:dyDescent="0.15">
      <c r="B23" s="116" t="s">
        <v>376</v>
      </c>
      <c r="C23" s="117">
        <f>C7+C11+C15+C19</f>
        <v>924918.7453661717</v>
      </c>
      <c r="D23" s="117">
        <f t="shared" ref="D23:Z24" si="7">D7+D11+D15+D19</f>
        <v>901075.20190897631</v>
      </c>
      <c r="E23" s="117">
        <f t="shared" si="7"/>
        <v>1218415.8747105519</v>
      </c>
      <c r="F23" s="117">
        <f t="shared" si="7"/>
        <v>477811.3540037623</v>
      </c>
      <c r="G23" s="117">
        <f t="shared" si="7"/>
        <v>864257.13868824567</v>
      </c>
      <c r="H23" s="117">
        <f t="shared" si="7"/>
        <v>487970.03700388095</v>
      </c>
      <c r="I23" s="117">
        <f t="shared" si="7"/>
        <v>451840.22684119025</v>
      </c>
      <c r="J23" s="117">
        <f t="shared" si="7"/>
        <v>584552.62462155509</v>
      </c>
      <c r="K23" s="117">
        <f t="shared" si="7"/>
        <v>339691.95244380506</v>
      </c>
      <c r="L23" s="117">
        <f t="shared" si="7"/>
        <v>398657.75612343429</v>
      </c>
      <c r="M23" s="117">
        <f t="shared" si="7"/>
        <v>534383.12189927069</v>
      </c>
      <c r="N23" s="117">
        <f t="shared" si="7"/>
        <v>658124.74276496284</v>
      </c>
      <c r="O23" s="117" t="e">
        <f t="shared" ca="1" si="7"/>
        <v>#VALUE!</v>
      </c>
      <c r="P23" s="117" t="e">
        <f t="shared" ca="1" si="7"/>
        <v>#VALUE!</v>
      </c>
      <c r="Q23" s="117" t="e">
        <f t="shared" ca="1" si="7"/>
        <v>#VALUE!</v>
      </c>
      <c r="R23" s="117" t="e">
        <f t="shared" ca="1" si="7"/>
        <v>#VALUE!</v>
      </c>
      <c r="S23" s="117" t="e">
        <f t="shared" ca="1" si="7"/>
        <v>#VALUE!</v>
      </c>
      <c r="T23" s="117" t="e">
        <f t="shared" ca="1" si="7"/>
        <v>#VALUE!</v>
      </c>
      <c r="U23" s="117" t="e">
        <f t="shared" ca="1" si="7"/>
        <v>#VALUE!</v>
      </c>
      <c r="V23" s="117" t="e">
        <f t="shared" ca="1" si="7"/>
        <v>#VALUE!</v>
      </c>
      <c r="W23" s="117" t="e">
        <f t="shared" ca="1" si="7"/>
        <v>#VALUE!</v>
      </c>
      <c r="X23" s="117" t="e">
        <f t="shared" ca="1" si="7"/>
        <v>#VALUE!</v>
      </c>
      <c r="Y23" s="117" t="e">
        <f t="shared" ca="1" si="7"/>
        <v>#VALUE!</v>
      </c>
      <c r="Z23" s="118" t="e">
        <f t="shared" ca="1" si="7"/>
        <v>#VALUE!</v>
      </c>
    </row>
    <row r="24" spans="2:26" x14ac:dyDescent="0.15">
      <c r="B24" s="119" t="s">
        <v>377</v>
      </c>
      <c r="C24" s="120">
        <f>C8+C12+C16+C20</f>
        <v>946855.00214529224</v>
      </c>
      <c r="D24" s="120">
        <f t="shared" si="7"/>
        <v>1329936.7595916665</v>
      </c>
      <c r="E24" s="120">
        <f t="shared" si="7"/>
        <v>1168476.4415033637</v>
      </c>
      <c r="F24" s="120">
        <f t="shared" si="7"/>
        <v>1514235.2968547237</v>
      </c>
      <c r="G24" s="120">
        <f t="shared" si="7"/>
        <v>1415806.2391758019</v>
      </c>
      <c r="H24" s="120">
        <f t="shared" si="7"/>
        <v>1521925.9826774499</v>
      </c>
      <c r="I24" s="120">
        <f t="shared" si="7"/>
        <v>1025075.4563915994</v>
      </c>
      <c r="J24" s="120">
        <f t="shared" si="7"/>
        <v>1097861.7874137985</v>
      </c>
      <c r="K24" s="120">
        <f t="shared" si="7"/>
        <v>1026699.594078782</v>
      </c>
      <c r="L24" s="120">
        <f t="shared" si="7"/>
        <v>1033150.5974802781</v>
      </c>
      <c r="M24" s="120">
        <f t="shared" si="7"/>
        <v>1106585.7851041025</v>
      </c>
      <c r="N24" s="120">
        <f t="shared" si="7"/>
        <v>947780.17443102621</v>
      </c>
      <c r="O24" s="120" t="e">
        <f t="shared" ca="1" si="7"/>
        <v>#VALUE!</v>
      </c>
      <c r="P24" s="120" t="e">
        <f t="shared" ca="1" si="7"/>
        <v>#VALUE!</v>
      </c>
      <c r="Q24" s="120" t="e">
        <f t="shared" ca="1" si="7"/>
        <v>#VALUE!</v>
      </c>
      <c r="R24" s="120" t="e">
        <f t="shared" ca="1" si="7"/>
        <v>#VALUE!</v>
      </c>
      <c r="S24" s="120" t="e">
        <f t="shared" ca="1" si="7"/>
        <v>#VALUE!</v>
      </c>
      <c r="T24" s="120" t="e">
        <f t="shared" ca="1" si="7"/>
        <v>#VALUE!</v>
      </c>
      <c r="U24" s="120" t="e">
        <f t="shared" ca="1" si="7"/>
        <v>#VALUE!</v>
      </c>
      <c r="V24" s="120" t="e">
        <f t="shared" ca="1" si="7"/>
        <v>#VALUE!</v>
      </c>
      <c r="W24" s="120" t="e">
        <f t="shared" ca="1" si="7"/>
        <v>#VALUE!</v>
      </c>
      <c r="X24" s="120" t="e">
        <f t="shared" ca="1" si="7"/>
        <v>#VALUE!</v>
      </c>
      <c r="Y24" s="120" t="e">
        <f t="shared" ca="1" si="7"/>
        <v>#VALUE!</v>
      </c>
      <c r="Z24" s="121" t="e">
        <f t="shared" ca="1" si="7"/>
        <v>#VALUE!</v>
      </c>
    </row>
    <row r="26" spans="2:26" x14ac:dyDescent="0.15">
      <c r="B26" s="9" t="s">
        <v>382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x14ac:dyDescent="0.15">
      <c r="B27" s="5" t="s">
        <v>45</v>
      </c>
      <c r="C27" s="64">
        <f>SUMIF(Parent!$K$6:$K$209,'Revenue Summary'!$B27,Parent!AN$6:AN$209)+SUMIF(India!$K$6:$K$473,'Revenue Summary'!$B27,India!AN$6:AN$473)+SUMIF(Government!$K$6:$K$203,'Revenue Summary'!$B27,Government!AN$6:AN$203)+SUMIF('Pro Forma Adj.'!$K$6:$K$202,'Revenue Summary'!$B27,'Pro Forma Adj.'!AN$6:AN$202)</f>
        <v>215018.56450889411</v>
      </c>
      <c r="D27" s="64">
        <f>SUMIF(Parent!$K$6:$K$209,'Revenue Summary'!$B27,Parent!AO$6:AO$209)+SUMIF(India!$K$6:$K$473,'Revenue Summary'!$B27,India!AO$6:AO$473)+SUMIF(Government!$K$6:$K$203,'Revenue Summary'!$B27,Government!AO$6:AO$203)+SUMIF('Pro Forma Adj.'!$K$6:$K$202,'Revenue Summary'!$B27,'Pro Forma Adj.'!AO$6:AO$202)</f>
        <v>215402.32757447771</v>
      </c>
      <c r="E27" s="64">
        <f>SUMIF(Parent!$K$6:$K$209,'Revenue Summary'!$B27,Parent!AP$6:AP$209)+SUMIF(India!$K$6:$K$473,'Revenue Summary'!$B27,India!AP$6:AP$473)+SUMIF(Government!$K$6:$K$203,'Revenue Summary'!$B27,Government!AP$6:AP$203)+SUMIF('Pro Forma Adj.'!$K$6:$K$202,'Revenue Summary'!$B27,'Pro Forma Adj.'!AP$6:AP$202)</f>
        <v>330144.07566278963</v>
      </c>
      <c r="F27" s="64">
        <f>SUMIF(Parent!$K$6:$K$209,'Revenue Summary'!$B27,Parent!AQ$6:AQ$209)+SUMIF(India!$K$6:$K$473,'Revenue Summary'!$B27,India!AQ$6:AQ$473)+SUMIF(Government!$K$6:$K$203,'Revenue Summary'!$B27,Government!AQ$6:AQ$203)+SUMIF('Pro Forma Adj.'!$K$6:$K$202,'Revenue Summary'!$B27,'Pro Forma Adj.'!AQ$6:AQ$202)</f>
        <v>240062.76979129255</v>
      </c>
      <c r="G27" s="64">
        <f>SUMIF(Parent!$K$6:$K$209,'Revenue Summary'!$B27,Parent!AR$6:AR$209)+SUMIF(India!$K$6:$K$473,'Revenue Summary'!$B27,India!AR$6:AR$473)+SUMIF(Government!$K$6:$K$203,'Revenue Summary'!$B27,Government!AR$6:AR$203)+SUMIF('Pro Forma Adj.'!$K$6:$K$202,'Revenue Summary'!$B27,'Pro Forma Adj.'!AR$6:AR$202)</f>
        <v>216458.04668560158</v>
      </c>
      <c r="H27" s="64">
        <f>SUMIF(Parent!$K$6:$K$209,'Revenue Summary'!$B27,Parent!AS$6:AS$209)+SUMIF(India!$K$6:$K$473,'Revenue Summary'!$B27,India!AS$6:AS$473)+SUMIF(Government!$K$6:$K$203,'Revenue Summary'!$B27,Government!AS$6:AS$203)+SUMIF('Pro Forma Adj.'!$K$6:$K$202,'Revenue Summary'!$B27,'Pro Forma Adj.'!AS$6:AS$202)</f>
        <v>411987.59979759768</v>
      </c>
      <c r="I27" s="64">
        <f>SUMIF(Parent!$K$6:$K$209,'Revenue Summary'!$B27,Parent!AT$6:AT$209)+SUMIF(India!$K$6:$K$473,'Revenue Summary'!$B27,India!AT$6:AT$473)+SUMIF(Government!$K$6:$K$203,'Revenue Summary'!$B27,Government!AT$6:AT$203)+SUMIF('Pro Forma Adj.'!$K$6:$K$202,'Revenue Summary'!$B27,'Pro Forma Adj.'!AT$6:AT$202)</f>
        <v>275765.94778532797</v>
      </c>
      <c r="J27" s="64">
        <f>SUMIF(Parent!$K$6:$K$209,'Revenue Summary'!$B27,Parent!AU$6:AU$209)+SUMIF(India!$K$6:$K$473,'Revenue Summary'!$B27,India!AU$6:AU$473)+SUMIF(Government!$K$6:$K$203,'Revenue Summary'!$B27,Government!AU$6:AU$203)+SUMIF('Pro Forma Adj.'!$K$6:$K$202,'Revenue Summary'!$B27,'Pro Forma Adj.'!AU$6:AU$202)</f>
        <v>171876.07736133959</v>
      </c>
      <c r="K27" s="64">
        <f>SUMIF(Parent!$K$6:$K$209,'Revenue Summary'!$B27,Parent!AV$6:AV$209)+SUMIF(India!$K$6:$K$473,'Revenue Summary'!$B27,India!AV$6:AV$473)+SUMIF(Government!$K$6:$K$203,'Revenue Summary'!$B27,Government!AV$6:AV$203)+SUMIF('Pro Forma Adj.'!$K$6:$K$202,'Revenue Summary'!$B27,'Pro Forma Adj.'!AV$6:AV$202)</f>
        <v>348256.03955597826</v>
      </c>
      <c r="L27" s="64">
        <f>SUMIF(Parent!$K$6:$K$209,'Revenue Summary'!$B27,Parent!AW$6:AW$209)+SUMIF(India!$K$6:$K$473,'Revenue Summary'!$B27,India!AW$6:AW$473)+SUMIF(Government!$K$6:$K$203,'Revenue Summary'!$B27,Government!AW$6:AW$203)+SUMIF('Pro Forma Adj.'!$K$6:$K$202,'Revenue Summary'!$B27,'Pro Forma Adj.'!AW$6:AW$202)</f>
        <v>213450.10658841478</v>
      </c>
      <c r="M27" s="64">
        <f>SUMIF(Parent!$K$6:$K$209,'Revenue Summary'!$B27,Parent!AX$6:AX$209)+SUMIF(India!$K$6:$K$473,'Revenue Summary'!$B27,India!AX$6:AX$473)+SUMIF(Government!$K$6:$K$203,'Revenue Summary'!$B27,Government!AX$6:AX$203)+SUMIF('Pro Forma Adj.'!$K$6:$K$202,'Revenue Summary'!$B27,'Pro Forma Adj.'!AX$6:AX$202)</f>
        <v>255382.1301302982</v>
      </c>
      <c r="N27" s="64">
        <f>SUMIF(Parent!$K$6:$K$209,'Revenue Summary'!$B27,Parent!AY$6:AY$209)+SUMIF(India!$K$6:$K$473,'Revenue Summary'!$B27,India!AY$6:AY$473)+SUMIF(Government!$K$6:$K$203,'Revenue Summary'!$B27,Government!AY$6:AY$203)+SUMIF('Pro Forma Adj.'!$K$6:$K$202,'Revenue Summary'!$B27,'Pro Forma Adj.'!AY$6:AY$202)</f>
        <v>464753.95193925838</v>
      </c>
      <c r="O27" s="64">
        <f>IF($B$3="NO",SUMIF(Parent!$K$6:$K$209,'Revenue Summary'!$B27,Parent!AZ$6:AZ$209)+SUMIF(India!$K$6:$K$473,'Revenue Summary'!$B27,India!AZ$6:AZ$473)+SUMIF(Government!$K$6:$K$203,'Revenue Summary'!$B27,Government!AZ$6:AZ$203)+SUMIF('Pro Forma Adj.'!$K$6:$K$202,'Revenue Summary'!$B27,'Pro Forma Adj.'!AZ$6:AZ$202),SUMIF(Parent!$K$6:$K$209,'Revenue Summary'!$B27,Parent!AZ$6:AZ$209)+SUMIF(India!$K$6:$K$473,'Revenue Summary'!$B27,India!AZ$6:AZ$473)+SUMIF(Government!$K$6:$K$203,'Revenue Summary'!$B27,Government!AZ$6:AZ$203)+SUMIF('Pro Forma Adj.'!$K$6:$K$202,'Revenue Summary'!$B27,'Pro Forma Adj.'!AZ$6:AZ$202)+SUMIF('[1]2025 Pipeline'!$M$6:$M$140,'Revenue Summary'!$B27,'[1]2025 Pipeline'!AV$6:AV$140)+SUMIF('[1]2025 Pipeline'!$M$6:$M$140,'Revenue Summary'!$B27,'[1]2025 Pipeline'!BI$6:BI$140))</f>
        <v>273625.64922063873</v>
      </c>
      <c r="P27" s="64">
        <f>IF($B$3="NO",SUMIF(Parent!$K$6:$K$209,'Revenue Summary'!$B27,Parent!BA$6:BA$209)+SUMIF(India!$K$6:$K$473,'Revenue Summary'!$B27,India!BA$6:BA$473)+SUMIF(Government!$K$6:$K$203,'Revenue Summary'!$B27,Government!BA$6:BA$203)+SUMIF('Pro Forma Adj.'!$K$6:$K$202,'Revenue Summary'!$B27,'Pro Forma Adj.'!BA$6:BA$202),SUMIF(Parent!$K$6:$K$209,'Revenue Summary'!$B27,Parent!BA$6:BA$209)+SUMIF(India!$K$6:$K$473,'Revenue Summary'!$B27,India!BA$6:BA$473)+SUMIF(Government!$K$6:$K$203,'Revenue Summary'!$B27,Government!BA$6:BA$203)+SUMIF('Pro Forma Adj.'!$K$6:$K$202,'Revenue Summary'!$B27,'Pro Forma Adj.'!BA$6:BA$202)+SUMIF('[1]2025 Pipeline'!$M$6:$M$140,'Revenue Summary'!$B27,'[1]2025 Pipeline'!AW$6:AW$140)+SUMIF('[1]2025 Pipeline'!$M$6:$M$140,'Revenue Summary'!$B27,'[1]2025 Pipeline'!BJ$6:BJ$140))</f>
        <v>205616.51683447743</v>
      </c>
      <c r="Q27" s="64">
        <f>IF($B$3="NO",SUMIF(Parent!$K$6:$K$209,'Revenue Summary'!$B27,Parent!BB$6:BB$209)+SUMIF(India!$K$6:$K$473,'Revenue Summary'!$B27,India!BB$6:BB$473)+SUMIF(Government!$K$6:$K$203,'Revenue Summary'!$B27,Government!BB$6:BB$203)+SUMIF('Pro Forma Adj.'!$K$6:$K$202,'Revenue Summary'!$B27,'Pro Forma Adj.'!BB$6:BB$202),SUMIF(Parent!$K$6:$K$209,'Revenue Summary'!$B27,Parent!BB$6:BB$209)+SUMIF(India!$K$6:$K$473,'Revenue Summary'!$B27,India!BB$6:BB$473)+SUMIF(Government!$K$6:$K$203,'Revenue Summary'!$B27,Government!BB$6:BB$203)+SUMIF('Pro Forma Adj.'!$K$6:$K$202,'Revenue Summary'!$B27,'Pro Forma Adj.'!BB$6:BB$202)+SUMIF('[1]2025 Pipeline'!$M$6:$M$140,'Revenue Summary'!$B27,'[1]2025 Pipeline'!AX$6:AX$140)+SUMIF('[1]2025 Pipeline'!$M$6:$M$140,'Revenue Summary'!$B27,'[1]2025 Pipeline'!BK$6:BK$140))</f>
        <v>230339.3445458475</v>
      </c>
      <c r="R27" s="64">
        <f>IF($B$3="NO",SUMIF(Parent!$K$6:$K$209,'Revenue Summary'!$B27,Parent!BC$6:BC$209)+SUMIF(India!$K$6:$K$473,'Revenue Summary'!$B27,India!BC$6:BC$473)+SUMIF(Government!$K$6:$K$203,'Revenue Summary'!$B27,Government!BC$6:BC$203)+SUMIF('Pro Forma Adj.'!$K$6:$K$202,'Revenue Summary'!$B27,'Pro Forma Adj.'!BC$6:BC$202),SUMIF(Parent!$K$6:$K$209,'Revenue Summary'!$B27,Parent!BC$6:BC$209)+SUMIF(India!$K$6:$K$473,'Revenue Summary'!$B27,India!BC$6:BC$473)+SUMIF(Government!$K$6:$K$203,'Revenue Summary'!$B27,Government!BC$6:BC$203)+SUMIF('Pro Forma Adj.'!$K$6:$K$202,'Revenue Summary'!$B27,'Pro Forma Adj.'!BC$6:BC$202)+SUMIF('[1]2025 Pipeline'!$M$6:$M$140,'Revenue Summary'!$B27,'[1]2025 Pipeline'!AY$6:AY$140)+SUMIF('[1]2025 Pipeline'!$M$6:$M$140,'Revenue Summary'!$B27,'[1]2025 Pipeline'!BL$6:BL$140))</f>
        <v>229666.4365718888</v>
      </c>
      <c r="S27" s="64">
        <f>IF($B$3="NO",SUMIF(Parent!$K$6:$K$209,'Revenue Summary'!$B27,Parent!BD$6:BD$209)+SUMIF(India!$K$6:$K$473,'Revenue Summary'!$B27,India!BD$6:BD$473)+SUMIF(Government!$K$6:$K$203,'Revenue Summary'!$B27,Government!BD$6:BD$203)+SUMIF('Pro Forma Adj.'!$K$6:$K$202,'Revenue Summary'!$B27,'Pro Forma Adj.'!BD$6:BD$202),SUMIF(Parent!$K$6:$K$209,'Revenue Summary'!$B27,Parent!BD$6:BD$209)+SUMIF(India!$K$6:$K$473,'Revenue Summary'!$B27,India!BD$6:BD$473)+SUMIF(Government!$K$6:$K$203,'Revenue Summary'!$B27,Government!BD$6:BD$203)+SUMIF('Pro Forma Adj.'!$K$6:$K$202,'Revenue Summary'!$B27,'Pro Forma Adj.'!BD$6:BD$202)+SUMIF('[1]2025 Pipeline'!$M$6:$M$140,'Revenue Summary'!$B27,'[1]2025 Pipeline'!AZ$6:AZ$140)+SUMIF('[1]2025 Pipeline'!$M$6:$M$140,'Revenue Summary'!$B27,'[1]2025 Pipeline'!BM$6:BM$140))</f>
        <v>219953.9717796068</v>
      </c>
      <c r="T27" s="64">
        <f>IF($B$3="NO",SUMIF(Parent!$K$6:$K$209,'Revenue Summary'!$B27,Parent!BE$6:BE$209)+SUMIF(India!$K$6:$K$473,'Revenue Summary'!$B27,India!BE$6:BE$473)+SUMIF(Government!$K$6:$K$203,'Revenue Summary'!$B27,Government!BE$6:BE$203)+SUMIF('Pro Forma Adj.'!$K$6:$K$202,'Revenue Summary'!$B27,'Pro Forma Adj.'!BE$6:BE$202),SUMIF(Parent!$K$6:$K$209,'Revenue Summary'!$B27,Parent!BE$6:BE$209)+SUMIF(India!$K$6:$K$473,'Revenue Summary'!$B27,India!BE$6:BE$473)+SUMIF(Government!$K$6:$K$203,'Revenue Summary'!$B27,Government!BE$6:BE$203)+SUMIF('Pro Forma Adj.'!$K$6:$K$202,'Revenue Summary'!$B27,'Pro Forma Adj.'!BE$6:BE$202)+SUMIF('[1]2025 Pipeline'!$M$6:$M$140,'Revenue Summary'!$B27,'[1]2025 Pipeline'!BA$6:BA$140)+SUMIF('[1]2025 Pipeline'!$M$6:$M$140,'Revenue Summary'!$B27,'[1]2025 Pipeline'!BN$6:BN$140))</f>
        <v>222145.52695328149</v>
      </c>
      <c r="U27" s="64">
        <f>IF($B$3="NO",SUMIF(Parent!$K$6:$K$209,'Revenue Summary'!$B27,Parent!BF$6:BF$209)+SUMIF(India!$K$6:$K$473,'Revenue Summary'!$B27,India!BF$6:BF$473)+SUMIF(Government!$K$6:$K$203,'Revenue Summary'!$B27,Government!BF$6:BF$203)+SUMIF('Pro Forma Adj.'!$K$6:$K$202,'Revenue Summary'!$B27,'Pro Forma Adj.'!BF$6:BF$202),SUMIF(Parent!$K$6:$K$209,'Revenue Summary'!$B27,Parent!BF$6:BF$209)+SUMIF(India!$K$6:$K$473,'Revenue Summary'!$B27,India!BF$6:BF$473)+SUMIF(Government!$K$6:$K$203,'Revenue Summary'!$B27,Government!BF$6:BF$203)+SUMIF('Pro Forma Adj.'!$K$6:$K$202,'Revenue Summary'!$B27,'Pro Forma Adj.'!BF$6:BF$202)+SUMIF('[1]2025 Pipeline'!$M$6:$M$140,'Revenue Summary'!$B27,'[1]2025 Pipeline'!BB$6:BB$140)+SUMIF('[1]2025 Pipeline'!$M$6:$M$140,'Revenue Summary'!$B27,'[1]2025 Pipeline'!BO$6:BO$140))</f>
        <v>230654.88673792951</v>
      </c>
      <c r="V27" s="64">
        <f>IF($B$3="NO",SUMIF(Parent!$K$6:$K$209,'Revenue Summary'!$B27,Parent!BG$6:BG$209)+SUMIF(India!$K$6:$K$473,'Revenue Summary'!$B27,India!BG$6:BG$473)+SUMIF(Government!$K$6:$K$203,'Revenue Summary'!$B27,Government!BG$6:BG$203)+SUMIF('Pro Forma Adj.'!$K$6:$K$202,'Revenue Summary'!$B27,'Pro Forma Adj.'!BG$6:BG$202),SUMIF(Parent!$K$6:$K$209,'Revenue Summary'!$B27,Parent!BG$6:BG$209)+SUMIF(India!$K$6:$K$473,'Revenue Summary'!$B27,India!BG$6:BG$473)+SUMIF(Government!$K$6:$K$203,'Revenue Summary'!$B27,Government!BG$6:BG$203)+SUMIF('Pro Forma Adj.'!$K$6:$K$202,'Revenue Summary'!$B27,'Pro Forma Adj.'!BG$6:BG$202)+SUMIF('[1]2025 Pipeline'!$M$6:$M$140,'Revenue Summary'!$B27,'[1]2025 Pipeline'!BC$6:BC$140)+SUMIF('[1]2025 Pipeline'!$M$6:$M$140,'Revenue Summary'!$B27,'[1]2025 Pipeline'!BP$6:BP$140))</f>
        <v>232304.24479094171</v>
      </c>
      <c r="W27" s="64">
        <f>IF($B$3="NO",SUMIF(Parent!$K$6:$K$209,'Revenue Summary'!$B27,Parent!BH$6:BH$209)+SUMIF(India!$K$6:$K$473,'Revenue Summary'!$B27,India!BH$6:BH$473)+SUMIF(Government!$K$6:$K$203,'Revenue Summary'!$B27,Government!BH$6:BH$203)+SUMIF('Pro Forma Adj.'!$K$6:$K$202,'Revenue Summary'!$B27,'Pro Forma Adj.'!BH$6:BH$202),SUMIF(Parent!$K$6:$K$209,'Revenue Summary'!$B27,Parent!BH$6:BH$209)+SUMIF(India!$K$6:$K$473,'Revenue Summary'!$B27,India!BH$6:BH$473)+SUMIF(Government!$K$6:$K$203,'Revenue Summary'!$B27,Government!BH$6:BH$203)+SUMIF('Pro Forma Adj.'!$K$6:$K$202,'Revenue Summary'!$B27,'Pro Forma Adj.'!BH$6:BH$202)+SUMIF('[1]2025 Pipeline'!$M$6:$M$140,'Revenue Summary'!$B27,'[1]2025 Pipeline'!BD$6:BD$140)+SUMIF('[1]2025 Pipeline'!$M$6:$M$140,'Revenue Summary'!$B27,'[1]2025 Pipeline'!BQ$6:BQ$140))</f>
        <v>232270.52695328149</v>
      </c>
      <c r="X27" s="64">
        <f>IF($B$3="NO",SUMIF(Parent!$K$6:$K$209,'Revenue Summary'!$B27,Parent!BI$6:BI$209)+SUMIF(India!$K$6:$K$473,'Revenue Summary'!$B27,India!BI$6:BI$473)+SUMIF(Government!$K$6:$K$203,'Revenue Summary'!$B27,Government!BI$6:BI$203)+SUMIF('Pro Forma Adj.'!$K$6:$K$202,'Revenue Summary'!$B27,'Pro Forma Adj.'!BI$6:BI$202),SUMIF(Parent!$K$6:$K$209,'Revenue Summary'!$B27,Parent!BI$6:BI$209)+SUMIF(India!$K$6:$K$473,'Revenue Summary'!$B27,India!BI$6:BI$473)+SUMIF(Government!$K$6:$K$203,'Revenue Summary'!$B27,Government!BI$6:BI$203)+SUMIF('Pro Forma Adj.'!$K$6:$K$202,'Revenue Summary'!$B27,'Pro Forma Adj.'!BI$6:BI$202)+SUMIF('[1]2025 Pipeline'!$M$6:$M$140,'Revenue Summary'!$B27,'[1]2025 Pipeline'!BE$6:BE$140)+SUMIF('[1]2025 Pipeline'!$M$6:$M$140,'Revenue Summary'!$B27,'[1]2025 Pipeline'!BR$6:BR$140))</f>
        <v>232154.0534045962</v>
      </c>
      <c r="Y27" s="64">
        <f>IF($B$3="NO",SUMIF(Parent!$K$6:$K$209,'Revenue Summary'!$B27,Parent!BJ$6:BJ$209)+SUMIF(India!$K$6:$K$473,'Revenue Summary'!$B27,India!BJ$6:BJ$473)+SUMIF(Government!$K$6:$K$203,'Revenue Summary'!$B27,Government!BJ$6:BJ$203)+SUMIF('Pro Forma Adj.'!$K$6:$K$202,'Revenue Summary'!$B27,'Pro Forma Adj.'!BJ$6:BJ$202),SUMIF(Parent!$K$6:$K$209,'Revenue Summary'!$B27,Parent!BJ$6:BJ$209)+SUMIF(India!$K$6:$K$473,'Revenue Summary'!$B27,India!BJ$6:BJ$473)+SUMIF(Government!$K$6:$K$203,'Revenue Summary'!$B27,Government!BJ$6:BJ$203)+SUMIF('Pro Forma Adj.'!$K$6:$K$202,'Revenue Summary'!$B27,'Pro Forma Adj.'!BJ$6:BJ$202)+SUMIF('[1]2025 Pipeline'!$M$6:$M$140,'Revenue Summary'!$B27,'[1]2025 Pipeline'!BF$6:BF$140)+SUMIF('[1]2025 Pipeline'!$M$6:$M$140,'Revenue Summary'!$B27,'[1]2025 Pipeline'!BS$6:BS$140))</f>
        <v>237699.69361994817</v>
      </c>
      <c r="Z27" s="64">
        <f>IF($B$3="NO",SUMIF(Parent!$K$6:$K$209,'Revenue Summary'!$B27,Parent!BK$6:BK$209)+SUMIF(India!$K$6:$K$473,'Revenue Summary'!$B27,India!BK$6:BK$473)+SUMIF(Government!$K$6:$K$203,'Revenue Summary'!$B27,Government!BK$6:BK$203)+SUMIF('Pro Forma Adj.'!$K$6:$K$202,'Revenue Summary'!$B27,'Pro Forma Adj.'!BK$6:BK$202),SUMIF(Parent!$K$6:$K$209,'Revenue Summary'!$B27,Parent!BK$6:BK$209)+SUMIF(India!$K$6:$K$473,'Revenue Summary'!$B27,India!BK$6:BK$473)+SUMIF(Government!$K$6:$K$203,'Revenue Summary'!$B27,Government!BK$6:BK$203)+SUMIF('Pro Forma Adj.'!$K$6:$K$202,'Revenue Summary'!$B27,'Pro Forma Adj.'!BK$6:BK$202)+SUMIF('[1]2025 Pipeline'!$M$6:$M$140,'Revenue Summary'!$B27,'[1]2025 Pipeline'!BG$6:BG$140)+SUMIF('[1]2025 Pipeline'!$M$6:$M$140,'Revenue Summary'!$B27,'[1]2025 Pipeline'!BT$6:BT$140))</f>
        <v>249966.5534045962</v>
      </c>
    </row>
    <row r="28" spans="2:26" x14ac:dyDescent="0.15">
      <c r="B28" s="5" t="s">
        <v>46</v>
      </c>
      <c r="C28" s="64">
        <f>SUMIF(Parent!$K$6:$K$209,'Revenue Summary'!$B28,Parent!AN$6:AN$209)+SUMIF(India!$K$6:$K$473,'Revenue Summary'!$B28,India!AN$6:AN$473)+SUMIF(Government!$K$6:$K$203,'Revenue Summary'!$B28,Government!AN$6:AN$203)+SUMIF('Pro Forma Adj.'!$K$6:$K$202,'Revenue Summary'!$B28,'Pro Forma Adj.'!AN$6:AN$202)</f>
        <v>315607.5474752204</v>
      </c>
      <c r="D28" s="64">
        <f>SUMIF(Parent!$K$6:$K$209,'Revenue Summary'!$B28,Parent!AO$6:AO$209)+SUMIF(India!$K$6:$K$473,'Revenue Summary'!$B28,India!AO$6:AO$473)+SUMIF(Government!$K$6:$K$203,'Revenue Summary'!$B28,Government!AO$6:AO$203)+SUMIF('Pro Forma Adj.'!$K$6:$K$202,'Revenue Summary'!$B28,'Pro Forma Adj.'!AO$6:AO$202)</f>
        <v>472589.29060287849</v>
      </c>
      <c r="E28" s="64">
        <f>SUMIF(Parent!$K$6:$K$209,'Revenue Summary'!$B28,Parent!AP$6:AP$209)+SUMIF(India!$K$6:$K$473,'Revenue Summary'!$B28,India!AP$6:AP$473)+SUMIF(Government!$K$6:$K$203,'Revenue Summary'!$B28,Government!AP$6:AP$203)+SUMIF('Pro Forma Adj.'!$K$6:$K$202,'Revenue Summary'!$B28,'Pro Forma Adj.'!AP$6:AP$202)</f>
        <v>353007.68596093124</v>
      </c>
      <c r="F28" s="64">
        <f>SUMIF(Parent!$K$6:$K$209,'Revenue Summary'!$B28,Parent!AQ$6:AQ$209)+SUMIF(India!$K$6:$K$473,'Revenue Summary'!$B28,India!AQ$6:AQ$473)+SUMIF(Government!$K$6:$K$203,'Revenue Summary'!$B28,Government!AQ$6:AQ$203)+SUMIF('Pro Forma Adj.'!$K$6:$K$202,'Revenue Summary'!$B28,'Pro Forma Adj.'!AQ$6:AQ$202)</f>
        <v>802296.56209205021</v>
      </c>
      <c r="G28" s="64">
        <f>SUMIF(Parent!$K$6:$K$209,'Revenue Summary'!$B28,Parent!AR$6:AR$209)+SUMIF(India!$K$6:$K$473,'Revenue Summary'!$B28,India!AR$6:AR$473)+SUMIF(Government!$K$6:$K$203,'Revenue Summary'!$B28,Government!AR$6:AR$203)+SUMIF('Pro Forma Adj.'!$K$6:$K$202,'Revenue Summary'!$B28,'Pro Forma Adj.'!AR$6:AR$202)</f>
        <v>749722.0453171304</v>
      </c>
      <c r="H28" s="64">
        <f>SUMIF(Parent!$K$6:$K$209,'Revenue Summary'!$B28,Parent!AS$6:AS$209)+SUMIF(India!$K$6:$K$473,'Revenue Summary'!$B28,India!AS$6:AS$473)+SUMIF(Government!$K$6:$K$203,'Revenue Summary'!$B28,Government!AS$6:AS$203)+SUMIF('Pro Forma Adj.'!$K$6:$K$202,'Revenue Summary'!$B28,'Pro Forma Adj.'!AS$6:AS$202)</f>
        <v>593518.90425820497</v>
      </c>
      <c r="I28" s="64">
        <f>SUMIF(Parent!$K$6:$K$209,'Revenue Summary'!$B28,Parent!AT$6:AT$209)+SUMIF(India!$K$6:$K$473,'Revenue Summary'!$B28,India!AT$6:AT$473)+SUMIF(Government!$K$6:$K$203,'Revenue Summary'!$B28,Government!AT$6:AT$203)+SUMIF('Pro Forma Adj.'!$K$6:$K$202,'Revenue Summary'!$B28,'Pro Forma Adj.'!AT$6:AT$202)</f>
        <v>502755.32535690221</v>
      </c>
      <c r="J28" s="64">
        <f>SUMIF(Parent!$K$6:$K$209,'Revenue Summary'!$B28,Parent!AU$6:AU$209)+SUMIF(India!$K$6:$K$473,'Revenue Summary'!$B28,India!AU$6:AU$473)+SUMIF(Government!$K$6:$K$203,'Revenue Summary'!$B28,Government!AU$6:AU$203)+SUMIF('Pro Forma Adj.'!$K$6:$K$202,'Revenue Summary'!$B28,'Pro Forma Adj.'!AU$6:AU$202)</f>
        <v>508322.73061442276</v>
      </c>
      <c r="K28" s="64">
        <f>SUMIF(Parent!$K$6:$K$209,'Revenue Summary'!$B28,Parent!AV$6:AV$209)+SUMIF(India!$K$6:$K$473,'Revenue Summary'!$B28,India!AV$6:AV$473)+SUMIF(Government!$K$6:$K$203,'Revenue Summary'!$B28,Government!AV$6:AV$203)+SUMIF('Pro Forma Adj.'!$K$6:$K$202,'Revenue Summary'!$B28,'Pro Forma Adj.'!AV$6:AV$202)</f>
        <v>220801.00859365403</v>
      </c>
      <c r="L28" s="64">
        <f>SUMIF(Parent!$K$6:$K$209,'Revenue Summary'!$B28,Parent!AW$6:AW$209)+SUMIF(India!$K$6:$K$473,'Revenue Summary'!$B28,India!AW$6:AW$473)+SUMIF(Government!$K$6:$K$203,'Revenue Summary'!$B28,Government!AW$6:AW$203)+SUMIF('Pro Forma Adj.'!$K$6:$K$202,'Revenue Summary'!$B28,'Pro Forma Adj.'!AW$6:AW$202)</f>
        <v>394674.49768667691</v>
      </c>
      <c r="M28" s="64">
        <f>SUMIF(Parent!$K$6:$K$209,'Revenue Summary'!$B28,Parent!AX$6:AX$209)+SUMIF(India!$K$6:$K$473,'Revenue Summary'!$B28,India!AX$6:AX$473)+SUMIF(Government!$K$6:$K$203,'Revenue Summary'!$B28,Government!AX$6:AX$203)+SUMIF('Pro Forma Adj.'!$K$6:$K$202,'Revenue Summary'!$B28,'Pro Forma Adj.'!AX$6:AX$202)</f>
        <v>511077.16522093187</v>
      </c>
      <c r="N28" s="64">
        <f>SUMIF(Parent!$K$6:$K$209,'Revenue Summary'!$B28,Parent!AY$6:AY$209)+SUMIF(India!$K$6:$K$473,'Revenue Summary'!$B28,India!AY$6:AY$473)+SUMIF(Government!$K$6:$K$203,'Revenue Summary'!$B28,Government!AY$6:AY$203)+SUMIF('Pro Forma Adj.'!$K$6:$K$202,'Revenue Summary'!$B28,'Pro Forma Adj.'!AY$6:AY$202)</f>
        <v>464085.99343232543</v>
      </c>
      <c r="O28" s="64">
        <f>IF($B$3="NO",SUMIF(Parent!$K$6:$K$209,'Revenue Summary'!$B28,Parent!AZ$6:AZ$209)+SUMIF(India!$K$6:$K$473,'Revenue Summary'!$B28,India!AZ$6:AZ$473)+SUMIF(Government!$K$6:$K$203,'Revenue Summary'!$B28,Government!AZ$6:AZ$203)+SUMIF('Pro Forma Adj.'!$K$6:$K$202,'Revenue Summary'!$B28,'Pro Forma Adj.'!AZ$6:AZ$202),SUMIF(Parent!$K$6:$K$209,'Revenue Summary'!$B28,Parent!AZ$6:AZ$209)+SUMIF(India!$K$6:$K$473,'Revenue Summary'!$B28,India!AZ$6:AZ$473)+SUMIF(Government!$K$6:$K$203,'Revenue Summary'!$B28,Government!AZ$6:AZ$203)+SUMIF('Pro Forma Adj.'!$K$6:$K$202,'Revenue Summary'!$B28,'Pro Forma Adj.'!AZ$6:AZ$202)+SUMIF('[1]2025 Pipeline'!$M$6:$M$140,'Revenue Summary'!$B28,'[1]2025 Pipeline'!AV$6:AV$140)+SUMIF('[1]2025 Pipeline'!$M$6:$M$140,'Revenue Summary'!$B28,'[1]2025 Pipeline'!BI$6:BI$140))</f>
        <v>487309.97023994761</v>
      </c>
      <c r="P28" s="64">
        <f>IF($B$3="NO",SUMIF(Parent!$K$6:$K$209,'Revenue Summary'!$B28,Parent!BA$6:BA$209)+SUMIF(India!$K$6:$K$473,'Revenue Summary'!$B28,India!BA$6:BA$473)+SUMIF(Government!$K$6:$K$203,'Revenue Summary'!$B28,Government!BA$6:BA$203)+SUMIF('Pro Forma Adj.'!$K$6:$K$202,'Revenue Summary'!$B28,'Pro Forma Adj.'!BA$6:BA$202),SUMIF(Parent!$K$6:$K$209,'Revenue Summary'!$B28,Parent!BA$6:BA$209)+SUMIF(India!$K$6:$K$473,'Revenue Summary'!$B28,India!BA$6:BA$473)+SUMIF(Government!$K$6:$K$203,'Revenue Summary'!$B28,Government!BA$6:BA$203)+SUMIF('Pro Forma Adj.'!$K$6:$K$202,'Revenue Summary'!$B28,'Pro Forma Adj.'!BA$6:BA$202)+SUMIF('[1]2025 Pipeline'!$M$6:$M$140,'Revenue Summary'!$B28,'[1]2025 Pipeline'!AW$6:AW$140)+SUMIF('[1]2025 Pipeline'!$M$6:$M$140,'Revenue Summary'!$B28,'[1]2025 Pipeline'!BJ$6:BJ$140))</f>
        <v>817255.12094744388</v>
      </c>
      <c r="Q28" s="64">
        <f>IF($B$3="NO",SUMIF(Parent!$K$6:$K$209,'Revenue Summary'!$B28,Parent!BB$6:BB$209)+SUMIF(India!$K$6:$K$473,'Revenue Summary'!$B28,India!BB$6:BB$473)+SUMIF(Government!$K$6:$K$203,'Revenue Summary'!$B28,Government!BB$6:BB$203)+SUMIF('Pro Forma Adj.'!$K$6:$K$202,'Revenue Summary'!$B28,'Pro Forma Adj.'!BB$6:BB$202),SUMIF(Parent!$K$6:$K$209,'Revenue Summary'!$B28,Parent!BB$6:BB$209)+SUMIF(India!$K$6:$K$473,'Revenue Summary'!$B28,India!BB$6:BB$473)+SUMIF(Government!$K$6:$K$203,'Revenue Summary'!$B28,Government!BB$6:BB$203)+SUMIF('Pro Forma Adj.'!$K$6:$K$202,'Revenue Summary'!$B28,'Pro Forma Adj.'!BB$6:BB$202)+SUMIF('[1]2025 Pipeline'!$M$6:$M$140,'Revenue Summary'!$B28,'[1]2025 Pipeline'!AX$6:AX$140)+SUMIF('[1]2025 Pipeline'!$M$6:$M$140,'Revenue Summary'!$B28,'[1]2025 Pipeline'!BK$6:BK$140))</f>
        <v>409608.1313432068</v>
      </c>
      <c r="R28" s="64">
        <f>IF($B$3="NO",SUMIF(Parent!$K$6:$K$209,'Revenue Summary'!$B28,Parent!BC$6:BC$209)+SUMIF(India!$K$6:$K$473,'Revenue Summary'!$B28,India!BC$6:BC$473)+SUMIF(Government!$K$6:$K$203,'Revenue Summary'!$B28,Government!BC$6:BC$203)+SUMIF('Pro Forma Adj.'!$K$6:$K$202,'Revenue Summary'!$B28,'Pro Forma Adj.'!BC$6:BC$202),SUMIF(Parent!$K$6:$K$209,'Revenue Summary'!$B28,Parent!BC$6:BC$209)+SUMIF(India!$K$6:$K$473,'Revenue Summary'!$B28,India!BC$6:BC$473)+SUMIF(Government!$K$6:$K$203,'Revenue Summary'!$B28,Government!BC$6:BC$203)+SUMIF('Pro Forma Adj.'!$K$6:$K$202,'Revenue Summary'!$B28,'Pro Forma Adj.'!BC$6:BC$202)+SUMIF('[1]2025 Pipeline'!$M$6:$M$140,'Revenue Summary'!$B28,'[1]2025 Pipeline'!AY$6:AY$140)+SUMIF('[1]2025 Pipeline'!$M$6:$M$140,'Revenue Summary'!$B28,'[1]2025 Pipeline'!BL$6:BL$140))</f>
        <v>447709.07022512064</v>
      </c>
      <c r="S28" s="64">
        <f>IF($B$3="NO",SUMIF(Parent!$K$6:$K$209,'Revenue Summary'!$B28,Parent!BD$6:BD$209)+SUMIF(India!$K$6:$K$473,'Revenue Summary'!$B28,India!BD$6:BD$473)+SUMIF(Government!$K$6:$K$203,'Revenue Summary'!$B28,Government!BD$6:BD$203)+SUMIF('Pro Forma Adj.'!$K$6:$K$202,'Revenue Summary'!$B28,'Pro Forma Adj.'!BD$6:BD$202),SUMIF(Parent!$K$6:$K$209,'Revenue Summary'!$B28,Parent!BD$6:BD$209)+SUMIF(India!$K$6:$K$473,'Revenue Summary'!$B28,India!BD$6:BD$473)+SUMIF(Government!$K$6:$K$203,'Revenue Summary'!$B28,Government!BD$6:BD$203)+SUMIF('Pro Forma Adj.'!$K$6:$K$202,'Revenue Summary'!$B28,'Pro Forma Adj.'!BD$6:BD$202)+SUMIF('[1]2025 Pipeline'!$M$6:$M$140,'Revenue Summary'!$B28,'[1]2025 Pipeline'!AZ$6:AZ$140)+SUMIF('[1]2025 Pipeline'!$M$6:$M$140,'Revenue Summary'!$B28,'[1]2025 Pipeline'!BM$6:BM$140))</f>
        <v>507789.01544377184</v>
      </c>
      <c r="T28" s="64">
        <f>IF($B$3="NO",SUMIF(Parent!$K$6:$K$209,'Revenue Summary'!$B28,Parent!BE$6:BE$209)+SUMIF(India!$K$6:$K$473,'Revenue Summary'!$B28,India!BE$6:BE$473)+SUMIF(Government!$K$6:$K$203,'Revenue Summary'!$B28,Government!BE$6:BE$203)+SUMIF('Pro Forma Adj.'!$K$6:$K$202,'Revenue Summary'!$B28,'Pro Forma Adj.'!BE$6:BE$202),SUMIF(Parent!$K$6:$K$209,'Revenue Summary'!$B28,Parent!BE$6:BE$209)+SUMIF(India!$K$6:$K$473,'Revenue Summary'!$B28,India!BE$6:BE$473)+SUMIF(Government!$K$6:$K$203,'Revenue Summary'!$B28,Government!BE$6:BE$203)+SUMIF('Pro Forma Adj.'!$K$6:$K$202,'Revenue Summary'!$B28,'Pro Forma Adj.'!BE$6:BE$202)+SUMIF('[1]2025 Pipeline'!$M$6:$M$140,'Revenue Summary'!$B28,'[1]2025 Pipeline'!BA$6:BA$140)+SUMIF('[1]2025 Pipeline'!$M$6:$M$140,'Revenue Summary'!$B28,'[1]2025 Pipeline'!BN$6:BN$140))</f>
        <v>486668.36928784865</v>
      </c>
      <c r="U28" s="64">
        <f>IF($B$3="NO",SUMIF(Parent!$K$6:$K$209,'Revenue Summary'!$B28,Parent!BF$6:BF$209)+SUMIF(India!$K$6:$K$473,'Revenue Summary'!$B28,India!BF$6:BF$473)+SUMIF(Government!$K$6:$K$203,'Revenue Summary'!$B28,Government!BF$6:BF$203)+SUMIF('Pro Forma Adj.'!$K$6:$K$202,'Revenue Summary'!$B28,'Pro Forma Adj.'!BF$6:BF$202),SUMIF(Parent!$K$6:$K$209,'Revenue Summary'!$B28,Parent!BF$6:BF$209)+SUMIF(India!$K$6:$K$473,'Revenue Summary'!$B28,India!BF$6:BF$473)+SUMIF(Government!$K$6:$K$203,'Revenue Summary'!$B28,Government!BF$6:BF$203)+SUMIF('Pro Forma Adj.'!$K$6:$K$202,'Revenue Summary'!$B28,'Pro Forma Adj.'!BF$6:BF$202)+SUMIF('[1]2025 Pipeline'!$M$6:$M$140,'Revenue Summary'!$B28,'[1]2025 Pipeline'!BB$6:BB$140)+SUMIF('[1]2025 Pipeline'!$M$6:$M$140,'Revenue Summary'!$B28,'[1]2025 Pipeline'!BO$6:BO$140))</f>
        <v>428112.04785215872</v>
      </c>
      <c r="V28" s="64">
        <f>IF($B$3="NO",SUMIF(Parent!$K$6:$K$209,'Revenue Summary'!$B28,Parent!BG$6:BG$209)+SUMIF(India!$K$6:$K$473,'Revenue Summary'!$B28,India!BG$6:BG$473)+SUMIF(Government!$K$6:$K$203,'Revenue Summary'!$B28,Government!BG$6:BG$203)+SUMIF('Pro Forma Adj.'!$K$6:$K$202,'Revenue Summary'!$B28,'Pro Forma Adj.'!BG$6:BG$202),SUMIF(Parent!$K$6:$K$209,'Revenue Summary'!$B28,Parent!BG$6:BG$209)+SUMIF(India!$K$6:$K$473,'Revenue Summary'!$B28,India!BG$6:BG$473)+SUMIF(Government!$K$6:$K$203,'Revenue Summary'!$B28,Government!BG$6:BG$203)+SUMIF('Pro Forma Adj.'!$K$6:$K$202,'Revenue Summary'!$B28,'Pro Forma Adj.'!BG$6:BG$202)+SUMIF('[1]2025 Pipeline'!$M$6:$M$140,'Revenue Summary'!$B28,'[1]2025 Pipeline'!BC$6:BC$140)+SUMIF('[1]2025 Pipeline'!$M$6:$M$140,'Revenue Summary'!$B28,'[1]2025 Pipeline'!BP$6:BP$140))</f>
        <v>435278.71451882535</v>
      </c>
      <c r="W28" s="64">
        <f>IF($B$3="NO",SUMIF(Parent!$K$6:$K$209,'Revenue Summary'!$B28,Parent!BH$6:BH$209)+SUMIF(India!$K$6:$K$473,'Revenue Summary'!$B28,India!BH$6:BH$473)+SUMIF(Government!$K$6:$K$203,'Revenue Summary'!$B28,Government!BH$6:BH$203)+SUMIF('Pro Forma Adj.'!$K$6:$K$202,'Revenue Summary'!$B28,'Pro Forma Adj.'!BH$6:BH$202),SUMIF(Parent!$K$6:$K$209,'Revenue Summary'!$B28,Parent!BH$6:BH$209)+SUMIF(India!$K$6:$K$473,'Revenue Summary'!$B28,India!BH$6:BH$473)+SUMIF(Government!$K$6:$K$203,'Revenue Summary'!$B28,Government!BH$6:BH$203)+SUMIF('Pro Forma Adj.'!$K$6:$K$202,'Revenue Summary'!$B28,'Pro Forma Adj.'!BH$6:BH$202)+SUMIF('[1]2025 Pipeline'!$M$6:$M$140,'Revenue Summary'!$B28,'[1]2025 Pipeline'!BD$6:BD$140)+SUMIF('[1]2025 Pipeline'!$M$6:$M$140,'Revenue Summary'!$B28,'[1]2025 Pipeline'!BQ$6:BQ$140))</f>
        <v>786581.42457883433</v>
      </c>
      <c r="X28" s="64">
        <f>IF($B$3="NO",SUMIF(Parent!$K$6:$K$209,'Revenue Summary'!$B28,Parent!BI$6:BI$209)+SUMIF(India!$K$6:$K$473,'Revenue Summary'!$B28,India!BI$6:BI$473)+SUMIF(Government!$K$6:$K$203,'Revenue Summary'!$B28,Government!BI$6:BI$203)+SUMIF('Pro Forma Adj.'!$K$6:$K$202,'Revenue Summary'!$B28,'Pro Forma Adj.'!BI$6:BI$202),SUMIF(Parent!$K$6:$K$209,'Revenue Summary'!$B28,Parent!BI$6:BI$209)+SUMIF(India!$K$6:$K$473,'Revenue Summary'!$B28,India!BI$6:BI$473)+SUMIF(Government!$K$6:$K$203,'Revenue Summary'!$B28,Government!BI$6:BI$203)+SUMIF('Pro Forma Adj.'!$K$6:$K$202,'Revenue Summary'!$B28,'Pro Forma Adj.'!BI$6:BI$202)+SUMIF('[1]2025 Pipeline'!$M$6:$M$140,'Revenue Summary'!$B28,'[1]2025 Pipeline'!BE$6:BE$140)+SUMIF('[1]2025 Pipeline'!$M$6:$M$140,'Revenue Summary'!$B28,'[1]2025 Pipeline'!BR$6:BR$140))</f>
        <v>792612.04785215866</v>
      </c>
      <c r="Y28" s="64">
        <f>IF($B$3="NO",SUMIF(Parent!$K$6:$K$209,'Revenue Summary'!$B28,Parent!BJ$6:BJ$209)+SUMIF(India!$K$6:$K$473,'Revenue Summary'!$B28,India!BJ$6:BJ$473)+SUMIF(Government!$K$6:$K$203,'Revenue Summary'!$B28,Government!BJ$6:BJ$203)+SUMIF('Pro Forma Adj.'!$K$6:$K$202,'Revenue Summary'!$B28,'Pro Forma Adj.'!BJ$6:BJ$202),SUMIF(Parent!$K$6:$K$209,'Revenue Summary'!$B28,Parent!BJ$6:BJ$209)+SUMIF(India!$K$6:$K$473,'Revenue Summary'!$B28,India!BJ$6:BJ$473)+SUMIF(Government!$K$6:$K$203,'Revenue Summary'!$B28,Government!BJ$6:BJ$203)+SUMIF('Pro Forma Adj.'!$K$6:$K$202,'Revenue Summary'!$B28,'Pro Forma Adj.'!BJ$6:BJ$202)+SUMIF('[1]2025 Pipeline'!$M$6:$M$140,'Revenue Summary'!$B28,'[1]2025 Pipeline'!BF$6:BF$140)+SUMIF('[1]2025 Pipeline'!$M$6:$M$140,'Revenue Summary'!$B28,'[1]2025 Pipeline'!BS$6:BS$140))</f>
        <v>815019.25791216758</v>
      </c>
      <c r="Z28" s="64">
        <f>IF($B$3="NO",SUMIF(Parent!$K$6:$K$209,'Revenue Summary'!$B28,Parent!BK$6:BK$209)+SUMIF(India!$K$6:$K$473,'Revenue Summary'!$B28,India!BK$6:BK$473)+SUMIF(Government!$K$6:$K$203,'Revenue Summary'!$B28,Government!BK$6:BK$203)+SUMIF('Pro Forma Adj.'!$K$6:$K$202,'Revenue Summary'!$B28,'Pro Forma Adj.'!BK$6:BK$202),SUMIF(Parent!$K$6:$K$209,'Revenue Summary'!$B28,Parent!BK$6:BK$209)+SUMIF(India!$K$6:$K$473,'Revenue Summary'!$B28,India!BK$6:BK$473)+SUMIF(Government!$K$6:$K$203,'Revenue Summary'!$B28,Government!BK$6:BK$203)+SUMIF('Pro Forma Adj.'!$K$6:$K$202,'Revenue Summary'!$B28,'Pro Forma Adj.'!BK$6:BK$202)+SUMIF('[1]2025 Pipeline'!$M$6:$M$140,'Revenue Summary'!$B28,'[1]2025 Pipeline'!BG$6:BG$140)+SUMIF('[1]2025 Pipeline'!$M$6:$M$140,'Revenue Summary'!$B28,'[1]2025 Pipeline'!BT$6:BT$140))</f>
        <v>827466.54785215878</v>
      </c>
    </row>
    <row r="29" spans="2:26" x14ac:dyDescent="0.15">
      <c r="B29" s="5" t="s">
        <v>47</v>
      </c>
      <c r="C29" s="64">
        <f>SUMIF(Parent!$K$6:$K$209,'Revenue Summary'!$B29,Parent!AN$6:AN$209)+SUMIF(India!$K$6:$K$473,'Revenue Summary'!$B29,India!AN$6:AN$473)+SUMIF(Government!$K$6:$K$203,'Revenue Summary'!$B29,Government!AN$6:AN$203)+SUMIF('Pro Forma Adj.'!$K$6:$K$202,'Revenue Summary'!$B29,'Pro Forma Adj.'!AN$6:AN$202)</f>
        <v>271042.7792123222</v>
      </c>
      <c r="D29" s="64">
        <f>SUMIF(Parent!$K$6:$K$209,'Revenue Summary'!$B29,Parent!AO$6:AO$209)+SUMIF(India!$K$6:$K$473,'Revenue Summary'!$B29,India!AO$6:AO$473)+SUMIF(Government!$K$6:$K$203,'Revenue Summary'!$B29,Government!AO$6:AO$203)+SUMIF('Pro Forma Adj.'!$K$6:$K$202,'Revenue Summary'!$B29,'Pro Forma Adj.'!AO$6:AO$202)</f>
        <v>426668.11703206232</v>
      </c>
      <c r="E29" s="64">
        <f>SUMIF(Parent!$K$6:$K$209,'Revenue Summary'!$B29,Parent!AP$6:AP$209)+SUMIF(India!$K$6:$K$473,'Revenue Summary'!$B29,India!AP$6:AP$473)+SUMIF(Government!$K$6:$K$203,'Revenue Summary'!$B29,Government!AP$6:AP$203)+SUMIF('Pro Forma Adj.'!$K$6:$K$202,'Revenue Summary'!$B29,'Pro Forma Adj.'!AP$6:AP$202)</f>
        <v>1064507.0628055879</v>
      </c>
      <c r="F29" s="64">
        <f>SUMIF(Parent!$K$6:$K$209,'Revenue Summary'!$B29,Parent!AQ$6:AQ$209)+SUMIF(India!$K$6:$K$473,'Revenue Summary'!$B29,India!AQ$6:AQ$473)+SUMIF(Government!$K$6:$K$203,'Revenue Summary'!$B29,Government!AQ$6:AQ$203)+SUMIF('Pro Forma Adj.'!$K$6:$K$202,'Revenue Summary'!$B29,'Pro Forma Adj.'!AQ$6:AQ$202)</f>
        <v>319933.94618233747</v>
      </c>
      <c r="G29" s="64">
        <f>SUMIF(Parent!$K$6:$K$209,'Revenue Summary'!$B29,Parent!AR$6:AR$209)+SUMIF(India!$K$6:$K$473,'Revenue Summary'!$B29,India!AR$6:AR$473)+SUMIF(Government!$K$6:$K$203,'Revenue Summary'!$B29,Government!AR$6:AR$203)+SUMIF('Pro Forma Adj.'!$K$6:$K$202,'Revenue Summary'!$B29,'Pro Forma Adj.'!AR$6:AR$202)</f>
        <v>215669.04223814962</v>
      </c>
      <c r="H29" s="64">
        <f>SUMIF(Parent!$K$6:$K$209,'Revenue Summary'!$B29,Parent!AS$6:AS$209)+SUMIF(India!$K$6:$K$473,'Revenue Summary'!$B29,India!AS$6:AS$473)+SUMIF(Government!$K$6:$K$203,'Revenue Summary'!$B29,Government!AS$6:AS$203)+SUMIF('Pro Forma Adj.'!$K$6:$K$202,'Revenue Summary'!$B29,'Pro Forma Adj.'!AS$6:AS$202)</f>
        <v>268547.33043358917</v>
      </c>
      <c r="I29" s="64">
        <f>SUMIF(Parent!$K$6:$K$209,'Revenue Summary'!$B29,Parent!AT$6:AT$209)+SUMIF(India!$K$6:$K$473,'Revenue Summary'!$B29,India!AT$6:AT$473)+SUMIF(Government!$K$6:$K$203,'Revenue Summary'!$B29,Government!AT$6:AT$203)+SUMIF('Pro Forma Adj.'!$K$6:$K$202,'Revenue Summary'!$B29,'Pro Forma Adj.'!AT$6:AT$202)</f>
        <v>158424.51150235976</v>
      </c>
      <c r="J29" s="64">
        <f>SUMIF(Parent!$K$6:$K$209,'Revenue Summary'!$B29,Parent!AU$6:AU$209)+SUMIF(India!$K$6:$K$473,'Revenue Summary'!$B29,India!AU$6:AU$473)+SUMIF(Government!$K$6:$K$203,'Revenue Summary'!$B29,Government!AU$6:AU$203)+SUMIF('Pro Forma Adj.'!$K$6:$K$202,'Revenue Summary'!$B29,'Pro Forma Adj.'!AU$6:AU$202)</f>
        <v>242959.8003636697</v>
      </c>
      <c r="K29" s="64">
        <f>SUMIF(Parent!$K$6:$K$209,'Revenue Summary'!$B29,Parent!AV$6:AV$209)+SUMIF(India!$K$6:$K$473,'Revenue Summary'!$B29,India!AV$6:AV$473)+SUMIF(Government!$K$6:$K$203,'Revenue Summary'!$B29,Government!AV$6:AV$203)+SUMIF('Pro Forma Adj.'!$K$6:$K$202,'Revenue Summary'!$B29,'Pro Forma Adj.'!AV$6:AV$202)</f>
        <v>225819.74764022866</v>
      </c>
      <c r="L29" s="64">
        <f>SUMIF(Parent!$K$6:$K$209,'Revenue Summary'!$B29,Parent!AW$6:AW$209)+SUMIF(India!$K$6:$K$473,'Revenue Summary'!$B29,India!AW$6:AW$473)+SUMIF(Government!$K$6:$K$203,'Revenue Summary'!$B29,Government!AW$6:AW$203)+SUMIF('Pro Forma Adj.'!$K$6:$K$202,'Revenue Summary'!$B29,'Pro Forma Adj.'!AW$6:AW$202)</f>
        <v>89633.333333333328</v>
      </c>
      <c r="M29" s="64">
        <f>SUMIF(Parent!$K$6:$K$209,'Revenue Summary'!$B29,Parent!AX$6:AX$209)+SUMIF(India!$K$6:$K$473,'Revenue Summary'!$B29,India!AX$6:AX$473)+SUMIF(Government!$K$6:$K$203,'Revenue Summary'!$B29,Government!AX$6:AX$203)+SUMIF('Pro Forma Adj.'!$K$6:$K$202,'Revenue Summary'!$B29,'Pro Forma Adj.'!AX$6:AX$202)</f>
        <v>335633.33333333331</v>
      </c>
      <c r="N29" s="64">
        <f>SUMIF(Parent!$K$6:$K$209,'Revenue Summary'!$B29,Parent!AY$6:AY$209)+SUMIF(India!$K$6:$K$473,'Revenue Summary'!$B29,India!AY$6:AY$473)+SUMIF(Government!$K$6:$K$203,'Revenue Summary'!$B29,Government!AY$6:AY$203)+SUMIF('Pro Forma Adj.'!$K$6:$K$202,'Revenue Summary'!$B29,'Pro Forma Adj.'!AY$6:AY$202)</f>
        <v>128633.33333333333</v>
      </c>
      <c r="O29" s="64">
        <f>IF($B$3="NO",SUMIF(Parent!$K$6:$K$209,'Revenue Summary'!$B29,Parent!AZ$6:AZ$209)+SUMIF(India!$K$6:$K$473,'Revenue Summary'!$B29,India!AZ$6:AZ$473)+SUMIF(Government!$K$6:$K$203,'Revenue Summary'!$B29,Government!AZ$6:AZ$203)+SUMIF('Pro Forma Adj.'!$K$6:$K$202,'Revenue Summary'!$B29,'Pro Forma Adj.'!AZ$6:AZ$202),SUMIF(Parent!$K$6:$K$209,'Revenue Summary'!$B29,Parent!AZ$6:AZ$209)+SUMIF(India!$K$6:$K$473,'Revenue Summary'!$B29,India!AZ$6:AZ$473)+SUMIF(Government!$K$6:$K$203,'Revenue Summary'!$B29,Government!AZ$6:AZ$203)+SUMIF('Pro Forma Adj.'!$K$6:$K$202,'Revenue Summary'!$B29,'Pro Forma Adj.'!AZ$6:AZ$202)+SUMIF('[1]2025 Pipeline'!$M$6:$M$140,'Revenue Summary'!$B29,'[1]2025 Pipeline'!AV$6:AV$140)+SUMIF('[1]2025 Pipeline'!$M$6:$M$140,'Revenue Summary'!$B29,'[1]2025 Pipeline'!BI$6:BI$140))</f>
        <v>197115.32708333331</v>
      </c>
      <c r="P29" s="64">
        <f>IF($B$3="NO",SUMIF(Parent!$K$6:$K$209,'Revenue Summary'!$B29,Parent!BA$6:BA$209)+SUMIF(India!$K$6:$K$473,'Revenue Summary'!$B29,India!BA$6:BA$473)+SUMIF(Government!$K$6:$K$203,'Revenue Summary'!$B29,Government!BA$6:BA$203)+SUMIF('Pro Forma Adj.'!$K$6:$K$202,'Revenue Summary'!$B29,'Pro Forma Adj.'!BA$6:BA$202),SUMIF(Parent!$K$6:$K$209,'Revenue Summary'!$B29,Parent!BA$6:BA$209)+SUMIF(India!$K$6:$K$473,'Revenue Summary'!$B29,India!BA$6:BA$473)+SUMIF(Government!$K$6:$K$203,'Revenue Summary'!$B29,Government!BA$6:BA$203)+SUMIF('Pro Forma Adj.'!$K$6:$K$202,'Revenue Summary'!$B29,'Pro Forma Adj.'!BA$6:BA$202)+SUMIF('[1]2025 Pipeline'!$M$6:$M$140,'Revenue Summary'!$B29,'[1]2025 Pipeline'!AW$6:AW$140)+SUMIF('[1]2025 Pipeline'!$M$6:$M$140,'Revenue Summary'!$B29,'[1]2025 Pipeline'!BJ$6:BJ$140))</f>
        <v>165615.32708333334</v>
      </c>
      <c r="Q29" s="64">
        <f>IF($B$3="NO",SUMIF(Parent!$K$6:$K$209,'Revenue Summary'!$B29,Parent!BB$6:BB$209)+SUMIF(India!$K$6:$K$473,'Revenue Summary'!$B29,India!BB$6:BB$473)+SUMIF(Government!$K$6:$K$203,'Revenue Summary'!$B29,Government!BB$6:BB$203)+SUMIF('Pro Forma Adj.'!$K$6:$K$202,'Revenue Summary'!$B29,'Pro Forma Adj.'!BB$6:BB$202),SUMIF(Parent!$K$6:$K$209,'Revenue Summary'!$B29,Parent!BB$6:BB$209)+SUMIF(India!$K$6:$K$473,'Revenue Summary'!$B29,India!BB$6:BB$473)+SUMIF(Government!$K$6:$K$203,'Revenue Summary'!$B29,Government!BB$6:BB$203)+SUMIF('Pro Forma Adj.'!$K$6:$K$202,'Revenue Summary'!$B29,'Pro Forma Adj.'!BB$6:BB$202)+SUMIF('[1]2025 Pipeline'!$M$6:$M$140,'Revenue Summary'!$B29,'[1]2025 Pipeline'!AX$6:AX$140)+SUMIF('[1]2025 Pipeline'!$M$6:$M$140,'Revenue Summary'!$B29,'[1]2025 Pipeline'!BK$6:BK$140))</f>
        <v>174938.88750000007</v>
      </c>
      <c r="R29" s="64">
        <f>IF($B$3="NO",SUMIF(Parent!$K$6:$K$209,'Revenue Summary'!$B29,Parent!BC$6:BC$209)+SUMIF(India!$K$6:$K$473,'Revenue Summary'!$B29,India!BC$6:BC$473)+SUMIF(Government!$K$6:$K$203,'Revenue Summary'!$B29,Government!BC$6:BC$203)+SUMIF('Pro Forma Adj.'!$K$6:$K$202,'Revenue Summary'!$B29,'Pro Forma Adj.'!BC$6:BC$202),SUMIF(Parent!$K$6:$K$209,'Revenue Summary'!$B29,Parent!BC$6:BC$209)+SUMIF(India!$K$6:$K$473,'Revenue Summary'!$B29,India!BC$6:BC$473)+SUMIF(Government!$K$6:$K$203,'Revenue Summary'!$B29,Government!BC$6:BC$203)+SUMIF('Pro Forma Adj.'!$K$6:$K$202,'Revenue Summary'!$B29,'Pro Forma Adj.'!BC$6:BC$202)+SUMIF('[1]2025 Pipeline'!$M$6:$M$140,'Revenue Summary'!$B29,'[1]2025 Pipeline'!AY$6:AY$140)+SUMIF('[1]2025 Pipeline'!$M$6:$M$140,'Revenue Summary'!$B29,'[1]2025 Pipeline'!BL$6:BL$140))</f>
        <v>667059.48750000005</v>
      </c>
      <c r="S29" s="64">
        <f>IF($B$3="NO",SUMIF(Parent!$K$6:$K$209,'Revenue Summary'!$B29,Parent!BD$6:BD$209)+SUMIF(India!$K$6:$K$473,'Revenue Summary'!$B29,India!BD$6:BD$473)+SUMIF(Government!$K$6:$K$203,'Revenue Summary'!$B29,Government!BD$6:BD$203)+SUMIF('Pro Forma Adj.'!$K$6:$K$202,'Revenue Summary'!$B29,'Pro Forma Adj.'!BD$6:BD$202),SUMIF(Parent!$K$6:$K$209,'Revenue Summary'!$B29,Parent!BD$6:BD$209)+SUMIF(India!$K$6:$K$473,'Revenue Summary'!$B29,India!BD$6:BD$473)+SUMIF(Government!$K$6:$K$203,'Revenue Summary'!$B29,Government!BD$6:BD$203)+SUMIF('Pro Forma Adj.'!$K$6:$K$202,'Revenue Summary'!$B29,'Pro Forma Adj.'!BD$6:BD$202)+SUMIF('[1]2025 Pipeline'!$M$6:$M$140,'Revenue Summary'!$B29,'[1]2025 Pipeline'!AZ$6:AZ$140)+SUMIF('[1]2025 Pipeline'!$M$6:$M$140,'Revenue Summary'!$B29,'[1]2025 Pipeline'!BM$6:BM$140))</f>
        <v>158059.48749999999</v>
      </c>
      <c r="T29" s="64">
        <f>IF($B$3="NO",SUMIF(Parent!$K$6:$K$209,'Revenue Summary'!$B29,Parent!BE$6:BE$209)+SUMIF(India!$K$6:$K$473,'Revenue Summary'!$B29,India!BE$6:BE$473)+SUMIF(Government!$K$6:$K$203,'Revenue Summary'!$B29,Government!BE$6:BE$203)+SUMIF('Pro Forma Adj.'!$K$6:$K$202,'Revenue Summary'!$B29,'Pro Forma Adj.'!BE$6:BE$202),SUMIF(Parent!$K$6:$K$209,'Revenue Summary'!$B29,Parent!BE$6:BE$209)+SUMIF(India!$K$6:$K$473,'Revenue Summary'!$B29,India!BE$6:BE$473)+SUMIF(Government!$K$6:$K$203,'Revenue Summary'!$B29,Government!BE$6:BE$203)+SUMIF('Pro Forma Adj.'!$K$6:$K$202,'Revenue Summary'!$B29,'Pro Forma Adj.'!BE$6:BE$202)+SUMIF('[1]2025 Pipeline'!$M$6:$M$140,'Revenue Summary'!$B29,'[1]2025 Pipeline'!BA$6:BA$140)+SUMIF('[1]2025 Pipeline'!$M$6:$M$140,'Revenue Summary'!$B29,'[1]2025 Pipeline'!BN$6:BN$140))</f>
        <v>146059.48749999999</v>
      </c>
      <c r="U29" s="64">
        <f>IF($B$3="NO",SUMIF(Parent!$K$6:$K$209,'Revenue Summary'!$B29,Parent!BF$6:BF$209)+SUMIF(India!$K$6:$K$473,'Revenue Summary'!$B29,India!BF$6:BF$473)+SUMIF(Government!$K$6:$K$203,'Revenue Summary'!$B29,Government!BF$6:BF$203)+SUMIF('Pro Forma Adj.'!$K$6:$K$202,'Revenue Summary'!$B29,'Pro Forma Adj.'!BF$6:BF$202),SUMIF(Parent!$K$6:$K$209,'Revenue Summary'!$B29,Parent!BF$6:BF$209)+SUMIF(India!$K$6:$K$473,'Revenue Summary'!$B29,India!BF$6:BF$473)+SUMIF(Government!$K$6:$K$203,'Revenue Summary'!$B29,Government!BF$6:BF$203)+SUMIF('Pro Forma Adj.'!$K$6:$K$202,'Revenue Summary'!$B29,'Pro Forma Adj.'!BF$6:BF$202)+SUMIF('[1]2025 Pipeline'!$M$6:$M$140,'Revenue Summary'!$B29,'[1]2025 Pipeline'!BB$6:BB$140)+SUMIF('[1]2025 Pipeline'!$M$6:$M$140,'Revenue Summary'!$B29,'[1]2025 Pipeline'!BO$6:BO$140))</f>
        <v>246059.15416666667</v>
      </c>
      <c r="V29" s="64">
        <f>IF($B$3="NO",SUMIF(Parent!$K$6:$K$209,'Revenue Summary'!$B29,Parent!BG$6:BG$209)+SUMIF(India!$K$6:$K$473,'Revenue Summary'!$B29,India!BG$6:BG$473)+SUMIF(Government!$K$6:$K$203,'Revenue Summary'!$B29,Government!BG$6:BG$203)+SUMIF('Pro Forma Adj.'!$K$6:$K$202,'Revenue Summary'!$B29,'Pro Forma Adj.'!BG$6:BG$202),SUMIF(Parent!$K$6:$K$209,'Revenue Summary'!$B29,Parent!BG$6:BG$209)+SUMIF(India!$K$6:$K$473,'Revenue Summary'!$B29,India!BG$6:BG$473)+SUMIF(Government!$K$6:$K$203,'Revenue Summary'!$B29,Government!BG$6:BG$203)+SUMIF('Pro Forma Adj.'!$K$6:$K$202,'Revenue Summary'!$B29,'Pro Forma Adj.'!BG$6:BG$202)+SUMIF('[1]2025 Pipeline'!$M$6:$M$140,'Revenue Summary'!$B29,'[1]2025 Pipeline'!BC$6:BC$140)+SUMIF('[1]2025 Pipeline'!$M$6:$M$140,'Revenue Summary'!$B29,'[1]2025 Pipeline'!BP$6:BP$140))</f>
        <v>271059.15416666667</v>
      </c>
      <c r="W29" s="64">
        <f>IF($B$3="NO",SUMIF(Parent!$K$6:$K$209,'Revenue Summary'!$B29,Parent!BH$6:BH$209)+SUMIF(India!$K$6:$K$473,'Revenue Summary'!$B29,India!BH$6:BH$473)+SUMIF(Government!$K$6:$K$203,'Revenue Summary'!$B29,Government!BH$6:BH$203)+SUMIF('Pro Forma Adj.'!$K$6:$K$202,'Revenue Summary'!$B29,'Pro Forma Adj.'!BH$6:BH$202),SUMIF(Parent!$K$6:$K$209,'Revenue Summary'!$B29,Parent!BH$6:BH$209)+SUMIF(India!$K$6:$K$473,'Revenue Summary'!$B29,India!BH$6:BH$473)+SUMIF(Government!$K$6:$K$203,'Revenue Summary'!$B29,Government!BH$6:BH$203)+SUMIF('Pro Forma Adj.'!$K$6:$K$202,'Revenue Summary'!$B29,'Pro Forma Adj.'!BH$6:BH$202)+SUMIF('[1]2025 Pipeline'!$M$6:$M$140,'Revenue Summary'!$B29,'[1]2025 Pipeline'!BD$6:BD$140)+SUMIF('[1]2025 Pipeline'!$M$6:$M$140,'Revenue Summary'!$B29,'[1]2025 Pipeline'!BQ$6:BQ$140))</f>
        <v>321059.15416666667</v>
      </c>
      <c r="X29" s="64">
        <f>IF($B$3="NO",SUMIF(Parent!$K$6:$K$209,'Revenue Summary'!$B29,Parent!BI$6:BI$209)+SUMIF(India!$K$6:$K$473,'Revenue Summary'!$B29,India!BI$6:BI$473)+SUMIF(Government!$K$6:$K$203,'Revenue Summary'!$B29,Government!BI$6:BI$203)+SUMIF('Pro Forma Adj.'!$K$6:$K$202,'Revenue Summary'!$B29,'Pro Forma Adj.'!BI$6:BI$202),SUMIF(Parent!$K$6:$K$209,'Revenue Summary'!$B29,Parent!BI$6:BI$209)+SUMIF(India!$K$6:$K$473,'Revenue Summary'!$B29,India!BI$6:BI$473)+SUMIF(Government!$K$6:$K$203,'Revenue Summary'!$B29,Government!BI$6:BI$203)+SUMIF('Pro Forma Adj.'!$K$6:$K$202,'Revenue Summary'!$B29,'Pro Forma Adj.'!BI$6:BI$202)+SUMIF('[1]2025 Pipeline'!$M$6:$M$140,'Revenue Summary'!$B29,'[1]2025 Pipeline'!BE$6:BE$140)+SUMIF('[1]2025 Pipeline'!$M$6:$M$140,'Revenue Summary'!$B29,'[1]2025 Pipeline'!BR$6:BR$140))</f>
        <v>321059.15416666667</v>
      </c>
      <c r="Y29" s="64">
        <f>IF($B$3="NO",SUMIF(Parent!$K$6:$K$209,'Revenue Summary'!$B29,Parent!BJ$6:BJ$209)+SUMIF(India!$K$6:$K$473,'Revenue Summary'!$B29,India!BJ$6:BJ$473)+SUMIF(Government!$K$6:$K$203,'Revenue Summary'!$B29,Government!BJ$6:BJ$203)+SUMIF('Pro Forma Adj.'!$K$6:$K$202,'Revenue Summary'!$B29,'Pro Forma Adj.'!BJ$6:BJ$202),SUMIF(Parent!$K$6:$K$209,'Revenue Summary'!$B29,Parent!BJ$6:BJ$209)+SUMIF(India!$K$6:$K$473,'Revenue Summary'!$B29,India!BJ$6:BJ$473)+SUMIF(Government!$K$6:$K$203,'Revenue Summary'!$B29,Government!BJ$6:BJ$203)+SUMIF('Pro Forma Adj.'!$K$6:$K$202,'Revenue Summary'!$B29,'Pro Forma Adj.'!BJ$6:BJ$202)+SUMIF('[1]2025 Pipeline'!$M$6:$M$140,'Revenue Summary'!$B29,'[1]2025 Pipeline'!BF$6:BF$140)+SUMIF('[1]2025 Pipeline'!$M$6:$M$140,'Revenue Summary'!$B29,'[1]2025 Pipeline'!BS$6:BS$140))</f>
        <v>321059.15416666667</v>
      </c>
      <c r="Z29" s="64">
        <f>IF($B$3="NO",SUMIF(Parent!$K$6:$K$209,'Revenue Summary'!$B29,Parent!BK$6:BK$209)+SUMIF(India!$K$6:$K$473,'Revenue Summary'!$B29,India!BK$6:BK$473)+SUMIF(Government!$K$6:$K$203,'Revenue Summary'!$B29,Government!BK$6:BK$203)+SUMIF('Pro Forma Adj.'!$K$6:$K$202,'Revenue Summary'!$B29,'Pro Forma Adj.'!BK$6:BK$202),SUMIF(Parent!$K$6:$K$209,'Revenue Summary'!$B29,Parent!BK$6:BK$209)+SUMIF(India!$K$6:$K$473,'Revenue Summary'!$B29,India!BK$6:BK$473)+SUMIF(Government!$K$6:$K$203,'Revenue Summary'!$B29,Government!BK$6:BK$203)+SUMIF('Pro Forma Adj.'!$K$6:$K$202,'Revenue Summary'!$B29,'Pro Forma Adj.'!BK$6:BK$202)+SUMIF('[1]2025 Pipeline'!$M$6:$M$140,'Revenue Summary'!$B29,'[1]2025 Pipeline'!BG$6:BG$140)+SUMIF('[1]2025 Pipeline'!$M$6:$M$140,'Revenue Summary'!$B29,'[1]2025 Pipeline'!BT$6:BT$140))</f>
        <v>346059.15416666667</v>
      </c>
    </row>
    <row r="30" spans="2:26" x14ac:dyDescent="0.15">
      <c r="B30" s="5" t="s">
        <v>48</v>
      </c>
      <c r="C30" s="64">
        <f>SUMIF(Parent!$K$6:$K$209,'Revenue Summary'!$B30,Parent!AN$6:AN$209)+SUMIF(India!$K$6:$K$473,'Revenue Summary'!$B30,India!AN$6:AN$473)+SUMIF(Government!$K$6:$K$203,'Revenue Summary'!$B30,Government!AN$6:AN$203)+SUMIF('Pro Forma Adj.'!$K$6:$K$202,'Revenue Summary'!$B30,'Pro Forma Adj.'!AN$6:AN$202)</f>
        <v>287009.94845127029</v>
      </c>
      <c r="D30" s="64">
        <f>SUMIF(Parent!$K$6:$K$209,'Revenue Summary'!$B30,Parent!AO$6:AO$209)+SUMIF(India!$K$6:$K$473,'Revenue Summary'!$B30,India!AO$6:AO$473)+SUMIF(Government!$K$6:$K$203,'Revenue Summary'!$B30,Government!AO$6:AO$203)+SUMIF('Pro Forma Adj.'!$K$6:$K$202,'Revenue Summary'!$B30,'Pro Forma Adj.'!AO$6:AO$202)</f>
        <v>283995.68257542228</v>
      </c>
      <c r="E30" s="64">
        <f>SUMIF(Parent!$K$6:$K$209,'Revenue Summary'!$B30,Parent!AP$6:AP$209)+SUMIF(India!$K$6:$K$473,'Revenue Summary'!$B30,India!AP$6:AP$473)+SUMIF(Government!$K$6:$K$203,'Revenue Summary'!$B30,Government!AP$6:AP$203)+SUMIF('Pro Forma Adj.'!$K$6:$K$202,'Revenue Summary'!$B30,'Pro Forma Adj.'!AP$6:AP$202)</f>
        <v>297319.61872413638</v>
      </c>
      <c r="F30" s="64">
        <f>SUMIF(Parent!$K$6:$K$209,'Revenue Summary'!$B30,Parent!AQ$6:AQ$209)+SUMIF(India!$K$6:$K$473,'Revenue Summary'!$B30,India!AQ$6:AQ$473)+SUMIF(Government!$K$6:$K$203,'Revenue Summary'!$B30,Government!AQ$6:AQ$203)+SUMIF('Pro Forma Adj.'!$K$6:$K$202,'Revenue Summary'!$B30,'Pro Forma Adj.'!AQ$6:AQ$202)</f>
        <v>321715.51702560205</v>
      </c>
      <c r="G30" s="64">
        <f>SUMIF(Parent!$K$6:$K$209,'Revenue Summary'!$B30,Parent!AR$6:AR$209)+SUMIF(India!$K$6:$K$473,'Revenue Summary'!$B30,India!AR$6:AR$473)+SUMIF(Government!$K$6:$K$203,'Revenue Summary'!$B30,Government!AR$6:AR$203)+SUMIF('Pro Forma Adj.'!$K$6:$K$202,'Revenue Summary'!$B30,'Pro Forma Adj.'!AR$6:AR$202)</f>
        <v>453831.91654492088</v>
      </c>
      <c r="H30" s="64">
        <f>SUMIF(Parent!$K$6:$K$209,'Revenue Summary'!$B30,Parent!AS$6:AS$209)+SUMIF(India!$K$6:$K$473,'Revenue Summary'!$B30,India!AS$6:AS$473)+SUMIF(Government!$K$6:$K$203,'Revenue Summary'!$B30,Government!AS$6:AS$203)+SUMIF('Pro Forma Adj.'!$K$6:$K$202,'Revenue Summary'!$B30,'Pro Forma Adj.'!AS$6:AS$202)</f>
        <v>405889.05359745433</v>
      </c>
      <c r="I30" s="64">
        <f>SUMIF(Parent!$K$6:$K$209,'Revenue Summary'!$B30,Parent!AT$6:AT$209)+SUMIF(India!$K$6:$K$473,'Revenue Summary'!$B30,India!AT$6:AT$473)+SUMIF(Government!$K$6:$K$203,'Revenue Summary'!$B30,Government!AT$6:AT$203)+SUMIF('Pro Forma Adj.'!$K$6:$K$202,'Revenue Summary'!$B30,'Pro Forma Adj.'!AT$6:AT$202)</f>
        <v>317323.06612498546</v>
      </c>
      <c r="J30" s="64">
        <f>SUMIF(Parent!$K$6:$K$209,'Revenue Summary'!$B30,Parent!AU$6:AU$209)+SUMIF(India!$K$6:$K$473,'Revenue Summary'!$B30,India!AU$6:AU$473)+SUMIF(Government!$K$6:$K$203,'Revenue Summary'!$B30,Government!AU$6:AU$203)+SUMIF('Pro Forma Adj.'!$K$6:$K$202,'Revenue Summary'!$B30,'Pro Forma Adj.'!AU$6:AU$202)</f>
        <v>497912.44608549553</v>
      </c>
      <c r="K30" s="64">
        <f>SUMIF(Parent!$K$6:$K$209,'Revenue Summary'!$B30,Parent!AV$6:AV$209)+SUMIF(India!$K$6:$K$473,'Revenue Summary'!$B30,India!AV$6:AV$473)+SUMIF(Government!$K$6:$K$203,'Revenue Summary'!$B30,Government!AV$6:AV$203)+SUMIF('Pro Forma Adj.'!$K$6:$K$202,'Revenue Summary'!$B30,'Pro Forma Adj.'!AV$6:AV$202)</f>
        <v>389415.60934356618</v>
      </c>
      <c r="L30" s="64">
        <f>SUMIF(Parent!$K$6:$K$209,'Revenue Summary'!$B30,Parent!AW$6:AW$209)+SUMIF(India!$K$6:$K$473,'Revenue Summary'!$B30,India!AW$6:AW$473)+SUMIF(Government!$K$6:$K$203,'Revenue Summary'!$B30,Government!AW$6:AW$203)+SUMIF('Pro Forma Adj.'!$K$6:$K$202,'Revenue Summary'!$B30,'Pro Forma Adj.'!AW$6:AW$202)</f>
        <v>615733.23392673116</v>
      </c>
      <c r="M30" s="64">
        <f>SUMIF(Parent!$K$6:$K$209,'Revenue Summary'!$B30,Parent!AX$6:AX$209)+SUMIF(India!$K$6:$K$473,'Revenue Summary'!$B30,India!AX$6:AX$473)+SUMIF(Government!$K$6:$K$203,'Revenue Summary'!$B30,Government!AX$6:AX$203)+SUMIF('Pro Forma Adj.'!$K$6:$K$202,'Revenue Summary'!$B30,'Pro Forma Adj.'!AX$6:AX$202)</f>
        <v>319539.33992245822</v>
      </c>
      <c r="N30" s="64">
        <f>SUMIF(Parent!$K$6:$K$209,'Revenue Summary'!$B30,Parent!AY$6:AY$209)+SUMIF(India!$K$6:$K$473,'Revenue Summary'!$B30,India!AY$6:AY$473)+SUMIF(Government!$K$6:$K$203,'Revenue Summary'!$B30,Government!AY$6:AY$203)+SUMIF('Pro Forma Adj.'!$K$6:$K$202,'Revenue Summary'!$B30,'Pro Forma Adj.'!AY$6:AY$202)</f>
        <v>297726.00980312249</v>
      </c>
      <c r="O30" s="64">
        <f>IF($B$3="NO",SUMIF(Parent!$K$6:$K$209,'Revenue Summary'!$B30,Parent!AZ$6:AZ$209)+SUMIF(India!$K$6:$K$473,'Revenue Summary'!$B30,India!AZ$6:AZ$473)+SUMIF(Government!$K$6:$K$203,'Revenue Summary'!$B30,Government!AZ$6:AZ$203)+SUMIF('Pro Forma Adj.'!$K$6:$K$202,'Revenue Summary'!$B30,'Pro Forma Adj.'!AZ$6:AZ$202),SUMIF(Parent!$K$6:$K$209,'Revenue Summary'!$B30,Parent!AZ$6:AZ$209)+SUMIF(India!$K$6:$K$473,'Revenue Summary'!$B30,India!AZ$6:AZ$473)+SUMIF(Government!$K$6:$K$203,'Revenue Summary'!$B30,Government!AZ$6:AZ$203)+SUMIF('Pro Forma Adj.'!$K$6:$K$202,'Revenue Summary'!$B30,'Pro Forma Adj.'!AZ$6:AZ$202)+SUMIF('[1]2025 Pipeline'!$M$6:$M$140,'Revenue Summary'!$B30,'[1]2025 Pipeline'!AV$6:AV$140)+SUMIF('[1]2025 Pipeline'!$M$6:$M$140,'Revenue Summary'!$B30,'[1]2025 Pipeline'!BI$6:BI$140))</f>
        <v>131457.09669933069</v>
      </c>
      <c r="P30" s="64">
        <f>IF($B$3="NO",SUMIF(Parent!$K$6:$K$209,'Revenue Summary'!$B30,Parent!BA$6:BA$209)+SUMIF(India!$K$6:$K$473,'Revenue Summary'!$B30,India!BA$6:BA$473)+SUMIF(Government!$K$6:$K$203,'Revenue Summary'!$B30,Government!BA$6:BA$203)+SUMIF('Pro Forma Adj.'!$K$6:$K$202,'Revenue Summary'!$B30,'Pro Forma Adj.'!BA$6:BA$202),SUMIF(Parent!$K$6:$K$209,'Revenue Summary'!$B30,Parent!BA$6:BA$209)+SUMIF(India!$K$6:$K$473,'Revenue Summary'!$B30,India!BA$6:BA$473)+SUMIF(Government!$K$6:$K$203,'Revenue Summary'!$B30,Government!BA$6:BA$203)+SUMIF('Pro Forma Adj.'!$K$6:$K$202,'Revenue Summary'!$B30,'Pro Forma Adj.'!BA$6:BA$202)+SUMIF('[1]2025 Pipeline'!$M$6:$M$140,'Revenue Summary'!$B30,'[1]2025 Pipeline'!AW$6:AW$140)+SUMIF('[1]2025 Pipeline'!$M$6:$M$140,'Revenue Summary'!$B30,'[1]2025 Pipeline'!BJ$6:BJ$140))</f>
        <v>366522.97567710339</v>
      </c>
      <c r="Q30" s="64">
        <f>IF($B$3="NO",SUMIF(Parent!$K$6:$K$209,'Revenue Summary'!$B30,Parent!BB$6:BB$209)+SUMIF(India!$K$6:$K$473,'Revenue Summary'!$B30,India!BB$6:BB$473)+SUMIF(Government!$K$6:$K$203,'Revenue Summary'!$B30,Government!BB$6:BB$203)+SUMIF('Pro Forma Adj.'!$K$6:$K$202,'Revenue Summary'!$B30,'Pro Forma Adj.'!BB$6:BB$202),SUMIF(Parent!$K$6:$K$209,'Revenue Summary'!$B30,Parent!BB$6:BB$209)+SUMIF(India!$K$6:$K$473,'Revenue Summary'!$B30,India!BB$6:BB$473)+SUMIF(Government!$K$6:$K$203,'Revenue Summary'!$B30,Government!BB$6:BB$203)+SUMIF('Pro Forma Adj.'!$K$6:$K$202,'Revenue Summary'!$B30,'Pro Forma Adj.'!BB$6:BB$202)+SUMIF('[1]2025 Pipeline'!$M$6:$M$140,'Revenue Summary'!$B30,'[1]2025 Pipeline'!AX$6:AX$140)+SUMIF('[1]2025 Pipeline'!$M$6:$M$140,'Revenue Summary'!$B30,'[1]2025 Pipeline'!BK$6:BK$140))</f>
        <v>172969.6266232146</v>
      </c>
      <c r="R30" s="64">
        <f>IF($B$3="NO",SUMIF(Parent!$K$6:$K$209,'Revenue Summary'!$B30,Parent!BC$6:BC$209)+SUMIF(India!$K$6:$K$473,'Revenue Summary'!$B30,India!BC$6:BC$473)+SUMIF(Government!$K$6:$K$203,'Revenue Summary'!$B30,Government!BC$6:BC$203)+SUMIF('Pro Forma Adj.'!$K$6:$K$202,'Revenue Summary'!$B30,'Pro Forma Adj.'!BC$6:BC$202),SUMIF(Parent!$K$6:$K$209,'Revenue Summary'!$B30,Parent!BC$6:BC$209)+SUMIF(India!$K$6:$K$473,'Revenue Summary'!$B30,India!BC$6:BC$473)+SUMIF(Government!$K$6:$K$203,'Revenue Summary'!$B30,Government!BC$6:BC$203)+SUMIF('Pro Forma Adj.'!$K$6:$K$202,'Revenue Summary'!$B30,'Pro Forma Adj.'!BC$6:BC$202)+SUMIF('[1]2025 Pipeline'!$M$6:$M$140,'Revenue Summary'!$B30,'[1]2025 Pipeline'!AY$6:AY$140)+SUMIF('[1]2025 Pipeline'!$M$6:$M$140,'Revenue Summary'!$B30,'[1]2025 Pipeline'!BL$6:BL$140))</f>
        <v>257884.46355525643</v>
      </c>
      <c r="S30" s="64">
        <f>IF($B$3="NO",SUMIF(Parent!$K$6:$K$209,'Revenue Summary'!$B30,Parent!BD$6:BD$209)+SUMIF(India!$K$6:$K$473,'Revenue Summary'!$B30,India!BD$6:BD$473)+SUMIF(Government!$K$6:$K$203,'Revenue Summary'!$B30,Government!BD$6:BD$203)+SUMIF('Pro Forma Adj.'!$K$6:$K$202,'Revenue Summary'!$B30,'Pro Forma Adj.'!BD$6:BD$202),SUMIF(Parent!$K$6:$K$209,'Revenue Summary'!$B30,Parent!BD$6:BD$209)+SUMIF(India!$K$6:$K$473,'Revenue Summary'!$B30,India!BD$6:BD$473)+SUMIF(Government!$K$6:$K$203,'Revenue Summary'!$B30,Government!BD$6:BD$203)+SUMIF('Pro Forma Adj.'!$K$6:$K$202,'Revenue Summary'!$B30,'Pro Forma Adj.'!BD$6:BD$202)+SUMIF('[1]2025 Pipeline'!$M$6:$M$140,'Revenue Summary'!$B30,'[1]2025 Pipeline'!AZ$6:AZ$140)+SUMIF('[1]2025 Pipeline'!$M$6:$M$140,'Revenue Summary'!$B30,'[1]2025 Pipeline'!BM$6:BM$140))</f>
        <v>199452.24001863832</v>
      </c>
      <c r="T30" s="64">
        <f>IF($B$3="NO",SUMIF(Parent!$K$6:$K$209,'Revenue Summary'!$B30,Parent!BE$6:BE$209)+SUMIF(India!$K$6:$K$473,'Revenue Summary'!$B30,India!BE$6:BE$473)+SUMIF(Government!$K$6:$K$203,'Revenue Summary'!$B30,Government!BE$6:BE$203)+SUMIF('Pro Forma Adj.'!$K$6:$K$202,'Revenue Summary'!$B30,'Pro Forma Adj.'!BE$6:BE$202),SUMIF(Parent!$K$6:$K$209,'Revenue Summary'!$B30,Parent!BE$6:BE$209)+SUMIF(India!$K$6:$K$473,'Revenue Summary'!$B30,India!BE$6:BE$473)+SUMIF(Government!$K$6:$K$203,'Revenue Summary'!$B30,Government!BE$6:BE$203)+SUMIF('Pro Forma Adj.'!$K$6:$K$202,'Revenue Summary'!$B30,'Pro Forma Adj.'!BE$6:BE$202)+SUMIF('[1]2025 Pipeline'!$M$6:$M$140,'Revenue Summary'!$B30,'[1]2025 Pipeline'!BA$6:BA$140)+SUMIF('[1]2025 Pipeline'!$M$6:$M$140,'Revenue Summary'!$B30,'[1]2025 Pipeline'!BN$6:BN$140))</f>
        <v>134880.14184554297</v>
      </c>
      <c r="U30" s="64">
        <f>IF($B$3="NO",SUMIF(Parent!$K$6:$K$209,'Revenue Summary'!$B30,Parent!BF$6:BF$209)+SUMIF(India!$K$6:$K$473,'Revenue Summary'!$B30,India!BF$6:BF$473)+SUMIF(Government!$K$6:$K$203,'Revenue Summary'!$B30,Government!BF$6:BF$203)+SUMIF('Pro Forma Adj.'!$K$6:$K$202,'Revenue Summary'!$B30,'Pro Forma Adj.'!BF$6:BF$202),SUMIF(Parent!$K$6:$K$209,'Revenue Summary'!$B30,Parent!BF$6:BF$209)+SUMIF(India!$K$6:$K$473,'Revenue Summary'!$B30,India!BF$6:BF$473)+SUMIF(Government!$K$6:$K$203,'Revenue Summary'!$B30,Government!BF$6:BF$203)+SUMIF('Pro Forma Adj.'!$K$6:$K$202,'Revenue Summary'!$B30,'Pro Forma Adj.'!BF$6:BF$202)+SUMIF('[1]2025 Pipeline'!$M$6:$M$140,'Revenue Summary'!$B30,'[1]2025 Pipeline'!BB$6:BB$140)+SUMIF('[1]2025 Pipeline'!$M$6:$M$140,'Revenue Summary'!$B30,'[1]2025 Pipeline'!BO$6:BO$140))</f>
        <v>371430.80599517014</v>
      </c>
      <c r="V30" s="64">
        <f>IF($B$3="NO",SUMIF(Parent!$K$6:$K$209,'Revenue Summary'!$B30,Parent!BG$6:BG$209)+SUMIF(India!$K$6:$K$473,'Revenue Summary'!$B30,India!BG$6:BG$473)+SUMIF(Government!$K$6:$K$203,'Revenue Summary'!$B30,Government!BG$6:BG$203)+SUMIF('Pro Forma Adj.'!$K$6:$K$202,'Revenue Summary'!$B30,'Pro Forma Adj.'!BG$6:BG$202),SUMIF(Parent!$K$6:$K$209,'Revenue Summary'!$B30,Parent!BG$6:BG$209)+SUMIF(India!$K$6:$K$473,'Revenue Summary'!$B30,India!BG$6:BG$473)+SUMIF(Government!$K$6:$K$203,'Revenue Summary'!$B30,Government!BG$6:BG$203)+SUMIF('Pro Forma Adj.'!$K$6:$K$202,'Revenue Summary'!$B30,'Pro Forma Adj.'!BG$6:BG$202)+SUMIF('[1]2025 Pipeline'!$M$6:$M$140,'Revenue Summary'!$B30,'[1]2025 Pipeline'!BC$6:BC$140)+SUMIF('[1]2025 Pipeline'!$M$6:$M$140,'Revenue Summary'!$B30,'[1]2025 Pipeline'!BP$6:BP$140))</f>
        <v>349008.90661303658</v>
      </c>
      <c r="W30" s="64">
        <f>IF($B$3="NO",SUMIF(Parent!$K$6:$K$209,'Revenue Summary'!$B30,Parent!BH$6:BH$209)+SUMIF(India!$K$6:$K$473,'Revenue Summary'!$B30,India!BH$6:BH$473)+SUMIF(Government!$K$6:$K$203,'Revenue Summary'!$B30,Government!BH$6:BH$203)+SUMIF('Pro Forma Adj.'!$K$6:$K$202,'Revenue Summary'!$B30,'Pro Forma Adj.'!BH$6:BH$202),SUMIF(Parent!$K$6:$K$209,'Revenue Summary'!$B30,Parent!BH$6:BH$209)+SUMIF(India!$K$6:$K$473,'Revenue Summary'!$B30,India!BH$6:BH$473)+SUMIF(Government!$K$6:$K$203,'Revenue Summary'!$B30,Government!BH$6:BH$203)+SUMIF('Pro Forma Adj.'!$K$6:$K$202,'Revenue Summary'!$B30,'Pro Forma Adj.'!BH$6:BH$202)+SUMIF('[1]2025 Pipeline'!$M$6:$M$140,'Revenue Summary'!$B30,'[1]2025 Pipeline'!BD$6:BD$140)+SUMIF('[1]2025 Pipeline'!$M$6:$M$140,'Revenue Summary'!$B30,'[1]2025 Pipeline'!BQ$6:BQ$140))</f>
        <v>345309.40565435204</v>
      </c>
      <c r="X30" s="64">
        <f>IF($B$3="NO",SUMIF(Parent!$K$6:$K$209,'Revenue Summary'!$B30,Parent!BI$6:BI$209)+SUMIF(India!$K$6:$K$473,'Revenue Summary'!$B30,India!BI$6:BI$473)+SUMIF(Government!$K$6:$K$203,'Revenue Summary'!$B30,Government!BI$6:BI$203)+SUMIF('Pro Forma Adj.'!$K$6:$K$202,'Revenue Summary'!$B30,'Pro Forma Adj.'!BI$6:BI$202),SUMIF(Parent!$K$6:$K$209,'Revenue Summary'!$B30,Parent!BI$6:BI$209)+SUMIF(India!$K$6:$K$473,'Revenue Summary'!$B30,India!BI$6:BI$473)+SUMIF(Government!$K$6:$K$203,'Revenue Summary'!$B30,Government!BI$6:BI$203)+SUMIF('Pro Forma Adj.'!$K$6:$K$202,'Revenue Summary'!$B30,'Pro Forma Adj.'!BI$6:BI$202)+SUMIF('[1]2025 Pipeline'!$M$6:$M$140,'Revenue Summary'!$B30,'[1]2025 Pipeline'!BE$6:BE$140)+SUMIF('[1]2025 Pipeline'!$M$6:$M$140,'Revenue Summary'!$B30,'[1]2025 Pipeline'!BR$6:BR$140))</f>
        <v>344168.86115889548</v>
      </c>
      <c r="Y30" s="64">
        <f>IF($B$3="NO",SUMIF(Parent!$K$6:$K$209,'Revenue Summary'!$B30,Parent!BJ$6:BJ$209)+SUMIF(India!$K$6:$K$473,'Revenue Summary'!$B30,India!BJ$6:BJ$473)+SUMIF(Government!$K$6:$K$203,'Revenue Summary'!$B30,Government!BJ$6:BJ$203)+SUMIF('Pro Forma Adj.'!$K$6:$K$202,'Revenue Summary'!$B30,'Pro Forma Adj.'!BJ$6:BJ$202),SUMIF(Parent!$K$6:$K$209,'Revenue Summary'!$B30,Parent!BJ$6:BJ$209)+SUMIF(India!$K$6:$K$473,'Revenue Summary'!$B30,India!BJ$6:BJ$473)+SUMIF(Government!$K$6:$K$203,'Revenue Summary'!$B30,Government!BJ$6:BJ$203)+SUMIF('Pro Forma Adj.'!$K$6:$K$202,'Revenue Summary'!$B30,'Pro Forma Adj.'!BJ$6:BJ$202)+SUMIF('[1]2025 Pipeline'!$M$6:$M$140,'Revenue Summary'!$B30,'[1]2025 Pipeline'!BF$6:BF$140)+SUMIF('[1]2025 Pipeline'!$M$6:$M$140,'Revenue Summary'!$B30,'[1]2025 Pipeline'!BS$6:BS$140))</f>
        <v>467424.92039201799</v>
      </c>
      <c r="Z30" s="64">
        <f>IF($B$3="NO",SUMIF(Parent!$K$6:$K$209,'Revenue Summary'!$B30,Parent!BK$6:BK$209)+SUMIF(India!$K$6:$K$473,'Revenue Summary'!$B30,India!BK$6:BK$473)+SUMIF(Government!$K$6:$K$203,'Revenue Summary'!$B30,Government!BK$6:BK$203)+SUMIF('Pro Forma Adj.'!$K$6:$K$202,'Revenue Summary'!$B30,'Pro Forma Adj.'!BK$6:BK$202),SUMIF(Parent!$K$6:$K$209,'Revenue Summary'!$B30,Parent!BK$6:BK$209)+SUMIF(India!$K$6:$K$473,'Revenue Summary'!$B30,India!BK$6:BK$473)+SUMIF(Government!$K$6:$K$203,'Revenue Summary'!$B30,Government!BK$6:BK$203)+SUMIF('Pro Forma Adj.'!$K$6:$K$202,'Revenue Summary'!$B30,'Pro Forma Adj.'!BK$6:BK$202)+SUMIF('[1]2025 Pipeline'!$M$6:$M$140,'Revenue Summary'!$B30,'[1]2025 Pipeline'!BG$6:BG$140)+SUMIF('[1]2025 Pipeline'!$M$6:$M$140,'Revenue Summary'!$B30,'[1]2025 Pipeline'!BT$6:BT$140))</f>
        <v>570419.50798457896</v>
      </c>
    </row>
    <row r="31" spans="2:26" x14ac:dyDescent="0.15">
      <c r="B31" s="65" t="s">
        <v>49</v>
      </c>
      <c r="C31" s="64">
        <f>SUMIF(Parent!$K$6:$K$209,'Revenue Summary'!$B31,Parent!AN$6:AN$209)+SUMIF(India!$K$6:$K$473,'Revenue Summary'!$B31,India!AN$6:AN$473)+SUMIF(Government!$K$6:$K$203,'Revenue Summary'!$B31,Government!AN$6:AN$203)+SUMIF('Pro Forma Adj.'!$K$6:$K$202,'Revenue Summary'!$B31,'Pro Forma Adj.'!AN$6:AN$202)</f>
        <v>28378.792740207798</v>
      </c>
      <c r="D31" s="64">
        <f>SUMIF(Parent!$K$6:$K$209,'Revenue Summary'!$B31,Parent!AO$6:AO$209)+SUMIF(India!$K$6:$K$473,'Revenue Summary'!$B31,India!AO$6:AO$473)+SUMIF(Government!$K$6:$K$203,'Revenue Summary'!$B31,Government!AO$6:AO$203)+SUMIF('Pro Forma Adj.'!$K$6:$K$202,'Revenue Summary'!$B31,'Pro Forma Adj.'!AO$6:AO$202)</f>
        <v>60686.484212464253</v>
      </c>
      <c r="E31" s="64">
        <f>SUMIF(Parent!$K$6:$K$209,'Revenue Summary'!$B31,Parent!AP$6:AP$209)+SUMIF(India!$K$6:$K$473,'Revenue Summary'!$B31,India!AP$6:AP$473)+SUMIF(Government!$K$6:$K$203,'Revenue Summary'!$B31,Government!AP$6:AP$203)+SUMIF('Pro Forma Adj.'!$K$6:$K$202,'Revenue Summary'!$B31,'Pro Forma Adj.'!AP$6:AP$202)</f>
        <v>38288.149486990762</v>
      </c>
      <c r="F31" s="64">
        <f>SUMIF(Parent!$K$6:$K$209,'Revenue Summary'!$B31,Parent!AQ$6:AQ$209)+SUMIF(India!$K$6:$K$473,'Revenue Summary'!$B31,India!AQ$6:AQ$473)+SUMIF(Government!$K$6:$K$203,'Revenue Summary'!$B31,Government!AQ$6:AQ$203)+SUMIF('Pro Forma Adj.'!$K$6:$K$202,'Revenue Summary'!$B31,'Pro Forma Adj.'!AQ$6:AQ$202)</f>
        <v>32920.310070219864</v>
      </c>
      <c r="G31" s="64">
        <f>SUMIF(Parent!$K$6:$K$209,'Revenue Summary'!$B31,Parent!AR$6:AR$209)+SUMIF(India!$K$6:$K$473,'Revenue Summary'!$B31,India!AR$6:AR$473)+SUMIF(Government!$K$6:$K$203,'Revenue Summary'!$B31,Government!AR$6:AR$203)+SUMIF('Pro Forma Adj.'!$K$6:$K$202,'Revenue Summary'!$B31,'Pro Forma Adj.'!AR$6:AR$202)</f>
        <v>393664.2020946882</v>
      </c>
      <c r="H31" s="64">
        <f>SUMIF(Parent!$K$6:$K$209,'Revenue Summary'!$B31,Parent!AS$6:AS$209)+SUMIF(India!$K$6:$K$473,'Revenue Summary'!$B31,India!AS$6:AS$473)+SUMIF(Government!$K$6:$K$203,'Revenue Summary'!$B31,Government!AS$6:AS$203)+SUMIF('Pro Forma Adj.'!$K$6:$K$202,'Revenue Summary'!$B31,'Pro Forma Adj.'!AS$6:AS$202)</f>
        <v>65323.220274108899</v>
      </c>
      <c r="I31" s="64">
        <f>SUMIF(Parent!$K$6:$K$209,'Revenue Summary'!$B31,Parent!AT$6:AT$209)+SUMIF(India!$K$6:$K$473,'Revenue Summary'!$B31,India!AT$6:AT$473)+SUMIF(Government!$K$6:$K$203,'Revenue Summary'!$B31,Government!AT$6:AT$203)+SUMIF('Pro Forma Adj.'!$K$6:$K$202,'Revenue Summary'!$B31,'Pro Forma Adj.'!AT$6:AT$202)</f>
        <v>19372.985133466347</v>
      </c>
      <c r="J31" s="64">
        <f>SUMIF(Parent!$K$6:$K$209,'Revenue Summary'!$B31,Parent!AU$6:AU$209)+SUMIF(India!$K$6:$K$473,'Revenue Summary'!$B31,India!AU$6:AU$473)+SUMIF(Government!$K$6:$K$203,'Revenue Summary'!$B31,Government!AU$6:AU$203)+SUMIF('Pro Forma Adj.'!$K$6:$K$202,'Revenue Summary'!$B31,'Pro Forma Adj.'!AU$6:AU$202)</f>
        <v>72770.83028723656</v>
      </c>
      <c r="K31" s="64">
        <f>SUMIF(Parent!$K$6:$K$209,'Revenue Summary'!$B31,Parent!AV$6:AV$209)+SUMIF(India!$K$6:$K$473,'Revenue Summary'!$B31,India!AV$6:AV$473)+SUMIF(Government!$K$6:$K$203,'Revenue Summary'!$B31,Government!AV$6:AV$203)+SUMIF('Pro Forma Adj.'!$K$6:$K$202,'Revenue Summary'!$B31,'Pro Forma Adj.'!AV$6:AV$202)</f>
        <v>34608.170335676645</v>
      </c>
      <c r="L31" s="64">
        <f>SUMIF(Parent!$K$6:$K$209,'Revenue Summary'!$B31,Parent!AW$6:AW$209)+SUMIF(India!$K$6:$K$473,'Revenue Summary'!$B31,India!AW$6:AW$473)+SUMIF(Government!$K$6:$K$203,'Revenue Summary'!$B31,Government!AW$6:AW$203)+SUMIF('Pro Forma Adj.'!$K$6:$K$202,'Revenue Summary'!$B31,'Pro Forma Adj.'!AW$6:AW$202)</f>
        <v>36720.471369048922</v>
      </c>
      <c r="M31" s="64">
        <f>SUMIF(Parent!$K$6:$K$209,'Revenue Summary'!$B31,Parent!AX$6:AX$209)+SUMIF(India!$K$6:$K$473,'Revenue Summary'!$B31,India!AX$6:AX$473)+SUMIF(Government!$K$6:$K$203,'Revenue Summary'!$B31,Government!AX$6:AX$203)+SUMIF('Pro Forma Adj.'!$K$6:$K$202,'Revenue Summary'!$B31,'Pro Forma Adj.'!AX$6:AX$202)</f>
        <v>33641.700932309301</v>
      </c>
      <c r="N31" s="64">
        <f>SUMIF(Parent!$K$6:$K$209,'Revenue Summary'!$B31,Parent!AY$6:AY$209)+SUMIF(India!$K$6:$K$473,'Revenue Summary'!$B31,India!AY$6:AY$473)+SUMIF(Government!$K$6:$K$203,'Revenue Summary'!$B31,Government!AY$6:AY$203)+SUMIF('Pro Forma Adj.'!$K$6:$K$202,'Revenue Summary'!$B31,'Pro Forma Adj.'!AY$6:AY$202)</f>
        <v>88118.311521956668</v>
      </c>
      <c r="O31" s="64">
        <f>IF($B$3="NO",SUMIF(Parent!$K$6:$K$209,'Revenue Summary'!$B31,Parent!AZ$6:AZ$209)+SUMIF(India!$K$6:$K$473,'Revenue Summary'!$B31,India!AZ$6:AZ$473)+SUMIF(Government!$K$6:$K$203,'Revenue Summary'!$B31,Government!AZ$6:AZ$203)+SUMIF('Pro Forma Adj.'!$K$6:$K$202,'Revenue Summary'!$B31,'Pro Forma Adj.'!AZ$6:AZ$202),SUMIF(Parent!$K$6:$K$209,'Revenue Summary'!$B31,Parent!AZ$6:AZ$209)+SUMIF(India!$K$6:$K$473,'Revenue Summary'!$B31,India!AZ$6:AZ$473)+SUMIF(Government!$K$6:$K$203,'Revenue Summary'!$B31,Government!AZ$6:AZ$203)+SUMIF('Pro Forma Adj.'!$K$6:$K$202,'Revenue Summary'!$B31,'Pro Forma Adj.'!AZ$6:AZ$202)+SUMIF('[1]2025 Pipeline'!$M$6:$M$140,'Revenue Summary'!$B31,'[1]2025 Pipeline'!AV$6:AV$140)+SUMIF('[1]2025 Pipeline'!$M$6:$M$140,'Revenue Summary'!$B31,'[1]2025 Pipeline'!BI$6:BI$140))</f>
        <v>53702.557199651666</v>
      </c>
      <c r="P31" s="64">
        <f>IF($B$3="NO",SUMIF(Parent!$K$6:$K$209,'Revenue Summary'!$B31,Parent!BA$6:BA$209)+SUMIF(India!$K$6:$K$473,'Revenue Summary'!$B31,India!BA$6:BA$473)+SUMIF(Government!$K$6:$K$203,'Revenue Summary'!$B31,Government!BA$6:BA$203)+SUMIF('Pro Forma Adj.'!$K$6:$K$202,'Revenue Summary'!$B31,'Pro Forma Adj.'!BA$6:BA$202),SUMIF(Parent!$K$6:$K$209,'Revenue Summary'!$B31,Parent!BA$6:BA$209)+SUMIF(India!$K$6:$K$473,'Revenue Summary'!$B31,India!BA$6:BA$473)+SUMIF(Government!$K$6:$K$203,'Revenue Summary'!$B31,Government!BA$6:BA$203)+SUMIF('Pro Forma Adj.'!$K$6:$K$202,'Revenue Summary'!$B31,'Pro Forma Adj.'!BA$6:BA$202)+SUMIF('[1]2025 Pipeline'!$M$6:$M$140,'Revenue Summary'!$B31,'[1]2025 Pipeline'!AW$6:AW$140)+SUMIF('[1]2025 Pipeline'!$M$6:$M$140,'Revenue Summary'!$B31,'[1]2025 Pipeline'!BJ$6:BJ$140))</f>
        <v>51519.678906778136</v>
      </c>
      <c r="Q31" s="64">
        <f>IF($B$3="NO",SUMIF(Parent!$K$6:$K$209,'Revenue Summary'!$B31,Parent!BB$6:BB$209)+SUMIF(India!$K$6:$K$473,'Revenue Summary'!$B31,India!BB$6:BB$473)+SUMIF(Government!$K$6:$K$203,'Revenue Summary'!$B31,Government!BB$6:BB$203)+SUMIF('Pro Forma Adj.'!$K$6:$K$202,'Revenue Summary'!$B31,'Pro Forma Adj.'!BB$6:BB$202),SUMIF(Parent!$K$6:$K$209,'Revenue Summary'!$B31,Parent!BB$6:BB$209)+SUMIF(India!$K$6:$K$473,'Revenue Summary'!$B31,India!BB$6:BB$473)+SUMIF(Government!$K$6:$K$203,'Revenue Summary'!$B31,Government!BB$6:BB$203)+SUMIF('Pro Forma Adj.'!$K$6:$K$202,'Revenue Summary'!$B31,'Pro Forma Adj.'!BB$6:BB$202)+SUMIF('[1]2025 Pipeline'!$M$6:$M$140,'Revenue Summary'!$B31,'[1]2025 Pipeline'!AX$6:AX$140)+SUMIF('[1]2025 Pipeline'!$M$6:$M$140,'Revenue Summary'!$B31,'[1]2025 Pipeline'!BK$6:BK$140))</f>
        <v>55981.754885198985</v>
      </c>
      <c r="R31" s="64">
        <f>IF($B$3="NO",SUMIF(Parent!$K$6:$K$209,'Revenue Summary'!$B31,Parent!BC$6:BC$209)+SUMIF(India!$K$6:$K$473,'Revenue Summary'!$B31,India!BC$6:BC$473)+SUMIF(Government!$K$6:$K$203,'Revenue Summary'!$B31,Government!BC$6:BC$203)+SUMIF('Pro Forma Adj.'!$K$6:$K$202,'Revenue Summary'!$B31,'Pro Forma Adj.'!BC$6:BC$202),SUMIF(Parent!$K$6:$K$209,'Revenue Summary'!$B31,Parent!BC$6:BC$209)+SUMIF(India!$K$6:$K$473,'Revenue Summary'!$B31,India!BC$6:BC$473)+SUMIF(Government!$K$6:$K$203,'Revenue Summary'!$B31,Government!BC$6:BC$203)+SUMIF('Pro Forma Adj.'!$K$6:$K$202,'Revenue Summary'!$B31,'Pro Forma Adj.'!BC$6:BC$202)+SUMIF('[1]2025 Pipeline'!$M$6:$M$140,'Revenue Summary'!$B31,'[1]2025 Pipeline'!AY$6:AY$140)+SUMIF('[1]2025 Pipeline'!$M$6:$M$140,'Revenue Summary'!$B31,'[1]2025 Pipeline'!BL$6:BL$140))</f>
        <v>49532.895897979266</v>
      </c>
      <c r="S31" s="64">
        <f>IF($B$3="NO",SUMIF(Parent!$K$6:$K$209,'Revenue Summary'!$B31,Parent!BD$6:BD$209)+SUMIF(India!$K$6:$K$473,'Revenue Summary'!$B31,India!BD$6:BD$473)+SUMIF(Government!$K$6:$K$203,'Revenue Summary'!$B31,Government!BD$6:BD$203)+SUMIF('Pro Forma Adj.'!$K$6:$K$202,'Revenue Summary'!$B31,'Pro Forma Adj.'!BD$6:BD$202),SUMIF(Parent!$K$6:$K$209,'Revenue Summary'!$B31,Parent!BD$6:BD$209)+SUMIF(India!$K$6:$K$473,'Revenue Summary'!$B31,India!BD$6:BD$473)+SUMIF(Government!$K$6:$K$203,'Revenue Summary'!$B31,Government!BD$6:BD$203)+SUMIF('Pro Forma Adj.'!$K$6:$K$202,'Revenue Summary'!$B31,'Pro Forma Adj.'!BD$6:BD$202)+SUMIF('[1]2025 Pipeline'!$M$6:$M$140,'Revenue Summary'!$B31,'[1]2025 Pipeline'!AZ$6:AZ$140)+SUMIF('[1]2025 Pipeline'!$M$6:$M$140,'Revenue Summary'!$B31,'[1]2025 Pipeline'!BM$6:BM$140))</f>
        <v>94485.657329993031</v>
      </c>
      <c r="T31" s="64">
        <f>IF($B$3="NO",SUMIF(Parent!$K$6:$K$209,'Revenue Summary'!$B31,Parent!BE$6:BE$209)+SUMIF(India!$K$6:$K$473,'Revenue Summary'!$B31,India!BE$6:BE$473)+SUMIF(Government!$K$6:$K$203,'Revenue Summary'!$B31,Government!BE$6:BE$203)+SUMIF('Pro Forma Adj.'!$K$6:$K$202,'Revenue Summary'!$B31,'Pro Forma Adj.'!BE$6:BE$202),SUMIF(Parent!$K$6:$K$209,'Revenue Summary'!$B31,Parent!BE$6:BE$209)+SUMIF(India!$K$6:$K$473,'Revenue Summary'!$B31,India!BE$6:BE$473)+SUMIF(Government!$K$6:$K$203,'Revenue Summary'!$B31,Government!BE$6:BE$203)+SUMIF('Pro Forma Adj.'!$K$6:$K$202,'Revenue Summary'!$B31,'Pro Forma Adj.'!BE$6:BE$202)+SUMIF('[1]2025 Pipeline'!$M$6:$M$140,'Revenue Summary'!$B31,'[1]2025 Pipeline'!BA$6:BA$140)+SUMIF('[1]2025 Pipeline'!$M$6:$M$140,'Revenue Summary'!$B31,'[1]2025 Pipeline'!BN$6:BN$140))</f>
        <v>57079.890439126648</v>
      </c>
      <c r="U31" s="64">
        <f>IF($B$3="NO",SUMIF(Parent!$K$6:$K$209,'Revenue Summary'!$B31,Parent!BF$6:BF$209)+SUMIF(India!$K$6:$K$473,'Revenue Summary'!$B31,India!BF$6:BF$473)+SUMIF(Government!$K$6:$K$203,'Revenue Summary'!$B31,Government!BF$6:BF$203)+SUMIF('Pro Forma Adj.'!$K$6:$K$202,'Revenue Summary'!$B31,'Pro Forma Adj.'!BF$6:BF$202),SUMIF(Parent!$K$6:$K$209,'Revenue Summary'!$B31,Parent!BF$6:BF$209)+SUMIF(India!$K$6:$K$473,'Revenue Summary'!$B31,India!BF$6:BF$473)+SUMIF(Government!$K$6:$K$203,'Revenue Summary'!$B31,Government!BF$6:BF$203)+SUMIF('Pro Forma Adj.'!$K$6:$K$202,'Revenue Summary'!$B31,'Pro Forma Adj.'!BF$6:BF$202)+SUMIF('[1]2025 Pipeline'!$M$6:$M$140,'Revenue Summary'!$B31,'[1]2025 Pipeline'!BB$6:BB$140)+SUMIF('[1]2025 Pipeline'!$M$6:$M$140,'Revenue Summary'!$B31,'[1]2025 Pipeline'!BO$6:BO$140))</f>
        <v>38383.251502042782</v>
      </c>
      <c r="V31" s="64">
        <f>IF($B$3="NO",SUMIF(Parent!$K$6:$K$209,'Revenue Summary'!$B31,Parent!BG$6:BG$209)+SUMIF(India!$K$6:$K$473,'Revenue Summary'!$B31,India!BG$6:BG$473)+SUMIF(Government!$K$6:$K$203,'Revenue Summary'!$B31,Government!BG$6:BG$203)+SUMIF('Pro Forma Adj.'!$K$6:$K$202,'Revenue Summary'!$B31,'Pro Forma Adj.'!BG$6:BG$202),SUMIF(Parent!$K$6:$K$209,'Revenue Summary'!$B31,Parent!BG$6:BG$209)+SUMIF(India!$K$6:$K$473,'Revenue Summary'!$B31,India!BG$6:BG$473)+SUMIF(Government!$K$6:$K$203,'Revenue Summary'!$B31,Government!BG$6:BG$203)+SUMIF('Pro Forma Adj.'!$K$6:$K$202,'Revenue Summary'!$B31,'Pro Forma Adj.'!BG$6:BG$202)+SUMIF('[1]2025 Pipeline'!$M$6:$M$140,'Revenue Summary'!$B31,'[1]2025 Pipeline'!BC$6:BC$140)+SUMIF('[1]2025 Pipeline'!$M$6:$M$140,'Revenue Summary'!$B31,'[1]2025 Pipeline'!BP$6:BP$140))</f>
        <v>38383.251502042782</v>
      </c>
      <c r="W31" s="64">
        <f>IF($B$3="NO",SUMIF(Parent!$K$6:$K$209,'Revenue Summary'!$B31,Parent!BH$6:BH$209)+SUMIF(India!$K$6:$K$473,'Revenue Summary'!$B31,India!BH$6:BH$473)+SUMIF(Government!$K$6:$K$203,'Revenue Summary'!$B31,Government!BH$6:BH$203)+SUMIF('Pro Forma Adj.'!$K$6:$K$202,'Revenue Summary'!$B31,'Pro Forma Adj.'!BH$6:BH$202),SUMIF(Parent!$K$6:$K$209,'Revenue Summary'!$B31,Parent!BH$6:BH$209)+SUMIF(India!$K$6:$K$473,'Revenue Summary'!$B31,India!BH$6:BH$473)+SUMIF(Government!$K$6:$K$203,'Revenue Summary'!$B31,Government!BH$6:BH$203)+SUMIF('Pro Forma Adj.'!$K$6:$K$202,'Revenue Summary'!$B31,'Pro Forma Adj.'!BH$6:BH$202)+SUMIF('[1]2025 Pipeline'!$M$6:$M$140,'Revenue Summary'!$B31,'[1]2025 Pipeline'!BD$6:BD$140)+SUMIF('[1]2025 Pipeline'!$M$6:$M$140,'Revenue Summary'!$B31,'[1]2025 Pipeline'!BQ$6:BQ$140))</f>
        <v>40748.39930305216</v>
      </c>
      <c r="X31" s="64">
        <f>IF($B$3="NO",SUMIF(Parent!$K$6:$K$209,'Revenue Summary'!$B31,Parent!BI$6:BI$209)+SUMIF(India!$K$6:$K$473,'Revenue Summary'!$B31,India!BI$6:BI$473)+SUMIF(Government!$K$6:$K$203,'Revenue Summary'!$B31,Government!BI$6:BI$203)+SUMIF('Pro Forma Adj.'!$K$6:$K$202,'Revenue Summary'!$B31,'Pro Forma Adj.'!BI$6:BI$202),SUMIF(Parent!$K$6:$K$209,'Revenue Summary'!$B31,Parent!BI$6:BI$209)+SUMIF(India!$K$6:$K$473,'Revenue Summary'!$B31,India!BI$6:BI$473)+SUMIF(Government!$K$6:$K$203,'Revenue Summary'!$B31,Government!BI$6:BI$203)+SUMIF('Pro Forma Adj.'!$K$6:$K$202,'Revenue Summary'!$B31,'Pro Forma Adj.'!BI$6:BI$202)+SUMIF('[1]2025 Pipeline'!$M$6:$M$140,'Revenue Summary'!$B31,'[1]2025 Pipeline'!BE$6:BE$140)+SUMIF('[1]2025 Pipeline'!$M$6:$M$140,'Revenue Summary'!$B31,'[1]2025 Pipeline'!BR$6:BR$140))</f>
        <v>50049.918168709446</v>
      </c>
      <c r="Y31" s="64">
        <f>IF($B$3="NO",SUMIF(Parent!$K$6:$K$209,'Revenue Summary'!$B31,Parent!BJ$6:BJ$209)+SUMIF(India!$K$6:$K$473,'Revenue Summary'!$B31,India!BJ$6:BJ$473)+SUMIF(Government!$K$6:$K$203,'Revenue Summary'!$B31,Government!BJ$6:BJ$203)+SUMIF('Pro Forma Adj.'!$K$6:$K$202,'Revenue Summary'!$B31,'Pro Forma Adj.'!BJ$6:BJ$202),SUMIF(Parent!$K$6:$K$209,'Revenue Summary'!$B31,Parent!BJ$6:BJ$209)+SUMIF(India!$K$6:$K$473,'Revenue Summary'!$B31,India!BJ$6:BJ$473)+SUMIF(Government!$K$6:$K$203,'Revenue Summary'!$B31,Government!BJ$6:BJ$203)+SUMIF('Pro Forma Adj.'!$K$6:$K$202,'Revenue Summary'!$B31,'Pro Forma Adj.'!BJ$6:BJ$202)+SUMIF('[1]2025 Pipeline'!$M$6:$M$140,'Revenue Summary'!$B31,'[1]2025 Pipeline'!BF$6:BF$140)+SUMIF('[1]2025 Pipeline'!$M$6:$M$140,'Revenue Summary'!$B31,'[1]2025 Pipeline'!BS$6:BS$140))</f>
        <v>93248.399303052167</v>
      </c>
      <c r="Z31" s="64">
        <f>IF($B$3="NO",SUMIF(Parent!$K$6:$K$209,'Revenue Summary'!$B31,Parent!BK$6:BK$209)+SUMIF(India!$K$6:$K$473,'Revenue Summary'!$B31,India!BK$6:BK$473)+SUMIF(Government!$K$6:$K$203,'Revenue Summary'!$B31,Government!BK$6:BK$203)+SUMIF('Pro Forma Adj.'!$K$6:$K$202,'Revenue Summary'!$B31,'Pro Forma Adj.'!BK$6:BK$202),SUMIF(Parent!$K$6:$K$209,'Revenue Summary'!$B31,Parent!BK$6:BK$209)+SUMIF(India!$K$6:$K$473,'Revenue Summary'!$B31,India!BK$6:BK$473)+SUMIF(Government!$K$6:$K$203,'Revenue Summary'!$B31,Government!BK$6:BK$203)+SUMIF('Pro Forma Adj.'!$K$6:$K$202,'Revenue Summary'!$B31,'Pro Forma Adj.'!BK$6:BK$202)+SUMIF('[1]2025 Pipeline'!$M$6:$M$140,'Revenue Summary'!$B31,'[1]2025 Pipeline'!BG$6:BG$140)+SUMIF('[1]2025 Pipeline'!$M$6:$M$140,'Revenue Summary'!$B31,'[1]2025 Pipeline'!BT$6:BT$140))</f>
        <v>129216.58483537612</v>
      </c>
    </row>
    <row r="32" spans="2:26" x14ac:dyDescent="0.15">
      <c r="B32" s="5" t="s">
        <v>50</v>
      </c>
      <c r="C32" s="64">
        <f>SUMIF(Parent!$K$6:$K$209,'Revenue Summary'!$B32,Parent!AN$6:AN$209)+SUMIF(India!$K$6:$K$473,'Revenue Summary'!$B32,India!AN$6:AN$473)+SUMIF(Government!$K$6:$K$203,'Revenue Summary'!$B32,Government!AN$6:AN$203)+SUMIF('Pro Forma Adj.'!$K$6:$K$202,'Revenue Summary'!$B32,'Pro Forma Adj.'!AN$6:AN$202)</f>
        <v>0</v>
      </c>
      <c r="D32" s="64">
        <f>SUMIF(Parent!$K$6:$K$209,'Revenue Summary'!$B32,Parent!AO$6:AO$209)+SUMIF(India!$K$6:$K$473,'Revenue Summary'!$B32,India!AO$6:AO$473)+SUMIF(Government!$K$6:$K$203,'Revenue Summary'!$B32,Government!AO$6:AO$203)+SUMIF('Pro Forma Adj.'!$K$6:$K$202,'Revenue Summary'!$B32,'Pro Forma Adj.'!AO$6:AO$202)</f>
        <v>0</v>
      </c>
      <c r="E32" s="64">
        <f>SUMIF(Parent!$K$6:$K$209,'Revenue Summary'!$B32,Parent!AP$6:AP$209)+SUMIF(India!$K$6:$K$473,'Revenue Summary'!$B32,India!AP$6:AP$473)+SUMIF(Government!$K$6:$K$203,'Revenue Summary'!$B32,Government!AP$6:AP$203)+SUMIF('Pro Forma Adj.'!$K$6:$K$202,'Revenue Summary'!$B32,'Pro Forma Adj.'!AP$6:AP$202)</f>
        <v>0</v>
      </c>
      <c r="F32" s="64">
        <f>SUMIF(Parent!$K$6:$K$209,'Revenue Summary'!$B32,Parent!AQ$6:AQ$209)+SUMIF(India!$K$6:$K$473,'Revenue Summary'!$B32,India!AQ$6:AQ$473)+SUMIF(Government!$K$6:$K$203,'Revenue Summary'!$B32,Government!AQ$6:AQ$203)+SUMIF('Pro Forma Adj.'!$K$6:$K$202,'Revenue Summary'!$B32,'Pro Forma Adj.'!AQ$6:AQ$202)</f>
        <v>0</v>
      </c>
      <c r="G32" s="64">
        <f>SUMIF(Parent!$K$6:$K$209,'Revenue Summary'!$B32,Parent!AR$6:AR$209)+SUMIF(India!$K$6:$K$473,'Revenue Summary'!$B32,India!AR$6:AR$473)+SUMIF(Government!$K$6:$K$203,'Revenue Summary'!$B32,Government!AR$6:AR$203)+SUMIF('Pro Forma Adj.'!$K$6:$K$202,'Revenue Summary'!$B32,'Pro Forma Adj.'!AR$6:AR$202)</f>
        <v>0</v>
      </c>
      <c r="H32" s="64">
        <f>SUMIF(Parent!$K$6:$K$209,'Revenue Summary'!$B32,Parent!AS$6:AS$209)+SUMIF(India!$K$6:$K$473,'Revenue Summary'!$B32,India!AS$6:AS$473)+SUMIF(Government!$K$6:$K$203,'Revenue Summary'!$B32,Government!AS$6:AS$203)+SUMIF('Pro Forma Adj.'!$K$6:$K$202,'Revenue Summary'!$B32,'Pro Forma Adj.'!AS$6:AS$202)</f>
        <v>0</v>
      </c>
      <c r="I32" s="64">
        <f>SUMIF(Parent!$K$6:$K$209,'Revenue Summary'!$B32,Parent!AT$6:AT$209)+SUMIF(India!$K$6:$K$473,'Revenue Summary'!$B32,India!AT$6:AT$473)+SUMIF(Government!$K$6:$K$203,'Revenue Summary'!$B32,Government!AT$6:AT$203)+SUMIF('Pro Forma Adj.'!$K$6:$K$202,'Revenue Summary'!$B32,'Pro Forma Adj.'!AT$6:AT$202)</f>
        <v>0</v>
      </c>
      <c r="J32" s="64">
        <f>SUMIF(Parent!$K$6:$K$209,'Revenue Summary'!$B32,Parent!AU$6:AU$209)+SUMIF(India!$K$6:$K$473,'Revenue Summary'!$B32,India!AU$6:AU$473)+SUMIF(Government!$K$6:$K$203,'Revenue Summary'!$B32,Government!AU$6:AU$203)+SUMIF('Pro Forma Adj.'!$K$6:$K$202,'Revenue Summary'!$B32,'Pro Forma Adj.'!AU$6:AU$202)</f>
        <v>0</v>
      </c>
      <c r="K32" s="64">
        <f>SUMIF(Parent!$K$6:$K$209,'Revenue Summary'!$B32,Parent!AV$6:AV$209)+SUMIF(India!$K$6:$K$473,'Revenue Summary'!$B32,India!AV$6:AV$473)+SUMIF(Government!$K$6:$K$203,'Revenue Summary'!$B32,Government!AV$6:AV$203)+SUMIF('Pro Forma Adj.'!$K$6:$K$202,'Revenue Summary'!$B32,'Pro Forma Adj.'!AV$6:AV$202)</f>
        <v>0</v>
      </c>
      <c r="L32" s="64">
        <f>SUMIF(Parent!$K$6:$K$209,'Revenue Summary'!$B32,Parent!AW$6:AW$209)+SUMIF(India!$K$6:$K$473,'Revenue Summary'!$B32,India!AW$6:AW$473)+SUMIF(Government!$K$6:$K$203,'Revenue Summary'!$B32,Government!AW$6:AW$203)+SUMIF('Pro Forma Adj.'!$K$6:$K$202,'Revenue Summary'!$B32,'Pro Forma Adj.'!AW$6:AW$202)</f>
        <v>0</v>
      </c>
      <c r="M32" s="64">
        <f>SUMIF(Parent!$K$6:$K$209,'Revenue Summary'!$B32,Parent!AX$6:AX$209)+SUMIF(India!$K$6:$K$473,'Revenue Summary'!$B32,India!AX$6:AX$473)+SUMIF(Government!$K$6:$K$203,'Revenue Summary'!$B32,Government!AX$6:AX$203)+SUMIF('Pro Forma Adj.'!$K$6:$K$202,'Revenue Summary'!$B32,'Pro Forma Adj.'!AX$6:AX$202)</f>
        <v>0</v>
      </c>
      <c r="N32" s="64">
        <f>SUMIF(Parent!$K$6:$K$209,'Revenue Summary'!$B32,Parent!AY$6:AY$209)+SUMIF(India!$K$6:$K$473,'Revenue Summary'!$B32,India!AY$6:AY$473)+SUMIF(Government!$K$6:$K$203,'Revenue Summary'!$B32,Government!AY$6:AY$203)+SUMIF('Pro Forma Adj.'!$K$6:$K$202,'Revenue Summary'!$B32,'Pro Forma Adj.'!AY$6:AY$202)</f>
        <v>0</v>
      </c>
      <c r="O32" s="64">
        <f>IF($B$3="NO",SUMIF(Parent!$K$6:$K$209,'Revenue Summary'!$B32,Parent!AZ$6:AZ$209)+SUMIF(India!$K$6:$K$473,'Revenue Summary'!$B32,India!AZ$6:AZ$473)+SUMIF(Government!$K$6:$K$203,'Revenue Summary'!$B32,Government!AZ$6:AZ$203)+SUMIF('Pro Forma Adj.'!$K$6:$K$202,'Revenue Summary'!$B32,'Pro Forma Adj.'!AZ$6:AZ$202),SUMIF(Parent!$K$6:$K$209,'Revenue Summary'!$B32,Parent!AZ$6:AZ$209)+SUMIF(India!$K$6:$K$473,'Revenue Summary'!$B32,India!AZ$6:AZ$473)+SUMIF(Government!$K$6:$K$203,'Revenue Summary'!$B32,Government!AZ$6:AZ$203)+SUMIF('Pro Forma Adj.'!$K$6:$K$202,'Revenue Summary'!$B32,'Pro Forma Adj.'!AZ$6:AZ$202)+SUMIF('[1]2025 Pipeline'!$M$6:$M$140,'Revenue Summary'!$B32,'[1]2025 Pipeline'!AV$6:AV$140)+SUMIF('[1]2025 Pipeline'!$M$6:$M$140,'Revenue Summary'!$B32,'[1]2025 Pipeline'!BI$6:BI$140))</f>
        <v>0</v>
      </c>
      <c r="P32" s="64">
        <f>IF($B$3="NO",SUMIF(Parent!$K$6:$K$209,'Revenue Summary'!$B32,Parent!BA$6:BA$209)+SUMIF(India!$K$6:$K$473,'Revenue Summary'!$B32,India!BA$6:BA$473)+SUMIF(Government!$K$6:$K$203,'Revenue Summary'!$B32,Government!BA$6:BA$203)+SUMIF('Pro Forma Adj.'!$K$6:$K$202,'Revenue Summary'!$B32,'Pro Forma Adj.'!BA$6:BA$202),SUMIF(Parent!$K$6:$K$209,'Revenue Summary'!$B32,Parent!BA$6:BA$209)+SUMIF(India!$K$6:$K$473,'Revenue Summary'!$B32,India!BA$6:BA$473)+SUMIF(Government!$K$6:$K$203,'Revenue Summary'!$B32,Government!BA$6:BA$203)+SUMIF('Pro Forma Adj.'!$K$6:$K$202,'Revenue Summary'!$B32,'Pro Forma Adj.'!BA$6:BA$202)+SUMIF('[1]2025 Pipeline'!$M$6:$M$140,'Revenue Summary'!$B32,'[1]2025 Pipeline'!AW$6:AW$140)+SUMIF('[1]2025 Pipeline'!$M$6:$M$140,'Revenue Summary'!$B32,'[1]2025 Pipeline'!BJ$6:BJ$140))</f>
        <v>0</v>
      </c>
      <c r="Q32" s="64">
        <f>IF($B$3="NO",SUMIF(Parent!$K$6:$K$209,'Revenue Summary'!$B32,Parent!BB$6:BB$209)+SUMIF(India!$K$6:$K$473,'Revenue Summary'!$B32,India!BB$6:BB$473)+SUMIF(Government!$K$6:$K$203,'Revenue Summary'!$B32,Government!BB$6:BB$203)+SUMIF('Pro Forma Adj.'!$K$6:$K$202,'Revenue Summary'!$B32,'Pro Forma Adj.'!BB$6:BB$202),SUMIF(Parent!$K$6:$K$209,'Revenue Summary'!$B32,Parent!BB$6:BB$209)+SUMIF(India!$K$6:$K$473,'Revenue Summary'!$B32,India!BB$6:BB$473)+SUMIF(Government!$K$6:$K$203,'Revenue Summary'!$B32,Government!BB$6:BB$203)+SUMIF('Pro Forma Adj.'!$K$6:$K$202,'Revenue Summary'!$B32,'Pro Forma Adj.'!BB$6:BB$202)+SUMIF('[1]2025 Pipeline'!$M$6:$M$140,'Revenue Summary'!$B32,'[1]2025 Pipeline'!AX$6:AX$140)+SUMIF('[1]2025 Pipeline'!$M$6:$M$140,'Revenue Summary'!$B32,'[1]2025 Pipeline'!BK$6:BK$140))</f>
        <v>0</v>
      </c>
      <c r="R32" s="64">
        <f>IF($B$3="NO",SUMIF(Parent!$K$6:$K$209,'Revenue Summary'!$B32,Parent!BC$6:BC$209)+SUMIF(India!$K$6:$K$473,'Revenue Summary'!$B32,India!BC$6:BC$473)+SUMIF(Government!$K$6:$K$203,'Revenue Summary'!$B32,Government!BC$6:BC$203)+SUMIF('Pro Forma Adj.'!$K$6:$K$202,'Revenue Summary'!$B32,'Pro Forma Adj.'!BC$6:BC$202),SUMIF(Parent!$K$6:$K$209,'Revenue Summary'!$B32,Parent!BC$6:BC$209)+SUMIF(India!$K$6:$K$473,'Revenue Summary'!$B32,India!BC$6:BC$473)+SUMIF(Government!$K$6:$K$203,'Revenue Summary'!$B32,Government!BC$6:BC$203)+SUMIF('Pro Forma Adj.'!$K$6:$K$202,'Revenue Summary'!$B32,'Pro Forma Adj.'!BC$6:BC$202)+SUMIF('[1]2025 Pipeline'!$M$6:$M$140,'Revenue Summary'!$B32,'[1]2025 Pipeline'!AY$6:AY$140)+SUMIF('[1]2025 Pipeline'!$M$6:$M$140,'Revenue Summary'!$B32,'[1]2025 Pipeline'!BL$6:BL$140))</f>
        <v>0</v>
      </c>
      <c r="S32" s="64">
        <f>IF($B$3="NO",SUMIF(Parent!$K$6:$K$209,'Revenue Summary'!$B32,Parent!BD$6:BD$209)+SUMIF(India!$K$6:$K$473,'Revenue Summary'!$B32,India!BD$6:BD$473)+SUMIF(Government!$K$6:$K$203,'Revenue Summary'!$B32,Government!BD$6:BD$203)+SUMIF('Pro Forma Adj.'!$K$6:$K$202,'Revenue Summary'!$B32,'Pro Forma Adj.'!BD$6:BD$202),SUMIF(Parent!$K$6:$K$209,'Revenue Summary'!$B32,Parent!BD$6:BD$209)+SUMIF(India!$K$6:$K$473,'Revenue Summary'!$B32,India!BD$6:BD$473)+SUMIF(Government!$K$6:$K$203,'Revenue Summary'!$B32,Government!BD$6:BD$203)+SUMIF('Pro Forma Adj.'!$K$6:$K$202,'Revenue Summary'!$B32,'Pro Forma Adj.'!BD$6:BD$202)+SUMIF('[1]2025 Pipeline'!$M$6:$M$140,'Revenue Summary'!$B32,'[1]2025 Pipeline'!AZ$6:AZ$140)+SUMIF('[1]2025 Pipeline'!$M$6:$M$140,'Revenue Summary'!$B32,'[1]2025 Pipeline'!BM$6:BM$140))</f>
        <v>0</v>
      </c>
      <c r="T32" s="64">
        <f>IF($B$3="NO",SUMIF(Parent!$K$6:$K$209,'Revenue Summary'!$B32,Parent!BE$6:BE$209)+SUMIF(India!$K$6:$K$473,'Revenue Summary'!$B32,India!BE$6:BE$473)+SUMIF(Government!$K$6:$K$203,'Revenue Summary'!$B32,Government!BE$6:BE$203)+SUMIF('Pro Forma Adj.'!$K$6:$K$202,'Revenue Summary'!$B32,'Pro Forma Adj.'!BE$6:BE$202),SUMIF(Parent!$K$6:$K$209,'Revenue Summary'!$B32,Parent!BE$6:BE$209)+SUMIF(India!$K$6:$K$473,'Revenue Summary'!$B32,India!BE$6:BE$473)+SUMIF(Government!$K$6:$K$203,'Revenue Summary'!$B32,Government!BE$6:BE$203)+SUMIF('Pro Forma Adj.'!$K$6:$K$202,'Revenue Summary'!$B32,'Pro Forma Adj.'!BE$6:BE$202)+SUMIF('[1]2025 Pipeline'!$M$6:$M$140,'Revenue Summary'!$B32,'[1]2025 Pipeline'!BA$6:BA$140)+SUMIF('[1]2025 Pipeline'!$M$6:$M$140,'Revenue Summary'!$B32,'[1]2025 Pipeline'!BN$6:BN$140))</f>
        <v>0</v>
      </c>
      <c r="U32" s="64">
        <f>IF($B$3="NO",SUMIF(Parent!$K$6:$K$209,'Revenue Summary'!$B32,Parent!BF$6:BF$209)+SUMIF(India!$K$6:$K$473,'Revenue Summary'!$B32,India!BF$6:BF$473)+SUMIF(Government!$K$6:$K$203,'Revenue Summary'!$B32,Government!BF$6:BF$203)+SUMIF('Pro Forma Adj.'!$K$6:$K$202,'Revenue Summary'!$B32,'Pro Forma Adj.'!BF$6:BF$202),SUMIF(Parent!$K$6:$K$209,'Revenue Summary'!$B32,Parent!BF$6:BF$209)+SUMIF(India!$K$6:$K$473,'Revenue Summary'!$B32,India!BF$6:BF$473)+SUMIF(Government!$K$6:$K$203,'Revenue Summary'!$B32,Government!BF$6:BF$203)+SUMIF('Pro Forma Adj.'!$K$6:$K$202,'Revenue Summary'!$B32,'Pro Forma Adj.'!BF$6:BF$202)+SUMIF('[1]2025 Pipeline'!$M$6:$M$140,'Revenue Summary'!$B32,'[1]2025 Pipeline'!BB$6:BB$140)+SUMIF('[1]2025 Pipeline'!$M$6:$M$140,'Revenue Summary'!$B32,'[1]2025 Pipeline'!BO$6:BO$140))</f>
        <v>0</v>
      </c>
      <c r="V32" s="64">
        <f>IF($B$3="NO",SUMIF(Parent!$K$6:$K$209,'Revenue Summary'!$B32,Parent!BG$6:BG$209)+SUMIF(India!$K$6:$K$473,'Revenue Summary'!$B32,India!BG$6:BG$473)+SUMIF(Government!$K$6:$K$203,'Revenue Summary'!$B32,Government!BG$6:BG$203)+SUMIF('Pro Forma Adj.'!$K$6:$K$202,'Revenue Summary'!$B32,'Pro Forma Adj.'!BG$6:BG$202),SUMIF(Parent!$K$6:$K$209,'Revenue Summary'!$B32,Parent!BG$6:BG$209)+SUMIF(India!$K$6:$K$473,'Revenue Summary'!$B32,India!BG$6:BG$473)+SUMIF(Government!$K$6:$K$203,'Revenue Summary'!$B32,Government!BG$6:BG$203)+SUMIF('Pro Forma Adj.'!$K$6:$K$202,'Revenue Summary'!$B32,'Pro Forma Adj.'!BG$6:BG$202)+SUMIF('[1]2025 Pipeline'!$M$6:$M$140,'Revenue Summary'!$B32,'[1]2025 Pipeline'!BC$6:BC$140)+SUMIF('[1]2025 Pipeline'!$M$6:$M$140,'Revenue Summary'!$B32,'[1]2025 Pipeline'!BP$6:BP$140))</f>
        <v>2916.6666666666665</v>
      </c>
      <c r="W32" s="64">
        <f>IF($B$3="NO",SUMIF(Parent!$K$6:$K$209,'Revenue Summary'!$B32,Parent!BH$6:BH$209)+SUMIF(India!$K$6:$K$473,'Revenue Summary'!$B32,India!BH$6:BH$473)+SUMIF(Government!$K$6:$K$203,'Revenue Summary'!$B32,Government!BH$6:BH$203)+SUMIF('Pro Forma Adj.'!$K$6:$K$202,'Revenue Summary'!$B32,'Pro Forma Adj.'!BH$6:BH$202),SUMIF(Parent!$K$6:$K$209,'Revenue Summary'!$B32,Parent!BH$6:BH$209)+SUMIF(India!$K$6:$K$473,'Revenue Summary'!$B32,India!BH$6:BH$473)+SUMIF(Government!$K$6:$K$203,'Revenue Summary'!$B32,Government!BH$6:BH$203)+SUMIF('Pro Forma Adj.'!$K$6:$K$202,'Revenue Summary'!$B32,'Pro Forma Adj.'!BH$6:BH$202)+SUMIF('[1]2025 Pipeline'!$M$6:$M$140,'Revenue Summary'!$B32,'[1]2025 Pipeline'!BD$6:BD$140)+SUMIF('[1]2025 Pipeline'!$M$6:$M$140,'Revenue Summary'!$B32,'[1]2025 Pipeline'!BQ$6:BQ$140))</f>
        <v>2916.6666666666665</v>
      </c>
      <c r="X32" s="64">
        <f>IF($B$3="NO",SUMIF(Parent!$K$6:$K$209,'Revenue Summary'!$B32,Parent!BI$6:BI$209)+SUMIF(India!$K$6:$K$473,'Revenue Summary'!$B32,India!BI$6:BI$473)+SUMIF(Government!$K$6:$K$203,'Revenue Summary'!$B32,Government!BI$6:BI$203)+SUMIF('Pro Forma Adj.'!$K$6:$K$202,'Revenue Summary'!$B32,'Pro Forma Adj.'!BI$6:BI$202),SUMIF(Parent!$K$6:$K$209,'Revenue Summary'!$B32,Parent!BI$6:BI$209)+SUMIF(India!$K$6:$K$473,'Revenue Summary'!$B32,India!BI$6:BI$473)+SUMIF(Government!$K$6:$K$203,'Revenue Summary'!$B32,Government!BI$6:BI$203)+SUMIF('Pro Forma Adj.'!$K$6:$K$202,'Revenue Summary'!$B32,'Pro Forma Adj.'!BI$6:BI$202)+SUMIF('[1]2025 Pipeline'!$M$6:$M$140,'Revenue Summary'!$B32,'[1]2025 Pipeline'!BE$6:BE$140)+SUMIF('[1]2025 Pipeline'!$M$6:$M$140,'Revenue Summary'!$B32,'[1]2025 Pipeline'!BR$6:BR$140))</f>
        <v>5416.6666666666661</v>
      </c>
      <c r="Y32" s="64">
        <f>IF($B$3="NO",SUMIF(Parent!$K$6:$K$209,'Revenue Summary'!$B32,Parent!BJ$6:BJ$209)+SUMIF(India!$K$6:$K$473,'Revenue Summary'!$B32,India!BJ$6:BJ$473)+SUMIF(Government!$K$6:$K$203,'Revenue Summary'!$B32,Government!BJ$6:BJ$203)+SUMIF('Pro Forma Adj.'!$K$6:$K$202,'Revenue Summary'!$B32,'Pro Forma Adj.'!BJ$6:BJ$202),SUMIF(Parent!$K$6:$K$209,'Revenue Summary'!$B32,Parent!BJ$6:BJ$209)+SUMIF(India!$K$6:$K$473,'Revenue Summary'!$B32,India!BJ$6:BJ$473)+SUMIF(Government!$K$6:$K$203,'Revenue Summary'!$B32,Government!BJ$6:BJ$203)+SUMIF('Pro Forma Adj.'!$K$6:$K$202,'Revenue Summary'!$B32,'Pro Forma Adj.'!BJ$6:BJ$202)+SUMIF('[1]2025 Pipeline'!$M$6:$M$140,'Revenue Summary'!$B32,'[1]2025 Pipeline'!BF$6:BF$140)+SUMIF('[1]2025 Pipeline'!$M$6:$M$140,'Revenue Summary'!$B32,'[1]2025 Pipeline'!BS$6:BS$140))</f>
        <v>7916.6666666666661</v>
      </c>
      <c r="Z32" s="64">
        <f>IF($B$3="NO",SUMIF(Parent!$K$6:$K$209,'Revenue Summary'!$B32,Parent!BK$6:BK$209)+SUMIF(India!$K$6:$K$473,'Revenue Summary'!$B32,India!BK$6:BK$473)+SUMIF(Government!$K$6:$K$203,'Revenue Summary'!$B32,Government!BK$6:BK$203)+SUMIF('Pro Forma Adj.'!$K$6:$K$202,'Revenue Summary'!$B32,'Pro Forma Adj.'!BK$6:BK$202),SUMIF(Parent!$K$6:$K$209,'Revenue Summary'!$B32,Parent!BK$6:BK$209)+SUMIF(India!$K$6:$K$473,'Revenue Summary'!$B32,India!BK$6:BK$473)+SUMIF(Government!$K$6:$K$203,'Revenue Summary'!$B32,Government!BK$6:BK$203)+SUMIF('Pro Forma Adj.'!$K$6:$K$202,'Revenue Summary'!$B32,'Pro Forma Adj.'!BK$6:BK$202)+SUMIF('[1]2025 Pipeline'!$M$6:$M$140,'Revenue Summary'!$B32,'[1]2025 Pipeline'!BG$6:BG$140)+SUMIF('[1]2025 Pipeline'!$M$6:$M$140,'Revenue Summary'!$B32,'[1]2025 Pipeline'!BT$6:BT$140))</f>
        <v>7916.6666666666661</v>
      </c>
    </row>
    <row r="33" spans="2:26" x14ac:dyDescent="0.15">
      <c r="B33" s="5" t="s">
        <v>51</v>
      </c>
      <c r="C33" s="64">
        <f>SUMIF(Parent!$K$6:$K$209,'Revenue Summary'!$B33,Parent!AN$6:AN$209)+SUMIF(India!$K$6:$K$473,'Revenue Summary'!$B33,India!AN$6:AN$473)+SUMIF(Government!$K$6:$K$203,'Revenue Summary'!$B33,Government!AN$6:AN$203)+SUMIF('Pro Forma Adj.'!$K$6:$K$202,'Revenue Summary'!$B33,'Pro Forma Adj.'!AN$6:AN$202)</f>
        <v>61253.732077083128</v>
      </c>
      <c r="D33" s="64">
        <f>SUMIF(Parent!$K$6:$K$209,'Revenue Summary'!$B33,Parent!AO$6:AO$209)+SUMIF(India!$K$6:$K$473,'Revenue Summary'!$B33,India!AO$6:AO$473)+SUMIF(Government!$K$6:$K$203,'Revenue Summary'!$B33,Government!AO$6:AO$203)+SUMIF('Pro Forma Adj.'!$K$6:$K$202,'Revenue Summary'!$B33,'Pro Forma Adj.'!AO$6:AO$202)</f>
        <v>57567.382900912329</v>
      </c>
      <c r="E33" s="64">
        <f>SUMIF(Parent!$K$6:$K$209,'Revenue Summary'!$B33,Parent!AP$6:AP$209)+SUMIF(India!$K$6:$K$473,'Revenue Summary'!$B33,India!AP$6:AP$473)+SUMIF(Government!$K$6:$K$203,'Revenue Summary'!$B33,Government!AP$6:AP$203)+SUMIF('Pro Forma Adj.'!$K$6:$K$202,'Revenue Summary'!$B33,'Pro Forma Adj.'!AP$6:AP$202)</f>
        <v>60781.182513308348</v>
      </c>
      <c r="F33" s="64">
        <f>SUMIF(Parent!$K$6:$K$209,'Revenue Summary'!$B33,Parent!AQ$6:AQ$209)+SUMIF(India!$K$6:$K$473,'Revenue Summary'!$B33,India!AQ$6:AQ$473)+SUMIF(Government!$K$6:$K$203,'Revenue Summary'!$B33,Government!AQ$6:AQ$203)+SUMIF('Pro Forma Adj.'!$K$6:$K$202,'Revenue Summary'!$B33,'Pro Forma Adj.'!AQ$6:AQ$202)</f>
        <v>141678.12772543074</v>
      </c>
      <c r="G33" s="64">
        <f>SUMIF(Parent!$K$6:$K$209,'Revenue Summary'!$B33,Parent!AR$6:AR$209)+SUMIF(India!$K$6:$K$473,'Revenue Summary'!$B33,India!AR$6:AR$473)+SUMIF(Government!$K$6:$K$203,'Revenue Summary'!$B33,Government!AR$6:AR$203)+SUMIF('Pro Forma Adj.'!$K$6:$K$202,'Revenue Summary'!$B33,'Pro Forma Adj.'!AR$6:AR$202)</f>
        <v>146052.35188951081</v>
      </c>
      <c r="H33" s="64">
        <f>SUMIF(Parent!$K$6:$K$209,'Revenue Summary'!$B33,Parent!AS$6:AS$209)+SUMIF(India!$K$6:$K$473,'Revenue Summary'!$B33,India!AS$6:AS$473)+SUMIF(Government!$K$6:$K$203,'Revenue Summary'!$B33,Government!AS$6:AS$203)+SUMIF('Pro Forma Adj.'!$K$6:$K$202,'Revenue Summary'!$B33,'Pro Forma Adj.'!AS$6:AS$202)</f>
        <v>141571.70903304161</v>
      </c>
      <c r="I33" s="64">
        <f>SUMIF(Parent!$K$6:$K$209,'Revenue Summary'!$B33,Parent!AT$6:AT$209)+SUMIF(India!$K$6:$K$473,'Revenue Summary'!$B33,India!AT$6:AT$473)+SUMIF(Government!$K$6:$K$203,'Revenue Summary'!$B33,Government!AT$6:AT$203)+SUMIF('Pro Forma Adj.'!$K$6:$K$202,'Revenue Summary'!$B33,'Pro Forma Adj.'!AT$6:AT$202)</f>
        <v>119451.37521081953</v>
      </c>
      <c r="J33" s="64">
        <f>SUMIF(Parent!$K$6:$K$209,'Revenue Summary'!$B33,Parent!AU$6:AU$209)+SUMIF(India!$K$6:$K$473,'Revenue Summary'!$B33,India!AU$6:AU$473)+SUMIF(Government!$K$6:$K$203,'Revenue Summary'!$B33,Government!AU$6:AU$203)+SUMIF('Pro Forma Adj.'!$K$6:$K$202,'Revenue Summary'!$B33,'Pro Forma Adj.'!AU$6:AU$202)</f>
        <v>95298.501225494474</v>
      </c>
      <c r="K33" s="64">
        <f>SUMIF(Parent!$K$6:$K$209,'Revenue Summary'!$B33,Parent!AV$6:AV$209)+SUMIF(India!$K$6:$K$473,'Revenue Summary'!$B33,India!AV$6:AV$473)+SUMIF(Government!$K$6:$K$203,'Revenue Summary'!$B33,Government!AV$6:AV$203)+SUMIF('Pro Forma Adj.'!$K$6:$K$202,'Revenue Summary'!$B33,'Pro Forma Adj.'!AV$6:AV$202)</f>
        <v>91900.699419663419</v>
      </c>
      <c r="L33" s="64">
        <f>SUMIF(Parent!$K$6:$K$209,'Revenue Summary'!$B33,Parent!AW$6:AW$209)+SUMIF(India!$K$6:$K$473,'Revenue Summary'!$B33,India!AW$6:AW$473)+SUMIF(Government!$K$6:$K$203,'Revenue Summary'!$B33,Government!AW$6:AW$203)+SUMIF('Pro Forma Adj.'!$K$6:$K$202,'Revenue Summary'!$B33,'Pro Forma Adj.'!AW$6:AW$202)</f>
        <v>13090.145885589878</v>
      </c>
      <c r="M33" s="64">
        <f>SUMIF(Parent!$K$6:$K$209,'Revenue Summary'!$B33,Parent!AX$6:AX$209)+SUMIF(India!$K$6:$K$473,'Revenue Summary'!$B33,India!AX$6:AX$473)+SUMIF(Government!$K$6:$K$203,'Revenue Summary'!$B33,Government!AX$6:AX$203)+SUMIF('Pro Forma Adj.'!$K$6:$K$202,'Revenue Summary'!$B33,'Pro Forma Adj.'!AX$6:AX$202)</f>
        <v>12266.557062498496</v>
      </c>
      <c r="N33" s="64">
        <f>SUMIF(Parent!$K$6:$K$209,'Revenue Summary'!$B33,Parent!AY$6:AY$209)+SUMIF(India!$K$6:$K$473,'Revenue Summary'!$B33,India!AY$6:AY$473)+SUMIF(Government!$K$6:$K$203,'Revenue Summary'!$B33,Government!AY$6:AY$203)+SUMIF('Pro Forma Adj.'!$K$6:$K$202,'Revenue Summary'!$B33,'Pro Forma Adj.'!AY$6:AY$202)</f>
        <v>12654.231147741637</v>
      </c>
      <c r="O33" s="64">
        <f>IF($B$3="NO",SUMIF(Parent!$K$6:$K$209,'Revenue Summary'!$B33,Parent!AZ$6:AZ$209)+SUMIF(India!$K$6:$K$473,'Revenue Summary'!$B33,India!AZ$6:AZ$473)+SUMIF(Government!$K$6:$K$203,'Revenue Summary'!$B33,Government!AZ$6:AZ$203)+SUMIF('Pro Forma Adj.'!$K$6:$K$202,'Revenue Summary'!$B33,'Pro Forma Adj.'!AZ$6:AZ$202),SUMIF(Parent!$K$6:$K$209,'Revenue Summary'!$B33,Parent!AZ$6:AZ$209)+SUMIF(India!$K$6:$K$473,'Revenue Summary'!$B33,India!AZ$6:AZ$473)+SUMIF(Government!$K$6:$K$203,'Revenue Summary'!$B33,Government!AZ$6:AZ$203)+SUMIF('Pro Forma Adj.'!$K$6:$K$202,'Revenue Summary'!$B33,'Pro Forma Adj.'!AZ$6:AZ$202)+SUMIF('[1]2025 Pipeline'!$M$6:$M$140,'Revenue Summary'!$B33,'[1]2025 Pipeline'!AV$6:AV$140)+SUMIF('[1]2025 Pipeline'!$M$6:$M$140,'Revenue Summary'!$B33,'[1]2025 Pipeline'!BI$6:BI$140))</f>
        <v>13012.220134990248</v>
      </c>
      <c r="P33" s="64">
        <f>IF($B$3="NO",SUMIF(Parent!$K$6:$K$209,'Revenue Summary'!$B33,Parent!BA$6:BA$209)+SUMIF(India!$K$6:$K$473,'Revenue Summary'!$B33,India!BA$6:BA$473)+SUMIF(Government!$K$6:$K$203,'Revenue Summary'!$B33,Government!BA$6:BA$203)+SUMIF('Pro Forma Adj.'!$K$6:$K$202,'Revenue Summary'!$B33,'Pro Forma Adj.'!BA$6:BA$202),SUMIF(Parent!$K$6:$K$209,'Revenue Summary'!$B33,Parent!BA$6:BA$209)+SUMIF(India!$K$6:$K$473,'Revenue Summary'!$B33,India!BA$6:BA$473)+SUMIF(Government!$K$6:$K$203,'Revenue Summary'!$B33,Government!BA$6:BA$203)+SUMIF('Pro Forma Adj.'!$K$6:$K$202,'Revenue Summary'!$B33,'Pro Forma Adj.'!BA$6:BA$202)+SUMIF('[1]2025 Pipeline'!$M$6:$M$140,'Revenue Summary'!$B33,'[1]2025 Pipeline'!AW$6:AW$140)+SUMIF('[1]2025 Pipeline'!$M$6:$M$140,'Revenue Summary'!$B33,'[1]2025 Pipeline'!BJ$6:BJ$140))</f>
        <v>11291.77070004754</v>
      </c>
      <c r="Q33" s="64">
        <f>IF($B$3="NO",SUMIF(Parent!$K$6:$K$209,'Revenue Summary'!$B33,Parent!BB$6:BB$209)+SUMIF(India!$K$6:$K$473,'Revenue Summary'!$B33,India!BB$6:BB$473)+SUMIF(Government!$K$6:$K$203,'Revenue Summary'!$B33,Government!BB$6:BB$203)+SUMIF('Pro Forma Adj.'!$K$6:$K$202,'Revenue Summary'!$B33,'Pro Forma Adj.'!BB$6:BB$202),SUMIF(Parent!$K$6:$K$209,'Revenue Summary'!$B33,Parent!BB$6:BB$209)+SUMIF(India!$K$6:$K$473,'Revenue Summary'!$B33,India!BB$6:BB$473)+SUMIF(Government!$K$6:$K$203,'Revenue Summary'!$B33,Government!BB$6:BB$203)+SUMIF('Pro Forma Adj.'!$K$6:$K$202,'Revenue Summary'!$B33,'Pro Forma Adj.'!BB$6:BB$202)+SUMIF('[1]2025 Pipeline'!$M$6:$M$140,'Revenue Summary'!$B33,'[1]2025 Pipeline'!AX$6:AX$140)+SUMIF('[1]2025 Pipeline'!$M$6:$M$140,'Revenue Summary'!$B33,'[1]2025 Pipeline'!BK$6:BK$140))</f>
        <v>13012.436350573293</v>
      </c>
      <c r="R33" s="64">
        <f>IF($B$3="NO",SUMIF(Parent!$K$6:$K$209,'Revenue Summary'!$B33,Parent!BC$6:BC$209)+SUMIF(India!$K$6:$K$473,'Revenue Summary'!$B33,India!BC$6:BC$473)+SUMIF(Government!$K$6:$K$203,'Revenue Summary'!$B33,Government!BC$6:BC$203)+SUMIF('Pro Forma Adj.'!$K$6:$K$202,'Revenue Summary'!$B33,'Pro Forma Adj.'!BC$6:BC$202),SUMIF(Parent!$K$6:$K$209,'Revenue Summary'!$B33,Parent!BC$6:BC$209)+SUMIF(India!$K$6:$K$473,'Revenue Summary'!$B33,India!BC$6:BC$473)+SUMIF(Government!$K$6:$K$203,'Revenue Summary'!$B33,Government!BC$6:BC$203)+SUMIF('Pro Forma Adj.'!$K$6:$K$202,'Revenue Summary'!$B33,'Pro Forma Adj.'!BC$6:BC$202)+SUMIF('[1]2025 Pipeline'!$M$6:$M$140,'Revenue Summary'!$B33,'[1]2025 Pipeline'!AY$6:AY$140)+SUMIF('[1]2025 Pipeline'!$M$6:$M$140,'Revenue Summary'!$B33,'[1]2025 Pipeline'!BL$6:BL$140))</f>
        <v>12549.743269286773</v>
      </c>
      <c r="S33" s="64">
        <f>IF($B$3="NO",SUMIF(Parent!$K$6:$K$209,'Revenue Summary'!$B33,Parent!BD$6:BD$209)+SUMIF(India!$K$6:$K$473,'Revenue Summary'!$B33,India!BD$6:BD$473)+SUMIF(Government!$K$6:$K$203,'Revenue Summary'!$B33,Government!BD$6:BD$203)+SUMIF('Pro Forma Adj.'!$K$6:$K$202,'Revenue Summary'!$B33,'Pro Forma Adj.'!BD$6:BD$202),SUMIF(Parent!$K$6:$K$209,'Revenue Summary'!$B33,Parent!BD$6:BD$209)+SUMIF(India!$K$6:$K$473,'Revenue Summary'!$B33,India!BD$6:BD$473)+SUMIF(Government!$K$6:$K$203,'Revenue Summary'!$B33,Government!BD$6:BD$203)+SUMIF('Pro Forma Adj.'!$K$6:$K$202,'Revenue Summary'!$B33,'Pro Forma Adj.'!BD$6:BD$202)+SUMIF('[1]2025 Pipeline'!$M$6:$M$140,'Revenue Summary'!$B33,'[1]2025 Pipeline'!AZ$6:AZ$140)+SUMIF('[1]2025 Pipeline'!$M$6:$M$140,'Revenue Summary'!$B33,'[1]2025 Pipeline'!BM$6:BM$140))</f>
        <v>12739.726027397259</v>
      </c>
      <c r="T33" s="64">
        <f>IF($B$3="NO",SUMIF(Parent!$K$6:$K$209,'Revenue Summary'!$B33,Parent!BE$6:BE$209)+SUMIF(India!$K$6:$K$473,'Revenue Summary'!$B33,India!BE$6:BE$473)+SUMIF(Government!$K$6:$K$203,'Revenue Summary'!$B33,Government!BE$6:BE$203)+SUMIF('Pro Forma Adj.'!$K$6:$K$202,'Revenue Summary'!$B33,'Pro Forma Adj.'!BE$6:BE$202),SUMIF(Parent!$K$6:$K$209,'Revenue Summary'!$B33,Parent!BE$6:BE$209)+SUMIF(India!$K$6:$K$473,'Revenue Summary'!$B33,India!BE$6:BE$473)+SUMIF(Government!$K$6:$K$203,'Revenue Summary'!$B33,Government!BE$6:BE$203)+SUMIF('Pro Forma Adj.'!$K$6:$K$202,'Revenue Summary'!$B33,'Pro Forma Adj.'!BE$6:BE$202)+SUMIF('[1]2025 Pipeline'!$M$6:$M$140,'Revenue Summary'!$B33,'[1]2025 Pipeline'!BA$6:BA$140)+SUMIF('[1]2025 Pipeline'!$M$6:$M$140,'Revenue Summary'!$B33,'[1]2025 Pipeline'!BN$6:BN$140))</f>
        <v>12328.767123287671</v>
      </c>
      <c r="U33" s="64">
        <f>IF($B$3="NO",SUMIF(Parent!$K$6:$K$209,'Revenue Summary'!$B33,Parent!BF$6:BF$209)+SUMIF(India!$K$6:$K$473,'Revenue Summary'!$B33,India!BF$6:BF$473)+SUMIF(Government!$K$6:$K$203,'Revenue Summary'!$B33,Government!BF$6:BF$203)+SUMIF('Pro Forma Adj.'!$K$6:$K$202,'Revenue Summary'!$B33,'Pro Forma Adj.'!BF$6:BF$202),SUMIF(Parent!$K$6:$K$209,'Revenue Summary'!$B33,Parent!BF$6:BF$209)+SUMIF(India!$K$6:$K$473,'Revenue Summary'!$B33,India!BF$6:BF$473)+SUMIF(Government!$K$6:$K$203,'Revenue Summary'!$B33,Government!BF$6:BF$203)+SUMIF('Pro Forma Adj.'!$K$6:$K$202,'Revenue Summary'!$B33,'Pro Forma Adj.'!BF$6:BF$202)+SUMIF('[1]2025 Pipeline'!$M$6:$M$140,'Revenue Summary'!$B33,'[1]2025 Pipeline'!BB$6:BB$140)+SUMIF('[1]2025 Pipeline'!$M$6:$M$140,'Revenue Summary'!$B33,'[1]2025 Pipeline'!BO$6:BO$140))</f>
        <v>25573.059360730593</v>
      </c>
      <c r="V33" s="64">
        <f>IF($B$3="NO",SUMIF(Parent!$K$6:$K$209,'Revenue Summary'!$B33,Parent!BG$6:BG$209)+SUMIF(India!$K$6:$K$473,'Revenue Summary'!$B33,India!BG$6:BG$473)+SUMIF(Government!$K$6:$K$203,'Revenue Summary'!$B33,Government!BG$6:BG$203)+SUMIF('Pro Forma Adj.'!$K$6:$K$202,'Revenue Summary'!$B33,'Pro Forma Adj.'!BG$6:BG$202),SUMIF(Parent!$K$6:$K$209,'Revenue Summary'!$B33,Parent!BG$6:BG$209)+SUMIF(India!$K$6:$K$473,'Revenue Summary'!$B33,India!BG$6:BG$473)+SUMIF(Government!$K$6:$K$203,'Revenue Summary'!$B33,Government!BG$6:BG$203)+SUMIF('Pro Forma Adj.'!$K$6:$K$202,'Revenue Summary'!$B33,'Pro Forma Adj.'!BG$6:BG$202)+SUMIF('[1]2025 Pipeline'!$M$6:$M$140,'Revenue Summary'!$B33,'[1]2025 Pipeline'!BC$6:BC$140)+SUMIF('[1]2025 Pipeline'!$M$6:$M$140,'Revenue Summary'!$B33,'[1]2025 Pipeline'!BP$6:BP$140))</f>
        <v>32864.726027397257</v>
      </c>
      <c r="W33" s="64">
        <f>IF($B$3="NO",SUMIF(Parent!$K$6:$K$209,'Revenue Summary'!$B33,Parent!BH$6:BH$209)+SUMIF(India!$K$6:$K$473,'Revenue Summary'!$B33,India!BH$6:BH$473)+SUMIF(Government!$K$6:$K$203,'Revenue Summary'!$B33,Government!BH$6:BH$203)+SUMIF('Pro Forma Adj.'!$K$6:$K$202,'Revenue Summary'!$B33,'Pro Forma Adj.'!BH$6:BH$202),SUMIF(Parent!$K$6:$K$209,'Revenue Summary'!$B33,Parent!BH$6:BH$209)+SUMIF(India!$K$6:$K$473,'Revenue Summary'!$B33,India!BH$6:BH$473)+SUMIF(Government!$K$6:$K$203,'Revenue Summary'!$B33,Government!BH$6:BH$203)+SUMIF('Pro Forma Adj.'!$K$6:$K$202,'Revenue Summary'!$B33,'Pro Forma Adj.'!BH$6:BH$202)+SUMIF('[1]2025 Pipeline'!$M$6:$M$140,'Revenue Summary'!$B33,'[1]2025 Pipeline'!BD$6:BD$140)+SUMIF('[1]2025 Pipeline'!$M$6:$M$140,'Revenue Summary'!$B33,'[1]2025 Pipeline'!BQ$6:BQ$140))</f>
        <v>47037.100456621003</v>
      </c>
      <c r="X33" s="64">
        <f>IF($B$3="NO",SUMIF(Parent!$K$6:$K$209,'Revenue Summary'!$B33,Parent!BI$6:BI$209)+SUMIF(India!$K$6:$K$473,'Revenue Summary'!$B33,India!BI$6:BI$473)+SUMIF(Government!$K$6:$K$203,'Revenue Summary'!$B33,Government!BI$6:BI$203)+SUMIF('Pro Forma Adj.'!$K$6:$K$202,'Revenue Summary'!$B33,'Pro Forma Adj.'!BI$6:BI$202),SUMIF(Parent!$K$6:$K$209,'Revenue Summary'!$B33,Parent!BI$6:BI$209)+SUMIF(India!$K$6:$K$473,'Revenue Summary'!$B33,India!BI$6:BI$473)+SUMIF(Government!$K$6:$K$203,'Revenue Summary'!$B33,Government!BI$6:BI$203)+SUMIF('Pro Forma Adj.'!$K$6:$K$202,'Revenue Summary'!$B33,'Pro Forma Adj.'!BI$6:BI$202)+SUMIF('[1]2025 Pipeline'!$M$6:$M$140,'Revenue Summary'!$B33,'[1]2025 Pipeline'!BE$6:BE$140)+SUMIF('[1]2025 Pipeline'!$M$6:$M$140,'Revenue Summary'!$B33,'[1]2025 Pipeline'!BR$6:BR$140))</f>
        <v>97448.059360730607</v>
      </c>
      <c r="Y33" s="64">
        <f>IF($B$3="NO",SUMIF(Parent!$K$6:$K$209,'Revenue Summary'!$B33,Parent!BJ$6:BJ$209)+SUMIF(India!$K$6:$K$473,'Revenue Summary'!$B33,India!BJ$6:BJ$473)+SUMIF(Government!$K$6:$K$203,'Revenue Summary'!$B33,Government!BJ$6:BJ$203)+SUMIF('Pro Forma Adj.'!$K$6:$K$202,'Revenue Summary'!$B33,'Pro Forma Adj.'!BJ$6:BJ$202),SUMIF(Parent!$K$6:$K$209,'Revenue Summary'!$B33,Parent!BJ$6:BJ$209)+SUMIF(India!$K$6:$K$473,'Revenue Summary'!$B33,India!BJ$6:BJ$473)+SUMIF(Government!$K$6:$K$203,'Revenue Summary'!$B33,Government!BJ$6:BJ$203)+SUMIF('Pro Forma Adj.'!$K$6:$K$202,'Revenue Summary'!$B33,'Pro Forma Adj.'!BJ$6:BJ$202)+SUMIF('[1]2025 Pipeline'!$M$6:$M$140,'Revenue Summary'!$B33,'[1]2025 Pipeline'!BF$6:BF$140)+SUMIF('[1]2025 Pipeline'!$M$6:$M$140,'Revenue Summary'!$B33,'[1]2025 Pipeline'!BS$6:BS$140))</f>
        <v>101037.100456621</v>
      </c>
      <c r="Z33" s="64">
        <f>IF($B$3="NO",SUMIF(Parent!$K$6:$K$209,'Revenue Summary'!$B33,Parent!BK$6:BK$209)+SUMIF(India!$K$6:$K$473,'Revenue Summary'!$B33,India!BK$6:BK$473)+SUMIF(Government!$K$6:$K$203,'Revenue Summary'!$B33,Government!BK$6:BK$203)+SUMIF('Pro Forma Adj.'!$K$6:$K$202,'Revenue Summary'!$B33,'Pro Forma Adj.'!BK$6:BK$202),SUMIF(Parent!$K$6:$K$209,'Revenue Summary'!$B33,Parent!BK$6:BK$209)+SUMIF(India!$K$6:$K$473,'Revenue Summary'!$B33,India!BK$6:BK$473)+SUMIF(Government!$K$6:$K$203,'Revenue Summary'!$B33,Government!BK$6:BK$203)+SUMIF('Pro Forma Adj.'!$K$6:$K$202,'Revenue Summary'!$B33,'Pro Forma Adj.'!BK$6:BK$202)+SUMIF('[1]2025 Pipeline'!$M$6:$M$140,'Revenue Summary'!$B33,'[1]2025 Pipeline'!BG$6:BG$140)+SUMIF('[1]2025 Pipeline'!$M$6:$M$140,'Revenue Summary'!$B33,'[1]2025 Pipeline'!BT$6:BT$140))</f>
        <v>101448.05936073061</v>
      </c>
    </row>
    <row r="34" spans="2:26" x14ac:dyDescent="0.15">
      <c r="B34" s="5" t="s">
        <v>52</v>
      </c>
      <c r="C34" s="64">
        <f>SUMIF(Parent!$K$6:$K$209,'Revenue Summary'!$B34,Parent!AN$6:AN$209)+SUMIF(India!$K$6:$K$473,'Revenue Summary'!$B34,India!AN$6:AN$473)+SUMIF(Government!$K$6:$K$203,'Revenue Summary'!$B34,Government!AN$6:AN$203)+SUMIF('Pro Forma Adj.'!$K$6:$K$202,'Revenue Summary'!$B34,'Pro Forma Adj.'!AN$6:AN$202)</f>
        <v>3573.9988802242988</v>
      </c>
      <c r="D34" s="64">
        <f>SUMIF(Parent!$K$6:$K$209,'Revenue Summary'!$B34,Parent!AO$6:AO$209)+SUMIF(India!$K$6:$K$473,'Revenue Summary'!$B34,India!AO$6:AO$473)+SUMIF(Government!$K$6:$K$203,'Revenue Summary'!$B34,Government!AO$6:AO$203)+SUMIF('Pro Forma Adj.'!$K$6:$K$202,'Revenue Summary'!$B34,'Pro Forma Adj.'!AO$6:AO$202)</f>
        <v>11907.407868812321</v>
      </c>
      <c r="E34" s="64">
        <f>SUMIF(Parent!$K$6:$K$209,'Revenue Summary'!$B34,Parent!AP$6:AP$209)+SUMIF(India!$K$6:$K$473,'Revenue Summary'!$B34,India!AP$6:AP$473)+SUMIF(Government!$K$6:$K$203,'Revenue Summary'!$B34,Government!AP$6:AP$203)+SUMIF('Pro Forma Adj.'!$K$6:$K$202,'Revenue Summary'!$B34,'Pro Forma Adj.'!AP$6:AP$202)</f>
        <v>6920.0031641653404</v>
      </c>
      <c r="F34" s="64">
        <f>SUMIF(Parent!$K$6:$K$209,'Revenue Summary'!$B34,Parent!AQ$6:AQ$209)+SUMIF(India!$K$6:$K$473,'Revenue Summary'!$B34,India!AQ$6:AQ$473)+SUMIF(Government!$K$6:$K$203,'Revenue Summary'!$B34,Government!AQ$6:AQ$203)+SUMIF('Pro Forma Adj.'!$K$6:$K$202,'Revenue Summary'!$B34,'Pro Forma Adj.'!AQ$6:AQ$202)</f>
        <v>21147.271967553523</v>
      </c>
      <c r="G34" s="64">
        <f>SUMIF(Parent!$K$6:$K$209,'Revenue Summary'!$B34,Parent!AR$6:AR$209)+SUMIF(India!$K$6:$K$473,'Revenue Summary'!$B34,India!AR$6:AR$473)+SUMIF(Government!$K$6:$K$203,'Revenue Summary'!$B34,Government!AR$6:AR$203)+SUMIF('Pro Forma Adj.'!$K$6:$K$202,'Revenue Summary'!$B34,'Pro Forma Adj.'!AR$6:AR$202)</f>
        <v>815.45987015083369</v>
      </c>
      <c r="H34" s="64">
        <f>SUMIF(Parent!$K$6:$K$209,'Revenue Summary'!$B34,Parent!AS$6:AS$209)+SUMIF(India!$K$6:$K$473,'Revenue Summary'!$B34,India!AS$6:AS$473)+SUMIF(Government!$K$6:$K$203,'Revenue Summary'!$B34,Government!AS$6:AS$203)+SUMIF('Pro Forma Adj.'!$K$6:$K$202,'Revenue Summary'!$B34,'Pro Forma Adj.'!AS$6:AS$202)</f>
        <v>3955.9317579299313</v>
      </c>
      <c r="I34" s="64">
        <f>SUMIF(Parent!$K$6:$K$209,'Revenue Summary'!$B34,Parent!AT$6:AT$209)+SUMIF(India!$K$6:$K$473,'Revenue Summary'!$B34,India!AT$6:AT$473)+SUMIF(Government!$K$6:$K$203,'Revenue Summary'!$B34,Government!AT$6:AT$203)+SUMIF('Pro Forma Adj.'!$K$6:$K$202,'Revenue Summary'!$B34,'Pro Forma Adj.'!AT$6:AT$202)</f>
        <v>2986.2455406420927</v>
      </c>
      <c r="J34" s="64">
        <f>SUMIF(Parent!$K$6:$K$209,'Revenue Summary'!$B34,Parent!AU$6:AU$209)+SUMIF(India!$K$6:$K$473,'Revenue Summary'!$B34,India!AU$6:AU$473)+SUMIF(Government!$K$6:$K$203,'Revenue Summary'!$B34,Government!AU$6:AU$203)+SUMIF('Pro Forma Adj.'!$K$6:$K$202,'Revenue Summary'!$B34,'Pro Forma Adj.'!AU$6:AU$202)</f>
        <v>4070.2239123815912</v>
      </c>
      <c r="K34" s="64">
        <f>SUMIF(Parent!$K$6:$K$209,'Revenue Summary'!$B34,Parent!AV$6:AV$209)+SUMIF(India!$K$6:$K$473,'Revenue Summary'!$B34,India!AV$6:AV$473)+SUMIF(Government!$K$6:$K$203,'Revenue Summary'!$B34,Government!AV$6:AV$203)+SUMIF('Pro Forma Adj.'!$K$6:$K$202,'Revenue Summary'!$B34,'Pro Forma Adj.'!AV$6:AV$202)</f>
        <v>1847.9145607444088</v>
      </c>
      <c r="L34" s="64">
        <f>SUMIF(Parent!$K$6:$K$209,'Revenue Summary'!$B34,Parent!AW$6:AW$209)+SUMIF(India!$K$6:$K$473,'Revenue Summary'!$B34,India!AW$6:AW$473)+SUMIF(Government!$K$6:$K$203,'Revenue Summary'!$B34,Government!AW$6:AW$203)+SUMIF('Pro Forma Adj.'!$K$6:$K$202,'Revenue Summary'!$B34,'Pro Forma Adj.'!AW$6:AW$202)</f>
        <v>-4367.504217760782</v>
      </c>
      <c r="M34" s="64">
        <f>SUMIF(Parent!$K$6:$K$209,'Revenue Summary'!$B34,Parent!AX$6:AX$209)+SUMIF(India!$K$6:$K$473,'Revenue Summary'!$B34,India!AX$6:AX$473)+SUMIF(Government!$K$6:$K$203,'Revenue Summary'!$B34,Government!AX$6:AX$203)+SUMIF('Pro Forma Adj.'!$K$6:$K$202,'Revenue Summary'!$B34,'Pro Forma Adj.'!AX$6:AX$202)</f>
        <v>1361.8917068644296</v>
      </c>
      <c r="N34" s="64">
        <f>SUMIF(Parent!$K$6:$K$209,'Revenue Summary'!$B34,Parent!AY$6:AY$209)+SUMIF(India!$K$6:$K$473,'Revenue Summary'!$B34,India!AY$6:AY$473)+SUMIF(Government!$K$6:$K$203,'Revenue Summary'!$B34,Government!AY$6:AY$203)+SUMIF('Pro Forma Adj.'!$K$6:$K$202,'Revenue Summary'!$B34,'Pro Forma Adj.'!AY$6:AY$202)</f>
        <v>1394.288097093244</v>
      </c>
      <c r="O34" s="64">
        <f>IF($B$3="NO",SUMIF(Parent!$K$6:$K$209,'Revenue Summary'!$B34,Parent!AZ$6:AZ$209)+SUMIF(India!$K$6:$K$473,'Revenue Summary'!$B34,India!AZ$6:AZ$473)+SUMIF(Government!$K$6:$K$203,'Revenue Summary'!$B34,Government!AZ$6:AZ$203)+SUMIF('Pro Forma Adj.'!$K$6:$K$202,'Revenue Summary'!$B34,'Pro Forma Adj.'!AZ$6:AZ$202),SUMIF(Parent!$K$6:$K$209,'Revenue Summary'!$B34,Parent!AZ$6:AZ$209)+SUMIF(India!$K$6:$K$473,'Revenue Summary'!$B34,India!AZ$6:AZ$473)+SUMIF(Government!$K$6:$K$203,'Revenue Summary'!$B34,Government!AZ$6:AZ$203)+SUMIF('Pro Forma Adj.'!$K$6:$K$202,'Revenue Summary'!$B34,'Pro Forma Adj.'!AZ$6:AZ$202)+SUMIF('[1]2025 Pipeline'!$M$6:$M$140,'Revenue Summary'!$B34,'[1]2025 Pipeline'!AV$6:AV$140)+SUMIF('[1]2025 Pipeline'!$M$6:$M$140,'Revenue Summary'!$B34,'[1]2025 Pipeline'!BI$6:BI$140))</f>
        <v>1394.288097093244</v>
      </c>
      <c r="P34" s="64">
        <f>IF($B$3="NO",SUMIF(Parent!$K$6:$K$209,'Revenue Summary'!$B34,Parent!BA$6:BA$209)+SUMIF(India!$K$6:$K$473,'Revenue Summary'!$B34,India!BA$6:BA$473)+SUMIF(Government!$K$6:$K$203,'Revenue Summary'!$B34,Government!BA$6:BA$203)+SUMIF('Pro Forma Adj.'!$K$6:$K$202,'Revenue Summary'!$B34,'Pro Forma Adj.'!BA$6:BA$202),SUMIF(Parent!$K$6:$K$209,'Revenue Summary'!$B34,Parent!BA$6:BA$209)+SUMIF(India!$K$6:$K$473,'Revenue Summary'!$B34,India!BA$6:BA$473)+SUMIF(Government!$K$6:$K$203,'Revenue Summary'!$B34,Government!BA$6:BA$203)+SUMIF('Pro Forma Adj.'!$K$6:$K$202,'Revenue Summary'!$B34,'Pro Forma Adj.'!BA$6:BA$202)+SUMIF('[1]2025 Pipeline'!$M$6:$M$140,'Revenue Summary'!$B34,'[1]2025 Pipeline'!AW$6:AW$140)+SUMIF('[1]2025 Pipeline'!$M$6:$M$140,'Revenue Summary'!$B34,'[1]2025 Pipeline'!BJ$6:BJ$140))</f>
        <v>1292.2104323611904</v>
      </c>
      <c r="Q34" s="64">
        <f>IF($B$3="NO",SUMIF(Parent!$K$6:$K$209,'Revenue Summary'!$B34,Parent!BB$6:BB$209)+SUMIF(India!$K$6:$K$473,'Revenue Summary'!$B34,India!BB$6:BB$473)+SUMIF(Government!$K$6:$K$203,'Revenue Summary'!$B34,Government!BB$6:BB$203)+SUMIF('Pro Forma Adj.'!$K$6:$K$202,'Revenue Summary'!$B34,'Pro Forma Adj.'!BB$6:BB$202),SUMIF(Parent!$K$6:$K$209,'Revenue Summary'!$B34,Parent!BB$6:BB$209)+SUMIF(India!$K$6:$K$473,'Revenue Summary'!$B34,India!BB$6:BB$473)+SUMIF(Government!$K$6:$K$203,'Revenue Summary'!$B34,Government!BB$6:BB$203)+SUMIF('Pro Forma Adj.'!$K$6:$K$202,'Revenue Summary'!$B34,'Pro Forma Adj.'!BB$6:BB$202)+SUMIF('[1]2025 Pipeline'!$M$6:$M$140,'Revenue Summary'!$B34,'[1]2025 Pipeline'!AX$6:AX$140)+SUMIF('[1]2025 Pipeline'!$M$6:$M$140,'Revenue Summary'!$B34,'[1]2025 Pipeline'!BK$6:BK$140))</f>
        <v>1391.78993501121</v>
      </c>
      <c r="R34" s="64">
        <f>IF($B$3="NO",SUMIF(Parent!$K$6:$K$209,'Revenue Summary'!$B34,Parent!BC$6:BC$209)+SUMIF(India!$K$6:$K$473,'Revenue Summary'!$B34,India!BC$6:BC$473)+SUMIF(Government!$K$6:$K$203,'Revenue Summary'!$B34,Government!BC$6:BC$203)+SUMIF('Pro Forma Adj.'!$K$6:$K$202,'Revenue Summary'!$B34,'Pro Forma Adj.'!BC$6:BC$202),SUMIF(Parent!$K$6:$K$209,'Revenue Summary'!$B34,Parent!BC$6:BC$209)+SUMIF(India!$K$6:$K$473,'Revenue Summary'!$B34,India!BC$6:BC$473)+SUMIF(Government!$K$6:$K$203,'Revenue Summary'!$B34,Government!BC$6:BC$203)+SUMIF('Pro Forma Adj.'!$K$6:$K$202,'Revenue Summary'!$B34,'Pro Forma Adj.'!BC$6:BC$202)+SUMIF('[1]2025 Pipeline'!$M$6:$M$140,'Revenue Summary'!$B34,'[1]2025 Pipeline'!AY$6:AY$140)+SUMIF('[1]2025 Pipeline'!$M$6:$M$140,'Revenue Summary'!$B34,'[1]2025 Pipeline'!BL$6:BL$140))</f>
        <v>1351.9178082191779</v>
      </c>
      <c r="S34" s="64">
        <f>IF($B$3="NO",SUMIF(Parent!$K$6:$K$209,'Revenue Summary'!$B34,Parent!BD$6:BD$209)+SUMIF(India!$K$6:$K$473,'Revenue Summary'!$B34,India!BD$6:BD$473)+SUMIF(Government!$K$6:$K$203,'Revenue Summary'!$B34,Government!BD$6:BD$203)+SUMIF('Pro Forma Adj.'!$K$6:$K$202,'Revenue Summary'!$B34,'Pro Forma Adj.'!BD$6:BD$202),SUMIF(Parent!$K$6:$K$209,'Revenue Summary'!$B34,Parent!BD$6:BD$209)+SUMIF(India!$K$6:$K$473,'Revenue Summary'!$B34,India!BD$6:BD$473)+SUMIF(Government!$K$6:$K$203,'Revenue Summary'!$B34,Government!BD$6:BD$203)+SUMIF('Pro Forma Adj.'!$K$6:$K$202,'Revenue Summary'!$B34,'Pro Forma Adj.'!BD$6:BD$202)+SUMIF('[1]2025 Pipeline'!$M$6:$M$140,'Revenue Summary'!$B34,'[1]2025 Pipeline'!AZ$6:AZ$140)+SUMIF('[1]2025 Pipeline'!$M$6:$M$140,'Revenue Summary'!$B34,'[1]2025 Pipeline'!BM$6:BM$140))</f>
        <v>1692.062451145732</v>
      </c>
      <c r="T34" s="64">
        <f>IF($B$3="NO",SUMIF(Parent!$K$6:$K$209,'Revenue Summary'!$B34,Parent!BE$6:BE$209)+SUMIF(India!$K$6:$K$473,'Revenue Summary'!$B34,India!BE$6:BE$473)+SUMIF(Government!$K$6:$K$203,'Revenue Summary'!$B34,Government!BE$6:BE$203)+SUMIF('Pro Forma Adj.'!$K$6:$K$202,'Revenue Summary'!$B34,'Pro Forma Adj.'!BE$6:BE$202),SUMIF(Parent!$K$6:$K$209,'Revenue Summary'!$B34,Parent!BE$6:BE$209)+SUMIF(India!$K$6:$K$473,'Revenue Summary'!$B34,India!BE$6:BE$473)+SUMIF(Government!$K$6:$K$203,'Revenue Summary'!$B34,Government!BE$6:BE$203)+SUMIF('Pro Forma Adj.'!$K$6:$K$202,'Revenue Summary'!$B34,'Pro Forma Adj.'!BE$6:BE$202)+SUMIF('[1]2025 Pipeline'!$M$6:$M$140,'Revenue Summary'!$B34,'[1]2025 Pipeline'!BA$6:BA$140)+SUMIF('[1]2025 Pipeline'!$M$6:$M$140,'Revenue Summary'!$B34,'[1]2025 Pipeline'!BN$6:BN$140))</f>
        <v>10771.030844000268</v>
      </c>
      <c r="U34" s="64">
        <f>IF($B$3="NO",SUMIF(Parent!$K$6:$K$209,'Revenue Summary'!$B34,Parent!BF$6:BF$209)+SUMIF(India!$K$6:$K$473,'Revenue Summary'!$B34,India!BF$6:BF$473)+SUMIF(Government!$K$6:$K$203,'Revenue Summary'!$B34,Government!BF$6:BF$203)+SUMIF('Pro Forma Adj.'!$K$6:$K$202,'Revenue Summary'!$B34,'Pro Forma Adj.'!BF$6:BF$202),SUMIF(Parent!$K$6:$K$209,'Revenue Summary'!$B34,Parent!BF$6:BF$209)+SUMIF(India!$K$6:$K$473,'Revenue Summary'!$B34,India!BF$6:BF$473)+SUMIF(Government!$K$6:$K$203,'Revenue Summary'!$B34,Government!BF$6:BF$203)+SUMIF('Pro Forma Adj.'!$K$6:$K$202,'Revenue Summary'!$B34,'Pro Forma Adj.'!BF$6:BF$202)+SUMIF('[1]2025 Pipeline'!$M$6:$M$140,'Revenue Summary'!$B34,'[1]2025 Pipeline'!BB$6:BB$140)+SUMIF('[1]2025 Pipeline'!$M$6:$M$140,'Revenue Summary'!$B34,'[1]2025 Pipeline'!BO$6:BO$140))</f>
        <v>11026.377874341335</v>
      </c>
      <c r="V34" s="64">
        <f>IF($B$3="NO",SUMIF(Parent!$K$6:$K$209,'Revenue Summary'!$B34,Parent!BG$6:BG$209)+SUMIF(India!$K$6:$K$473,'Revenue Summary'!$B34,India!BG$6:BG$473)+SUMIF(Government!$K$6:$K$203,'Revenue Summary'!$B34,Government!BG$6:BG$203)+SUMIF('Pro Forma Adj.'!$K$6:$K$202,'Revenue Summary'!$B34,'Pro Forma Adj.'!BG$6:BG$202),SUMIF(Parent!$K$6:$K$209,'Revenue Summary'!$B34,Parent!BG$6:BG$209)+SUMIF(India!$K$6:$K$473,'Revenue Summary'!$B34,India!BG$6:BG$473)+SUMIF(Government!$K$6:$K$203,'Revenue Summary'!$B34,Government!BG$6:BG$203)+SUMIF('Pro Forma Adj.'!$K$6:$K$202,'Revenue Summary'!$B34,'Pro Forma Adj.'!BG$6:BG$202)+SUMIF('[1]2025 Pipeline'!$M$6:$M$140,'Revenue Summary'!$B34,'[1]2025 Pipeline'!BC$6:BC$140)+SUMIF('[1]2025 Pipeline'!$M$6:$M$140,'Revenue Summary'!$B34,'[1]2025 Pipeline'!BP$6:BP$140))</f>
        <v>17693.044541008003</v>
      </c>
      <c r="W34" s="64">
        <f>IF($B$3="NO",SUMIF(Parent!$K$6:$K$209,'Revenue Summary'!$B34,Parent!BH$6:BH$209)+SUMIF(India!$K$6:$K$473,'Revenue Summary'!$B34,India!BH$6:BH$473)+SUMIF(Government!$K$6:$K$203,'Revenue Summary'!$B34,Government!BH$6:BH$203)+SUMIF('Pro Forma Adj.'!$K$6:$K$202,'Revenue Summary'!$B34,'Pro Forma Adj.'!BH$6:BH$202),SUMIF(Parent!$K$6:$K$209,'Revenue Summary'!$B34,Parent!BH$6:BH$209)+SUMIF(India!$K$6:$K$473,'Revenue Summary'!$B34,India!BH$6:BH$473)+SUMIF(Government!$K$6:$K$203,'Revenue Summary'!$B34,Government!BH$6:BH$203)+SUMIF('Pro Forma Adj.'!$K$6:$K$202,'Revenue Summary'!$B34,'Pro Forma Adj.'!BH$6:BH$202)+SUMIF('[1]2025 Pipeline'!$M$6:$M$140,'Revenue Summary'!$B34,'[1]2025 Pipeline'!BD$6:BD$140)+SUMIF('[1]2025 Pipeline'!$M$6:$M$140,'Revenue Summary'!$B34,'[1]2025 Pipeline'!BQ$6:BQ$140))</f>
        <v>18599.935577319571</v>
      </c>
      <c r="X34" s="64">
        <f>IF($B$3="NO",SUMIF(Parent!$K$6:$K$209,'Revenue Summary'!$B34,Parent!BI$6:BI$209)+SUMIF(India!$K$6:$K$473,'Revenue Summary'!$B34,India!BI$6:BI$473)+SUMIF(Government!$K$6:$K$203,'Revenue Summary'!$B34,Government!BI$6:BI$203)+SUMIF('Pro Forma Adj.'!$K$6:$K$202,'Revenue Summary'!$B34,'Pro Forma Adj.'!BI$6:BI$202),SUMIF(Parent!$K$6:$K$209,'Revenue Summary'!$B34,Parent!BI$6:BI$209)+SUMIF(India!$K$6:$K$473,'Revenue Summary'!$B34,India!BI$6:BI$473)+SUMIF(Government!$K$6:$K$203,'Revenue Summary'!$B34,Government!BI$6:BI$203)+SUMIF('Pro Forma Adj.'!$K$6:$K$202,'Revenue Summary'!$B34,'Pro Forma Adj.'!BI$6:BI$202)+SUMIF('[1]2025 Pipeline'!$M$6:$M$140,'Revenue Summary'!$B34,'[1]2025 Pipeline'!BE$6:BE$140)+SUMIF('[1]2025 Pipeline'!$M$6:$M$140,'Revenue Summary'!$B34,'[1]2025 Pipeline'!BR$6:BR$140))</f>
        <v>24151.377874341335</v>
      </c>
      <c r="Y34" s="64">
        <f>IF($B$3="NO",SUMIF(Parent!$K$6:$K$209,'Revenue Summary'!$B34,Parent!BJ$6:BJ$209)+SUMIF(India!$K$6:$K$473,'Revenue Summary'!$B34,India!BJ$6:BJ$473)+SUMIF(Government!$K$6:$K$203,'Revenue Summary'!$B34,Government!BJ$6:BJ$203)+SUMIF('Pro Forma Adj.'!$K$6:$K$202,'Revenue Summary'!$B34,'Pro Forma Adj.'!BJ$6:BJ$202),SUMIF(Parent!$K$6:$K$209,'Revenue Summary'!$B34,Parent!BJ$6:BJ$209)+SUMIF(India!$K$6:$K$473,'Revenue Summary'!$B34,India!BJ$6:BJ$473)+SUMIF(Government!$K$6:$K$203,'Revenue Summary'!$B34,Government!BJ$6:BJ$203)+SUMIF('Pro Forma Adj.'!$K$6:$K$202,'Revenue Summary'!$B34,'Pro Forma Adj.'!BJ$6:BJ$202)+SUMIF('[1]2025 Pipeline'!$M$6:$M$140,'Revenue Summary'!$B34,'[1]2025 Pipeline'!BF$6:BF$140)+SUMIF('[1]2025 Pipeline'!$M$6:$M$140,'Revenue Summary'!$B34,'[1]2025 Pipeline'!BS$6:BS$140))</f>
        <v>29849.935577319571</v>
      </c>
      <c r="Z34" s="64">
        <f>IF($B$3="NO",SUMIF(Parent!$K$6:$K$209,'Revenue Summary'!$B34,Parent!BK$6:BK$209)+SUMIF(India!$K$6:$K$473,'Revenue Summary'!$B34,India!BK$6:BK$473)+SUMIF(Government!$K$6:$K$203,'Revenue Summary'!$B34,Government!BK$6:BK$203)+SUMIF('Pro Forma Adj.'!$K$6:$K$202,'Revenue Summary'!$B34,'Pro Forma Adj.'!BK$6:BK$202),SUMIF(Parent!$K$6:$K$209,'Revenue Summary'!$B34,Parent!BK$6:BK$209)+SUMIF(India!$K$6:$K$473,'Revenue Summary'!$B34,India!BK$6:BK$473)+SUMIF(Government!$K$6:$K$203,'Revenue Summary'!$B34,Government!BK$6:BK$203)+SUMIF('Pro Forma Adj.'!$K$6:$K$202,'Revenue Summary'!$B34,'Pro Forma Adj.'!BK$6:BK$202)+SUMIF('[1]2025 Pipeline'!$M$6:$M$140,'Revenue Summary'!$B34,'[1]2025 Pipeline'!BG$6:BG$140)+SUMIF('[1]2025 Pipeline'!$M$6:$M$140,'Revenue Summary'!$B34,'[1]2025 Pipeline'!BT$6:BT$140))</f>
        <v>30193.044541007999</v>
      </c>
    </row>
    <row r="35" spans="2:26" x14ac:dyDescent="0.15">
      <c r="B35" s="5" t="s">
        <v>53</v>
      </c>
      <c r="C35" s="64">
        <f>SUMIF(Parent!$K$6:$K$209,'Revenue Summary'!$B35,Parent!AN$6:AN$209)+SUMIF(India!$K$6:$K$473,'Revenue Summary'!$B35,India!AN$6:AN$473)+SUMIF(Government!$K$6:$K$203,'Revenue Summary'!$B35,Government!AN$6:AN$203)+SUMIF('Pro Forma Adj.'!$K$6:$K$202,'Revenue Summary'!$B35,'Pro Forma Adj.'!AN$6:AN$202)</f>
        <v>15535.830987688554</v>
      </c>
      <c r="D35" s="64">
        <f>SUMIF(Parent!$K$6:$K$209,'Revenue Summary'!$B35,Parent!AO$6:AO$209)+SUMIF(India!$K$6:$K$473,'Revenue Summary'!$B35,India!AO$6:AO$473)+SUMIF(Government!$K$6:$K$203,'Revenue Summary'!$B35,Government!AO$6:AO$203)+SUMIF('Pro Forma Adj.'!$K$6:$K$202,'Revenue Summary'!$B35,'Pro Forma Adj.'!AO$6:AO$202)</f>
        <v>4991.9946694184291</v>
      </c>
      <c r="E35" s="64">
        <f>SUMIF(Parent!$K$6:$K$209,'Revenue Summary'!$B35,Parent!AP$6:AP$209)+SUMIF(India!$K$6:$K$473,'Revenue Summary'!$B35,India!AP$6:AP$473)+SUMIF(Government!$K$6:$K$203,'Revenue Summary'!$B35,Government!AP$6:AP$203)+SUMIF('Pro Forma Adj.'!$K$6:$K$202,'Revenue Summary'!$B35,'Pro Forma Adj.'!AP$6:AP$202)</f>
        <v>5142.7653402602436</v>
      </c>
      <c r="F35" s="64">
        <f>SUMIF(Parent!$K$6:$K$209,'Revenue Summary'!$B35,Parent!AQ$6:AQ$209)+SUMIF(India!$K$6:$K$473,'Revenue Summary'!$B35,India!AQ$6:AQ$473)+SUMIF(Government!$K$6:$K$203,'Revenue Summary'!$B35,Government!AQ$6:AQ$203)+SUMIF('Pro Forma Adj.'!$K$6:$K$202,'Revenue Summary'!$B35,'Pro Forma Adj.'!AQ$6:AQ$202)</f>
        <v>5067.3866492403104</v>
      </c>
      <c r="G35" s="64">
        <f>SUMIF(Parent!$K$6:$K$209,'Revenue Summary'!$B35,Parent!AR$6:AR$209)+SUMIF(India!$K$6:$K$473,'Revenue Summary'!$B35,India!AR$6:AR$473)+SUMIF(Government!$K$6:$K$203,'Revenue Summary'!$B35,Government!AR$6:AR$203)+SUMIF('Pro Forma Adj.'!$K$6:$K$202,'Revenue Summary'!$B35,'Pro Forma Adj.'!AR$6:AR$202)</f>
        <v>4409.7911998688942</v>
      </c>
      <c r="H35" s="64">
        <f>SUMIF(Parent!$K$6:$K$209,'Revenue Summary'!$B35,Parent!AS$6:AS$209)+SUMIF(India!$K$6:$K$473,'Revenue Summary'!$B35,India!AS$6:AS$473)+SUMIF(Government!$K$6:$K$203,'Revenue Summary'!$B35,Government!AS$6:AS$203)+SUMIF('Pro Forma Adj.'!$K$6:$K$202,'Revenue Summary'!$B35,'Pro Forma Adj.'!AS$6:AS$202)</f>
        <v>5072.0039334990361</v>
      </c>
      <c r="I35" s="64">
        <f>SUMIF(Parent!$K$6:$K$209,'Revenue Summary'!$B35,Parent!AT$6:AT$209)+SUMIF(India!$K$6:$K$473,'Revenue Summary'!$B35,India!AT$6:AT$473)+SUMIF(Government!$K$6:$K$203,'Revenue Summary'!$B35,Government!AT$6:AT$203)+SUMIF('Pro Forma Adj.'!$K$6:$K$202,'Revenue Summary'!$B35,'Pro Forma Adj.'!AT$6:AT$202)</f>
        <v>3991.3638382958693</v>
      </c>
      <c r="J35" s="64">
        <f>SUMIF(Parent!$K$6:$K$209,'Revenue Summary'!$B35,Parent!AU$6:AU$209)+SUMIF(India!$K$6:$K$473,'Revenue Summary'!$B35,India!AU$6:AU$473)+SUMIF(Government!$K$6:$K$203,'Revenue Summary'!$B35,Government!AU$6:AU$203)+SUMIF('Pro Forma Adj.'!$K$6:$K$202,'Revenue Summary'!$B35,'Pro Forma Adj.'!AU$6:AU$202)</f>
        <v>3998.331925863582</v>
      </c>
      <c r="K35" s="64">
        <f>SUMIF(Parent!$K$6:$K$209,'Revenue Summary'!$B35,Parent!AV$6:AV$209)+SUMIF(India!$K$6:$K$473,'Revenue Summary'!$B35,India!AV$6:AV$473)+SUMIF(Government!$K$6:$K$203,'Revenue Summary'!$B35,Government!AV$6:AV$203)+SUMIF('Pro Forma Adj.'!$K$6:$K$202,'Revenue Summary'!$B35,'Pro Forma Adj.'!AV$6:AV$202)</f>
        <v>1923.3023257742875</v>
      </c>
      <c r="L35" s="64">
        <f>SUMIF(Parent!$K$6:$K$209,'Revenue Summary'!$B35,Parent!AW$6:AW$209)+SUMIF(India!$K$6:$K$473,'Revenue Summary'!$B35,India!AW$6:AW$473)+SUMIF(Government!$K$6:$K$203,'Revenue Summary'!$B35,Government!AW$6:AW$203)+SUMIF('Pro Forma Adj.'!$K$6:$K$202,'Revenue Summary'!$B35,'Pro Forma Adj.'!AW$6:AW$202)</f>
        <v>1257.8768040041441</v>
      </c>
      <c r="M35" s="64">
        <f>SUMIF(Parent!$K$6:$K$209,'Revenue Summary'!$B35,Parent!AX$6:AX$209)+SUMIF(India!$K$6:$K$473,'Revenue Summary'!$B35,India!AX$6:AX$473)+SUMIF(Government!$K$6:$K$203,'Revenue Summary'!$B35,Government!AX$6:AX$203)+SUMIF('Pro Forma Adj.'!$K$6:$K$202,'Revenue Summary'!$B35,'Pro Forma Adj.'!AX$6:AX$202)</f>
        <v>3504.4715879652686</v>
      </c>
      <c r="N35" s="64">
        <f>SUMIF(Parent!$K$6:$K$209,'Revenue Summary'!$B35,Parent!AY$6:AY$209)+SUMIF(India!$K$6:$K$473,'Revenue Summary'!$B35,India!AY$6:AY$473)+SUMIF(Government!$K$6:$K$203,'Revenue Summary'!$B35,Government!AY$6:AY$203)+SUMIF('Pro Forma Adj.'!$K$6:$K$202,'Revenue Summary'!$B35,'Pro Forma Adj.'!AY$6:AY$202)</f>
        <v>56903.762915310566</v>
      </c>
      <c r="O35" s="64">
        <f>IF($B$3="NO",SUMIF(Parent!$K$6:$K$209,'Revenue Summary'!$B35,Parent!AZ$6:AZ$209)+SUMIF(India!$K$6:$K$473,'Revenue Summary'!$B35,India!AZ$6:AZ$473)+SUMIF(Government!$K$6:$K$203,'Revenue Summary'!$B35,Government!AZ$6:AZ$203)+SUMIF('Pro Forma Adj.'!$K$6:$K$202,'Revenue Summary'!$B35,'Pro Forma Adj.'!AZ$6:AZ$202),SUMIF(Parent!$K$6:$K$209,'Revenue Summary'!$B35,Parent!AZ$6:AZ$209)+SUMIF(India!$K$6:$K$473,'Revenue Summary'!$B35,India!AZ$6:AZ$473)+SUMIF(Government!$K$6:$K$203,'Revenue Summary'!$B35,Government!AZ$6:AZ$203)+SUMIF('Pro Forma Adj.'!$K$6:$K$202,'Revenue Summary'!$B35,'Pro Forma Adj.'!AZ$6:AZ$202)+SUMIF('[1]2025 Pipeline'!$M$6:$M$140,'Revenue Summary'!$B35,'[1]2025 Pipeline'!AV$6:AV$140)+SUMIF('[1]2025 Pipeline'!$M$6:$M$140,'Revenue Summary'!$B35,'[1]2025 Pipeline'!BI$6:BI$140))</f>
        <v>18934.424920127796</v>
      </c>
      <c r="P35" s="64">
        <f>IF($B$3="NO",SUMIF(Parent!$K$6:$K$209,'Revenue Summary'!$B35,Parent!BA$6:BA$209)+SUMIF(India!$K$6:$K$473,'Revenue Summary'!$B35,India!BA$6:BA$473)+SUMIF(Government!$K$6:$K$203,'Revenue Summary'!$B35,Government!BA$6:BA$203)+SUMIF('Pro Forma Adj.'!$K$6:$K$202,'Revenue Summary'!$B35,'Pro Forma Adj.'!BA$6:BA$202),SUMIF(Parent!$K$6:$K$209,'Revenue Summary'!$B35,Parent!BA$6:BA$209)+SUMIF(India!$K$6:$K$473,'Revenue Summary'!$B35,India!BA$6:BA$473)+SUMIF(Government!$K$6:$K$203,'Revenue Summary'!$B35,Government!BA$6:BA$203)+SUMIF('Pro Forma Adj.'!$K$6:$K$202,'Revenue Summary'!$B35,'Pro Forma Adj.'!BA$6:BA$202)+SUMIF('[1]2025 Pipeline'!$M$6:$M$140,'Revenue Summary'!$B35,'[1]2025 Pipeline'!AW$6:AW$140)+SUMIF('[1]2025 Pipeline'!$M$6:$M$140,'Revenue Summary'!$B35,'[1]2025 Pipeline'!BJ$6:BJ$140))</f>
        <v>7682.1144883782272</v>
      </c>
      <c r="Q35" s="64">
        <f>IF($B$3="NO",SUMIF(Parent!$K$6:$K$209,'Revenue Summary'!$B35,Parent!BB$6:BB$209)+SUMIF(India!$K$6:$K$473,'Revenue Summary'!$B35,India!BB$6:BB$473)+SUMIF(Government!$K$6:$K$203,'Revenue Summary'!$B35,Government!BB$6:BB$203)+SUMIF('Pro Forma Adj.'!$K$6:$K$202,'Revenue Summary'!$B35,'Pro Forma Adj.'!BB$6:BB$202),SUMIF(Parent!$K$6:$K$209,'Revenue Summary'!$B35,Parent!BB$6:BB$209)+SUMIF(India!$K$6:$K$473,'Revenue Summary'!$B35,India!BB$6:BB$473)+SUMIF(Government!$K$6:$K$203,'Revenue Summary'!$B35,Government!BB$6:BB$203)+SUMIF('Pro Forma Adj.'!$K$6:$K$202,'Revenue Summary'!$B35,'Pro Forma Adj.'!BB$6:BB$202)+SUMIF('[1]2025 Pipeline'!$M$6:$M$140,'Revenue Summary'!$B35,'[1]2025 Pipeline'!AX$6:AX$140)+SUMIF('[1]2025 Pipeline'!$M$6:$M$140,'Revenue Summary'!$B35,'[1]2025 Pipeline'!BK$6:BK$140))</f>
        <v>17829.680734081296</v>
      </c>
      <c r="R35" s="64">
        <f>IF($B$3="NO",SUMIF(Parent!$K$6:$K$209,'Revenue Summary'!$B35,Parent!BC$6:BC$209)+SUMIF(India!$K$6:$K$473,'Revenue Summary'!$B35,India!BC$6:BC$473)+SUMIF(Government!$K$6:$K$203,'Revenue Summary'!$B35,Government!BC$6:BC$203)+SUMIF('Pro Forma Adj.'!$K$6:$K$202,'Revenue Summary'!$B35,'Pro Forma Adj.'!BC$6:BC$202),SUMIF(Parent!$K$6:$K$209,'Revenue Summary'!$B35,Parent!BC$6:BC$209)+SUMIF(India!$K$6:$K$473,'Revenue Summary'!$B35,India!BC$6:BC$473)+SUMIF(Government!$K$6:$K$203,'Revenue Summary'!$B35,Government!BC$6:BC$203)+SUMIF('Pro Forma Adj.'!$K$6:$K$202,'Revenue Summary'!$B35,'Pro Forma Adj.'!BC$6:BC$202)+SUMIF('[1]2025 Pipeline'!$M$6:$M$140,'Revenue Summary'!$B35,'[1]2025 Pipeline'!AY$6:AY$140)+SUMIF('[1]2025 Pipeline'!$M$6:$M$140,'Revenue Summary'!$B35,'[1]2025 Pipeline'!BL$6:BL$140))</f>
        <v>40214.006872215672</v>
      </c>
      <c r="S35" s="64">
        <f>IF($B$3="NO",SUMIF(Parent!$K$6:$K$209,'Revenue Summary'!$B35,Parent!BD$6:BD$209)+SUMIF(India!$K$6:$K$473,'Revenue Summary'!$B35,India!BD$6:BD$473)+SUMIF(Government!$K$6:$K$203,'Revenue Summary'!$B35,Government!BD$6:BD$203)+SUMIF('Pro Forma Adj.'!$K$6:$K$202,'Revenue Summary'!$B35,'Pro Forma Adj.'!BD$6:BD$202),SUMIF(Parent!$K$6:$K$209,'Revenue Summary'!$B35,Parent!BD$6:BD$209)+SUMIF(India!$K$6:$K$473,'Revenue Summary'!$B35,India!BD$6:BD$473)+SUMIF(Government!$K$6:$K$203,'Revenue Summary'!$B35,Government!BD$6:BD$203)+SUMIF('Pro Forma Adj.'!$K$6:$K$202,'Revenue Summary'!$B35,'Pro Forma Adj.'!BD$6:BD$202)+SUMIF('[1]2025 Pipeline'!$M$6:$M$140,'Revenue Summary'!$B35,'[1]2025 Pipeline'!AZ$6:AZ$140)+SUMIF('[1]2025 Pipeline'!$M$6:$M$140,'Revenue Summary'!$B35,'[1]2025 Pipeline'!BM$6:BM$140))</f>
        <v>4000.2111488324008</v>
      </c>
      <c r="T35" s="64">
        <f>IF($B$3="NO",SUMIF(Parent!$K$6:$K$209,'Revenue Summary'!$B35,Parent!BE$6:BE$209)+SUMIF(India!$K$6:$K$473,'Revenue Summary'!$B35,India!BE$6:BE$473)+SUMIF(Government!$K$6:$K$203,'Revenue Summary'!$B35,Government!BE$6:BE$203)+SUMIF('Pro Forma Adj.'!$K$6:$K$202,'Revenue Summary'!$B35,'Pro Forma Adj.'!BE$6:BE$202),SUMIF(Parent!$K$6:$K$209,'Revenue Summary'!$B35,Parent!BE$6:BE$209)+SUMIF(India!$K$6:$K$473,'Revenue Summary'!$B35,India!BE$6:BE$473)+SUMIF(Government!$K$6:$K$203,'Revenue Summary'!$B35,Government!BE$6:BE$203)+SUMIF('Pro Forma Adj.'!$K$6:$K$202,'Revenue Summary'!$B35,'Pro Forma Adj.'!BE$6:BE$202)+SUMIF('[1]2025 Pipeline'!$M$6:$M$140,'Revenue Summary'!$B35,'[1]2025 Pipeline'!BA$6:BA$140)+SUMIF('[1]2025 Pipeline'!$M$6:$M$140,'Revenue Summary'!$B35,'[1]2025 Pipeline'!BN$6:BN$140))</f>
        <v>19682.591807509751</v>
      </c>
      <c r="U35" s="64">
        <f>IF($B$3="NO",SUMIF(Parent!$K$6:$K$209,'Revenue Summary'!$B35,Parent!BF$6:BF$209)+SUMIF(India!$K$6:$K$473,'Revenue Summary'!$B35,India!BF$6:BF$473)+SUMIF(Government!$K$6:$K$203,'Revenue Summary'!$B35,Government!BF$6:BF$203)+SUMIF('Pro Forma Adj.'!$K$6:$K$202,'Revenue Summary'!$B35,'Pro Forma Adj.'!BF$6:BF$202),SUMIF(Parent!$K$6:$K$209,'Revenue Summary'!$B35,Parent!BF$6:BF$209)+SUMIF(India!$K$6:$K$473,'Revenue Summary'!$B35,India!BF$6:BF$473)+SUMIF(Government!$K$6:$K$203,'Revenue Summary'!$B35,Government!BF$6:BF$203)+SUMIF('Pro Forma Adj.'!$K$6:$K$202,'Revenue Summary'!$B35,'Pro Forma Adj.'!BF$6:BF$202)+SUMIF('[1]2025 Pipeline'!$M$6:$M$140,'Revenue Summary'!$B35,'[1]2025 Pipeline'!BB$6:BB$140)+SUMIF('[1]2025 Pipeline'!$M$6:$M$140,'Revenue Summary'!$B35,'[1]2025 Pipeline'!BO$6:BO$140))</f>
        <v>7331.6851941003979</v>
      </c>
      <c r="V35" s="64">
        <f>IF($B$3="NO",SUMIF(Parent!$K$6:$K$209,'Revenue Summary'!$B35,Parent!BG$6:BG$209)+SUMIF(India!$K$6:$K$473,'Revenue Summary'!$B35,India!BG$6:BG$473)+SUMIF(Government!$K$6:$K$203,'Revenue Summary'!$B35,Government!BG$6:BG$203)+SUMIF('Pro Forma Adj.'!$K$6:$K$202,'Revenue Summary'!$B35,'Pro Forma Adj.'!BG$6:BG$202),SUMIF(Parent!$K$6:$K$209,'Revenue Summary'!$B35,Parent!BG$6:BG$209)+SUMIF(India!$K$6:$K$473,'Revenue Summary'!$B35,India!BG$6:BG$473)+SUMIF(Government!$K$6:$K$203,'Revenue Summary'!$B35,Government!BG$6:BG$203)+SUMIF('Pro Forma Adj.'!$K$6:$K$202,'Revenue Summary'!$B35,'Pro Forma Adj.'!BG$6:BG$202)+SUMIF('[1]2025 Pipeline'!$M$6:$M$140,'Revenue Summary'!$B35,'[1]2025 Pipeline'!BC$6:BC$140)+SUMIF('[1]2025 Pipeline'!$M$6:$M$140,'Revenue Summary'!$B35,'[1]2025 Pipeline'!BP$6:BP$140))</f>
        <v>7751.6851941003979</v>
      </c>
      <c r="W35" s="64">
        <f>IF($B$3="NO",SUMIF(Parent!$K$6:$K$209,'Revenue Summary'!$B35,Parent!BH$6:BH$209)+SUMIF(India!$K$6:$K$473,'Revenue Summary'!$B35,India!BH$6:BH$473)+SUMIF(Government!$K$6:$K$203,'Revenue Summary'!$B35,Government!BH$6:BH$203)+SUMIF('Pro Forma Adj.'!$K$6:$K$202,'Revenue Summary'!$B35,'Pro Forma Adj.'!BH$6:BH$202),SUMIF(Parent!$K$6:$K$209,'Revenue Summary'!$B35,Parent!BH$6:BH$209)+SUMIF(India!$K$6:$K$473,'Revenue Summary'!$B35,India!BH$6:BH$473)+SUMIF(Government!$K$6:$K$203,'Revenue Summary'!$B35,Government!BH$6:BH$203)+SUMIF('Pro Forma Adj.'!$K$6:$K$202,'Revenue Summary'!$B35,'Pro Forma Adj.'!BH$6:BH$202)+SUMIF('[1]2025 Pipeline'!$M$6:$M$140,'Revenue Summary'!$B35,'[1]2025 Pipeline'!BD$6:BD$140)+SUMIF('[1]2025 Pipeline'!$M$6:$M$140,'Revenue Summary'!$B35,'[1]2025 Pipeline'!BQ$6:BQ$140))</f>
        <v>7515.1792200971595</v>
      </c>
      <c r="X35" s="64">
        <f>IF($B$3="NO",SUMIF(Parent!$K$6:$K$209,'Revenue Summary'!$B35,Parent!BI$6:BI$209)+SUMIF(India!$K$6:$K$473,'Revenue Summary'!$B35,India!BI$6:BI$473)+SUMIF(Government!$K$6:$K$203,'Revenue Summary'!$B35,Government!BI$6:BI$203)+SUMIF('Pro Forma Adj.'!$K$6:$K$202,'Revenue Summary'!$B35,'Pro Forma Adj.'!BI$6:BI$202),SUMIF(Parent!$K$6:$K$209,'Revenue Summary'!$B35,Parent!BI$6:BI$209)+SUMIF(India!$K$6:$K$473,'Revenue Summary'!$B35,India!BI$6:BI$473)+SUMIF(Government!$K$6:$K$203,'Revenue Summary'!$B35,Government!BI$6:BI$203)+SUMIF('Pro Forma Adj.'!$K$6:$K$202,'Revenue Summary'!$B35,'Pro Forma Adj.'!BI$6:BI$202)+SUMIF('[1]2025 Pipeline'!$M$6:$M$140,'Revenue Summary'!$B35,'[1]2025 Pipeline'!BE$6:BE$140)+SUMIF('[1]2025 Pipeline'!$M$6:$M$140,'Revenue Summary'!$B35,'[1]2025 Pipeline'!BR$6:BR$140))</f>
        <v>8585.0185274337309</v>
      </c>
      <c r="Y35" s="64">
        <f>IF($B$3="NO",SUMIF(Parent!$K$6:$K$209,'Revenue Summary'!$B35,Parent!BJ$6:BJ$209)+SUMIF(India!$K$6:$K$473,'Revenue Summary'!$B35,India!BJ$6:BJ$473)+SUMIF(Government!$K$6:$K$203,'Revenue Summary'!$B35,Government!BJ$6:BJ$203)+SUMIF('Pro Forma Adj.'!$K$6:$K$202,'Revenue Summary'!$B35,'Pro Forma Adj.'!BJ$6:BJ$202),SUMIF(Parent!$K$6:$K$209,'Revenue Summary'!$B35,Parent!BJ$6:BJ$209)+SUMIF(India!$K$6:$K$473,'Revenue Summary'!$B35,India!BJ$6:BJ$473)+SUMIF(Government!$K$6:$K$203,'Revenue Summary'!$B35,Government!BJ$6:BJ$203)+SUMIF('Pro Forma Adj.'!$K$6:$K$202,'Revenue Summary'!$B35,'Pro Forma Adj.'!BJ$6:BJ$202)+SUMIF('[1]2025 Pipeline'!$M$6:$M$140,'Revenue Summary'!$B35,'[1]2025 Pipeline'!BF$6:BF$140)+SUMIF('[1]2025 Pipeline'!$M$6:$M$140,'Revenue Summary'!$B35,'[1]2025 Pipeline'!BS$6:BS$140))</f>
        <v>8348.5125534304934</v>
      </c>
      <c r="Z35" s="64">
        <f>IF($B$3="NO",SUMIF(Parent!$K$6:$K$209,'Revenue Summary'!$B35,Parent!BK$6:BK$209)+SUMIF(India!$K$6:$K$473,'Revenue Summary'!$B35,India!BK$6:BK$473)+SUMIF(Government!$K$6:$K$203,'Revenue Summary'!$B35,Government!BK$6:BK$203)+SUMIF('Pro Forma Adj.'!$K$6:$K$202,'Revenue Summary'!$B35,'Pro Forma Adj.'!BK$6:BK$202),SUMIF(Parent!$K$6:$K$209,'Revenue Summary'!$B35,Parent!BK$6:BK$209)+SUMIF(India!$K$6:$K$473,'Revenue Summary'!$B35,India!BK$6:BK$473)+SUMIF(Government!$K$6:$K$203,'Revenue Summary'!$B35,Government!BK$6:BK$203)+SUMIF('Pro Forma Adj.'!$K$6:$K$202,'Revenue Summary'!$B35,'Pro Forma Adj.'!BK$6:BK$202)+SUMIF('[1]2025 Pipeline'!$M$6:$M$140,'Revenue Summary'!$B35,'[1]2025 Pipeline'!BG$6:BG$140)+SUMIF('[1]2025 Pipeline'!$M$6:$M$140,'Revenue Summary'!$B35,'[1]2025 Pipeline'!BT$6:BT$140))</f>
        <v>8585.0185274337309</v>
      </c>
    </row>
    <row r="36" spans="2:26" x14ac:dyDescent="0.15">
      <c r="B36" s="5" t="s">
        <v>54</v>
      </c>
      <c r="C36" s="64">
        <f>SUMIF(Parent!$K$6:$K$209,'Revenue Summary'!$B36,Parent!AN$6:AN$209)+SUMIF(India!$K$6:$K$473,'Revenue Summary'!$B36,India!AN$6:AN$473)+SUMIF(Government!$K$6:$K$203,'Revenue Summary'!$B36,Government!AN$6:AN$203)+SUMIF('Pro Forma Adj.'!$K$6:$K$202,'Revenue Summary'!$B36,'Pro Forma Adj.'!AN$6:AN$202)</f>
        <v>0</v>
      </c>
      <c r="D36" s="64">
        <f>SUMIF(Parent!$K$6:$K$209,'Revenue Summary'!$B36,Parent!AO$6:AO$209)+SUMIF(India!$K$6:$K$473,'Revenue Summary'!$B36,India!AO$6:AO$473)+SUMIF(Government!$K$6:$K$203,'Revenue Summary'!$B36,Government!AO$6:AO$203)+SUMIF('Pro Forma Adj.'!$K$6:$K$202,'Revenue Summary'!$B36,'Pro Forma Adj.'!AO$6:AO$202)</f>
        <v>0</v>
      </c>
      <c r="E36" s="64">
        <f>SUMIF(Parent!$K$6:$K$209,'Revenue Summary'!$B36,Parent!AP$6:AP$209)+SUMIF(India!$K$6:$K$473,'Revenue Summary'!$B36,India!AP$6:AP$473)+SUMIF(Government!$K$6:$K$203,'Revenue Summary'!$B36,Government!AP$6:AP$203)+SUMIF('Pro Forma Adj.'!$K$6:$K$202,'Revenue Summary'!$B36,'Pro Forma Adj.'!AP$6:AP$202)</f>
        <v>0</v>
      </c>
      <c r="F36" s="64">
        <f>SUMIF(Parent!$K$6:$K$209,'Revenue Summary'!$B36,Parent!AQ$6:AQ$209)+SUMIF(India!$K$6:$K$473,'Revenue Summary'!$B36,India!AQ$6:AQ$473)+SUMIF(Government!$K$6:$K$203,'Revenue Summary'!$B36,Government!AQ$6:AQ$203)+SUMIF('Pro Forma Adj.'!$K$6:$K$202,'Revenue Summary'!$B36,'Pro Forma Adj.'!AQ$6:AQ$202)</f>
        <v>0</v>
      </c>
      <c r="G36" s="64">
        <f>SUMIF(Parent!$K$6:$K$209,'Revenue Summary'!$B36,Parent!AR$6:AR$209)+SUMIF(India!$K$6:$K$473,'Revenue Summary'!$B36,India!AR$6:AR$473)+SUMIF(Government!$K$6:$K$203,'Revenue Summary'!$B36,Government!AR$6:AR$203)+SUMIF('Pro Forma Adj.'!$K$6:$K$202,'Revenue Summary'!$B36,'Pro Forma Adj.'!AR$6:AR$202)</f>
        <v>0</v>
      </c>
      <c r="H36" s="64">
        <f>SUMIF(Parent!$K$6:$K$209,'Revenue Summary'!$B36,Parent!AS$6:AS$209)+SUMIF(India!$K$6:$K$473,'Revenue Summary'!$B36,India!AS$6:AS$473)+SUMIF(Government!$K$6:$K$203,'Revenue Summary'!$B36,Government!AS$6:AS$203)+SUMIF('Pro Forma Adj.'!$K$6:$K$202,'Revenue Summary'!$B36,'Pro Forma Adj.'!AS$6:AS$202)</f>
        <v>0</v>
      </c>
      <c r="I36" s="64">
        <f>SUMIF(Parent!$K$6:$K$209,'Revenue Summary'!$B36,Parent!AT$6:AT$209)+SUMIF(India!$K$6:$K$473,'Revenue Summary'!$B36,India!AT$6:AT$473)+SUMIF(Government!$K$6:$K$203,'Revenue Summary'!$B36,Government!AT$6:AT$203)+SUMIF('Pro Forma Adj.'!$K$6:$K$202,'Revenue Summary'!$B36,'Pro Forma Adj.'!AT$6:AT$202)</f>
        <v>0</v>
      </c>
      <c r="J36" s="64">
        <f>SUMIF(Parent!$K$6:$K$209,'Revenue Summary'!$B36,Parent!AU$6:AU$209)+SUMIF(India!$K$6:$K$473,'Revenue Summary'!$B36,India!AU$6:AU$473)+SUMIF(Government!$K$6:$K$203,'Revenue Summary'!$B36,Government!AU$6:AU$203)+SUMIF('Pro Forma Adj.'!$K$6:$K$202,'Revenue Summary'!$B36,'Pro Forma Adj.'!AU$6:AU$202)</f>
        <v>0</v>
      </c>
      <c r="K36" s="64">
        <f>SUMIF(Parent!$K$6:$K$209,'Revenue Summary'!$B36,Parent!AV$6:AV$209)+SUMIF(India!$K$6:$K$473,'Revenue Summary'!$B36,India!AV$6:AV$473)+SUMIF(Government!$K$6:$K$203,'Revenue Summary'!$B36,Government!AV$6:AV$203)+SUMIF('Pro Forma Adj.'!$K$6:$K$202,'Revenue Summary'!$B36,'Pro Forma Adj.'!AV$6:AV$202)</f>
        <v>0</v>
      </c>
      <c r="L36" s="64">
        <f>SUMIF(Parent!$K$6:$K$209,'Revenue Summary'!$B36,Parent!AW$6:AW$209)+SUMIF(India!$K$6:$K$473,'Revenue Summary'!$B36,India!AW$6:AW$473)+SUMIF(Government!$K$6:$K$203,'Revenue Summary'!$B36,Government!AW$6:AW$203)+SUMIF('Pro Forma Adj.'!$K$6:$K$202,'Revenue Summary'!$B36,'Pro Forma Adj.'!AW$6:AW$202)</f>
        <v>0</v>
      </c>
      <c r="M36" s="64">
        <f>SUMIF(Parent!$K$6:$K$209,'Revenue Summary'!$B36,Parent!AX$6:AX$209)+SUMIF(India!$K$6:$K$473,'Revenue Summary'!$B36,India!AX$6:AX$473)+SUMIF(Government!$K$6:$K$203,'Revenue Summary'!$B36,Government!AX$6:AX$203)+SUMIF('Pro Forma Adj.'!$K$6:$K$202,'Revenue Summary'!$B36,'Pro Forma Adj.'!AX$6:AX$202)</f>
        <v>0</v>
      </c>
      <c r="N36" s="64">
        <f>SUMIF(Parent!$K$6:$K$209,'Revenue Summary'!$B36,Parent!AY$6:AY$209)+SUMIF(India!$K$6:$K$473,'Revenue Summary'!$B36,India!AY$6:AY$473)+SUMIF(Government!$K$6:$K$203,'Revenue Summary'!$B36,Government!AY$6:AY$203)+SUMIF('Pro Forma Adj.'!$K$6:$K$202,'Revenue Summary'!$B36,'Pro Forma Adj.'!AY$6:AY$202)</f>
        <v>0</v>
      </c>
      <c r="O36" s="64">
        <f>IF($B$3="NO",SUMIF(Parent!$K$6:$K$209,'Revenue Summary'!$B36,Parent!AZ$6:AZ$209)+SUMIF(India!$K$6:$K$473,'Revenue Summary'!$B36,India!AZ$6:AZ$473)+SUMIF(Government!$K$6:$K$203,'Revenue Summary'!$B36,Government!AZ$6:AZ$203)+SUMIF('Pro Forma Adj.'!$K$6:$K$202,'Revenue Summary'!$B36,'Pro Forma Adj.'!AZ$6:AZ$202),SUMIF(Parent!$K$6:$K$209,'Revenue Summary'!$B36,Parent!AZ$6:AZ$209)+SUMIF(India!$K$6:$K$473,'Revenue Summary'!$B36,India!AZ$6:AZ$473)+SUMIF(Government!$K$6:$K$203,'Revenue Summary'!$B36,Government!AZ$6:AZ$203)+SUMIF('Pro Forma Adj.'!$K$6:$K$202,'Revenue Summary'!$B36,'Pro Forma Adj.'!AZ$6:AZ$202)+SUMIF('[1]2025 Pipeline'!$M$6:$M$140,'Revenue Summary'!$B36,'[1]2025 Pipeline'!AV$6:AV$140)+SUMIF('[1]2025 Pipeline'!$M$6:$M$140,'Revenue Summary'!$B36,'[1]2025 Pipeline'!BI$6:BI$140))</f>
        <v>0</v>
      </c>
      <c r="P36" s="64">
        <f>IF($B$3="NO",SUMIF(Parent!$K$6:$K$209,'Revenue Summary'!$B36,Parent!BA$6:BA$209)+SUMIF(India!$K$6:$K$473,'Revenue Summary'!$B36,India!BA$6:BA$473)+SUMIF(Government!$K$6:$K$203,'Revenue Summary'!$B36,Government!BA$6:BA$203)+SUMIF('Pro Forma Adj.'!$K$6:$K$202,'Revenue Summary'!$B36,'Pro Forma Adj.'!BA$6:BA$202),SUMIF(Parent!$K$6:$K$209,'Revenue Summary'!$B36,Parent!BA$6:BA$209)+SUMIF(India!$K$6:$K$473,'Revenue Summary'!$B36,India!BA$6:BA$473)+SUMIF(Government!$K$6:$K$203,'Revenue Summary'!$B36,Government!BA$6:BA$203)+SUMIF('Pro Forma Adj.'!$K$6:$K$202,'Revenue Summary'!$B36,'Pro Forma Adj.'!BA$6:BA$202)+SUMIF('[1]2025 Pipeline'!$M$6:$M$140,'Revenue Summary'!$B36,'[1]2025 Pipeline'!AW$6:AW$140)+SUMIF('[1]2025 Pipeline'!$M$6:$M$140,'Revenue Summary'!$B36,'[1]2025 Pipeline'!BJ$6:BJ$140))</f>
        <v>0</v>
      </c>
      <c r="Q36" s="64">
        <f>IF($B$3="NO",SUMIF(Parent!$K$6:$K$209,'Revenue Summary'!$B36,Parent!BB$6:BB$209)+SUMIF(India!$K$6:$K$473,'Revenue Summary'!$B36,India!BB$6:BB$473)+SUMIF(Government!$K$6:$K$203,'Revenue Summary'!$B36,Government!BB$6:BB$203)+SUMIF('Pro Forma Adj.'!$K$6:$K$202,'Revenue Summary'!$B36,'Pro Forma Adj.'!BB$6:BB$202),SUMIF(Parent!$K$6:$K$209,'Revenue Summary'!$B36,Parent!BB$6:BB$209)+SUMIF(India!$K$6:$K$473,'Revenue Summary'!$B36,India!BB$6:BB$473)+SUMIF(Government!$K$6:$K$203,'Revenue Summary'!$B36,Government!BB$6:BB$203)+SUMIF('Pro Forma Adj.'!$K$6:$K$202,'Revenue Summary'!$B36,'Pro Forma Adj.'!BB$6:BB$202)+SUMIF('[1]2025 Pipeline'!$M$6:$M$140,'Revenue Summary'!$B36,'[1]2025 Pipeline'!AX$6:AX$140)+SUMIF('[1]2025 Pipeline'!$M$6:$M$140,'Revenue Summary'!$B36,'[1]2025 Pipeline'!BK$6:BK$140))</f>
        <v>0</v>
      </c>
      <c r="R36" s="64">
        <f>IF($B$3="NO",SUMIF(Parent!$K$6:$K$209,'Revenue Summary'!$B36,Parent!BC$6:BC$209)+SUMIF(India!$K$6:$K$473,'Revenue Summary'!$B36,India!BC$6:BC$473)+SUMIF(Government!$K$6:$K$203,'Revenue Summary'!$B36,Government!BC$6:BC$203)+SUMIF('Pro Forma Adj.'!$K$6:$K$202,'Revenue Summary'!$B36,'Pro Forma Adj.'!BC$6:BC$202),SUMIF(Parent!$K$6:$K$209,'Revenue Summary'!$B36,Parent!BC$6:BC$209)+SUMIF(India!$K$6:$K$473,'Revenue Summary'!$B36,India!BC$6:BC$473)+SUMIF(Government!$K$6:$K$203,'Revenue Summary'!$B36,Government!BC$6:BC$203)+SUMIF('Pro Forma Adj.'!$K$6:$K$202,'Revenue Summary'!$B36,'Pro Forma Adj.'!BC$6:BC$202)+SUMIF('[1]2025 Pipeline'!$M$6:$M$140,'Revenue Summary'!$B36,'[1]2025 Pipeline'!AY$6:AY$140)+SUMIF('[1]2025 Pipeline'!$M$6:$M$140,'Revenue Summary'!$B36,'[1]2025 Pipeline'!BL$6:BL$140))</f>
        <v>0</v>
      </c>
      <c r="S36" s="64">
        <f>IF($B$3="NO",SUMIF(Parent!$K$6:$K$209,'Revenue Summary'!$B36,Parent!BD$6:BD$209)+SUMIF(India!$K$6:$K$473,'Revenue Summary'!$B36,India!BD$6:BD$473)+SUMIF(Government!$K$6:$K$203,'Revenue Summary'!$B36,Government!BD$6:BD$203)+SUMIF('Pro Forma Adj.'!$K$6:$K$202,'Revenue Summary'!$B36,'Pro Forma Adj.'!BD$6:BD$202),SUMIF(Parent!$K$6:$K$209,'Revenue Summary'!$B36,Parent!BD$6:BD$209)+SUMIF(India!$K$6:$K$473,'Revenue Summary'!$B36,India!BD$6:BD$473)+SUMIF(Government!$K$6:$K$203,'Revenue Summary'!$B36,Government!BD$6:BD$203)+SUMIF('Pro Forma Adj.'!$K$6:$K$202,'Revenue Summary'!$B36,'Pro Forma Adj.'!BD$6:BD$202)+SUMIF('[1]2025 Pipeline'!$M$6:$M$140,'Revenue Summary'!$B36,'[1]2025 Pipeline'!AZ$6:AZ$140)+SUMIF('[1]2025 Pipeline'!$M$6:$M$140,'Revenue Summary'!$B36,'[1]2025 Pipeline'!BM$6:BM$140))</f>
        <v>0</v>
      </c>
      <c r="T36" s="64">
        <f>IF($B$3="NO",SUMIF(Parent!$K$6:$K$209,'Revenue Summary'!$B36,Parent!BE$6:BE$209)+SUMIF(India!$K$6:$K$473,'Revenue Summary'!$B36,India!BE$6:BE$473)+SUMIF(Government!$K$6:$K$203,'Revenue Summary'!$B36,Government!BE$6:BE$203)+SUMIF('Pro Forma Adj.'!$K$6:$K$202,'Revenue Summary'!$B36,'Pro Forma Adj.'!BE$6:BE$202),SUMIF(Parent!$K$6:$K$209,'Revenue Summary'!$B36,Parent!BE$6:BE$209)+SUMIF(India!$K$6:$K$473,'Revenue Summary'!$B36,India!BE$6:BE$473)+SUMIF(Government!$K$6:$K$203,'Revenue Summary'!$B36,Government!BE$6:BE$203)+SUMIF('Pro Forma Adj.'!$K$6:$K$202,'Revenue Summary'!$B36,'Pro Forma Adj.'!BE$6:BE$202)+SUMIF('[1]2025 Pipeline'!$M$6:$M$140,'Revenue Summary'!$B36,'[1]2025 Pipeline'!BA$6:BA$140)+SUMIF('[1]2025 Pipeline'!$M$6:$M$140,'Revenue Summary'!$B36,'[1]2025 Pipeline'!BN$6:BN$140))</f>
        <v>0</v>
      </c>
      <c r="U36" s="64">
        <f>IF($B$3="NO",SUMIF(Parent!$K$6:$K$209,'Revenue Summary'!$B36,Parent!BF$6:BF$209)+SUMIF(India!$K$6:$K$473,'Revenue Summary'!$B36,India!BF$6:BF$473)+SUMIF(Government!$K$6:$K$203,'Revenue Summary'!$B36,Government!BF$6:BF$203)+SUMIF('Pro Forma Adj.'!$K$6:$K$202,'Revenue Summary'!$B36,'Pro Forma Adj.'!BF$6:BF$202),SUMIF(Parent!$K$6:$K$209,'Revenue Summary'!$B36,Parent!BF$6:BF$209)+SUMIF(India!$K$6:$K$473,'Revenue Summary'!$B36,India!BF$6:BF$473)+SUMIF(Government!$K$6:$K$203,'Revenue Summary'!$B36,Government!BF$6:BF$203)+SUMIF('Pro Forma Adj.'!$K$6:$K$202,'Revenue Summary'!$B36,'Pro Forma Adj.'!BF$6:BF$202)+SUMIF('[1]2025 Pipeline'!$M$6:$M$140,'Revenue Summary'!$B36,'[1]2025 Pipeline'!BB$6:BB$140)+SUMIF('[1]2025 Pipeline'!$M$6:$M$140,'Revenue Summary'!$B36,'[1]2025 Pipeline'!BO$6:BO$140))</f>
        <v>0</v>
      </c>
      <c r="V36" s="64">
        <f>IF($B$3="NO",SUMIF(Parent!$K$6:$K$209,'Revenue Summary'!$B36,Parent!BG$6:BG$209)+SUMIF(India!$K$6:$K$473,'Revenue Summary'!$B36,India!BG$6:BG$473)+SUMIF(Government!$K$6:$K$203,'Revenue Summary'!$B36,Government!BG$6:BG$203)+SUMIF('Pro Forma Adj.'!$K$6:$K$202,'Revenue Summary'!$B36,'Pro Forma Adj.'!BG$6:BG$202),SUMIF(Parent!$K$6:$K$209,'Revenue Summary'!$B36,Parent!BG$6:BG$209)+SUMIF(India!$K$6:$K$473,'Revenue Summary'!$B36,India!BG$6:BG$473)+SUMIF(Government!$K$6:$K$203,'Revenue Summary'!$B36,Government!BG$6:BG$203)+SUMIF('Pro Forma Adj.'!$K$6:$K$202,'Revenue Summary'!$B36,'Pro Forma Adj.'!BG$6:BG$202)+SUMIF('[1]2025 Pipeline'!$M$6:$M$140,'Revenue Summary'!$B36,'[1]2025 Pipeline'!BC$6:BC$140)+SUMIF('[1]2025 Pipeline'!$M$6:$M$140,'Revenue Summary'!$B36,'[1]2025 Pipeline'!BP$6:BP$140))</f>
        <v>0</v>
      </c>
      <c r="W36" s="64">
        <f>IF($B$3="NO",SUMIF(Parent!$K$6:$K$209,'Revenue Summary'!$B36,Parent!BH$6:BH$209)+SUMIF(India!$K$6:$K$473,'Revenue Summary'!$B36,India!BH$6:BH$473)+SUMIF(Government!$K$6:$K$203,'Revenue Summary'!$B36,Government!BH$6:BH$203)+SUMIF('Pro Forma Adj.'!$K$6:$K$202,'Revenue Summary'!$B36,'Pro Forma Adj.'!BH$6:BH$202),SUMIF(Parent!$K$6:$K$209,'Revenue Summary'!$B36,Parent!BH$6:BH$209)+SUMIF(India!$K$6:$K$473,'Revenue Summary'!$B36,India!BH$6:BH$473)+SUMIF(Government!$K$6:$K$203,'Revenue Summary'!$B36,Government!BH$6:BH$203)+SUMIF('Pro Forma Adj.'!$K$6:$K$202,'Revenue Summary'!$B36,'Pro Forma Adj.'!BH$6:BH$202)+SUMIF('[1]2025 Pipeline'!$M$6:$M$140,'Revenue Summary'!$B36,'[1]2025 Pipeline'!BD$6:BD$140)+SUMIF('[1]2025 Pipeline'!$M$6:$M$140,'Revenue Summary'!$B36,'[1]2025 Pipeline'!BQ$6:BQ$140))</f>
        <v>0</v>
      </c>
      <c r="X36" s="64">
        <f>IF($B$3="NO",SUMIF(Parent!$K$6:$K$209,'Revenue Summary'!$B36,Parent!BI$6:BI$209)+SUMIF(India!$K$6:$K$473,'Revenue Summary'!$B36,India!BI$6:BI$473)+SUMIF(Government!$K$6:$K$203,'Revenue Summary'!$B36,Government!BI$6:BI$203)+SUMIF('Pro Forma Adj.'!$K$6:$K$202,'Revenue Summary'!$B36,'Pro Forma Adj.'!BI$6:BI$202),SUMIF(Parent!$K$6:$K$209,'Revenue Summary'!$B36,Parent!BI$6:BI$209)+SUMIF(India!$K$6:$K$473,'Revenue Summary'!$B36,India!BI$6:BI$473)+SUMIF(Government!$K$6:$K$203,'Revenue Summary'!$B36,Government!BI$6:BI$203)+SUMIF('Pro Forma Adj.'!$K$6:$K$202,'Revenue Summary'!$B36,'Pro Forma Adj.'!BI$6:BI$202)+SUMIF('[1]2025 Pipeline'!$M$6:$M$140,'Revenue Summary'!$B36,'[1]2025 Pipeline'!BE$6:BE$140)+SUMIF('[1]2025 Pipeline'!$M$6:$M$140,'Revenue Summary'!$B36,'[1]2025 Pipeline'!BR$6:BR$140))</f>
        <v>0</v>
      </c>
      <c r="Y36" s="64">
        <f>IF($B$3="NO",SUMIF(Parent!$K$6:$K$209,'Revenue Summary'!$B36,Parent!BJ$6:BJ$209)+SUMIF(India!$K$6:$K$473,'Revenue Summary'!$B36,India!BJ$6:BJ$473)+SUMIF(Government!$K$6:$K$203,'Revenue Summary'!$B36,Government!BJ$6:BJ$203)+SUMIF('Pro Forma Adj.'!$K$6:$K$202,'Revenue Summary'!$B36,'Pro Forma Adj.'!BJ$6:BJ$202),SUMIF(Parent!$K$6:$K$209,'Revenue Summary'!$B36,Parent!BJ$6:BJ$209)+SUMIF(India!$K$6:$K$473,'Revenue Summary'!$B36,India!BJ$6:BJ$473)+SUMIF(Government!$K$6:$K$203,'Revenue Summary'!$B36,Government!BJ$6:BJ$203)+SUMIF('Pro Forma Adj.'!$K$6:$K$202,'Revenue Summary'!$B36,'Pro Forma Adj.'!BJ$6:BJ$202)+SUMIF('[1]2025 Pipeline'!$M$6:$M$140,'Revenue Summary'!$B36,'[1]2025 Pipeline'!BF$6:BF$140)+SUMIF('[1]2025 Pipeline'!$M$6:$M$140,'Revenue Summary'!$B36,'[1]2025 Pipeline'!BS$6:BS$140))</f>
        <v>0</v>
      </c>
      <c r="Z36" s="64">
        <f>IF($B$3="NO",SUMIF(Parent!$K$6:$K$209,'Revenue Summary'!$B36,Parent!BK$6:BK$209)+SUMIF(India!$K$6:$K$473,'Revenue Summary'!$B36,India!BK$6:BK$473)+SUMIF(Government!$K$6:$K$203,'Revenue Summary'!$B36,Government!BK$6:BK$203)+SUMIF('Pro Forma Adj.'!$K$6:$K$202,'Revenue Summary'!$B36,'Pro Forma Adj.'!BK$6:BK$202),SUMIF(Parent!$K$6:$K$209,'Revenue Summary'!$B36,Parent!BK$6:BK$209)+SUMIF(India!$K$6:$K$473,'Revenue Summary'!$B36,India!BK$6:BK$473)+SUMIF(Government!$K$6:$K$203,'Revenue Summary'!$B36,Government!BK$6:BK$203)+SUMIF('Pro Forma Adj.'!$K$6:$K$202,'Revenue Summary'!$B36,'Pro Forma Adj.'!BK$6:BK$202)+SUMIF('[1]2025 Pipeline'!$M$6:$M$140,'Revenue Summary'!$B36,'[1]2025 Pipeline'!BG$6:BG$140)+SUMIF('[1]2025 Pipeline'!$M$6:$M$140,'Revenue Summary'!$B36,'[1]2025 Pipeline'!BT$6:BT$140))</f>
        <v>0</v>
      </c>
    </row>
    <row r="37" spans="2:26" x14ac:dyDescent="0.15">
      <c r="B37" s="5" t="s">
        <v>55</v>
      </c>
      <c r="C37" s="64">
        <f>SUMIF(Parent!$K$6:$K$209,'Revenue Summary'!$B37,Parent!AN$6:AN$209)+SUMIF(India!$K$6:$K$473,'Revenue Summary'!$B37,India!AN$6:AN$473)+SUMIF(Government!$K$6:$K$203,'Revenue Summary'!$B37,Government!AN$6:AN$203)+SUMIF('Pro Forma Adj.'!$K$6:$K$202,'Revenue Summary'!$B37,'Pro Forma Adj.'!AN$6:AN$202)</f>
        <v>0</v>
      </c>
      <c r="D37" s="64">
        <f>SUMIF(Parent!$K$6:$K$209,'Revenue Summary'!$B37,Parent!AO$6:AO$209)+SUMIF(India!$K$6:$K$473,'Revenue Summary'!$B37,India!AO$6:AO$473)+SUMIF(Government!$K$6:$K$203,'Revenue Summary'!$B37,Government!AO$6:AO$203)+SUMIF('Pro Forma Adj.'!$K$6:$K$202,'Revenue Summary'!$B37,'Pro Forma Adj.'!AO$6:AO$202)</f>
        <v>0</v>
      </c>
      <c r="E37" s="64">
        <f>SUMIF(Parent!$K$6:$K$209,'Revenue Summary'!$B37,Parent!AP$6:AP$209)+SUMIF(India!$K$6:$K$473,'Revenue Summary'!$B37,India!AP$6:AP$473)+SUMIF(Government!$K$6:$K$203,'Revenue Summary'!$B37,Government!AP$6:AP$203)+SUMIF('Pro Forma Adj.'!$K$6:$K$202,'Revenue Summary'!$B37,'Pro Forma Adj.'!AP$6:AP$202)</f>
        <v>0</v>
      </c>
      <c r="F37" s="64">
        <f>SUMIF(Parent!$K$6:$K$209,'Revenue Summary'!$B37,Parent!AQ$6:AQ$209)+SUMIF(India!$K$6:$K$473,'Revenue Summary'!$B37,India!AQ$6:AQ$473)+SUMIF(Government!$K$6:$K$203,'Revenue Summary'!$B37,Government!AQ$6:AQ$203)+SUMIF('Pro Forma Adj.'!$K$6:$K$202,'Revenue Summary'!$B37,'Pro Forma Adj.'!AQ$6:AQ$202)</f>
        <v>0</v>
      </c>
      <c r="G37" s="64">
        <f>SUMIF(Parent!$K$6:$K$209,'Revenue Summary'!$B37,Parent!AR$6:AR$209)+SUMIF(India!$K$6:$K$473,'Revenue Summary'!$B37,India!AR$6:AR$473)+SUMIF(Government!$K$6:$K$203,'Revenue Summary'!$B37,Government!AR$6:AR$203)+SUMIF('Pro Forma Adj.'!$K$6:$K$202,'Revenue Summary'!$B37,'Pro Forma Adj.'!AR$6:AR$202)</f>
        <v>0</v>
      </c>
      <c r="H37" s="64">
        <f>SUMIF(Parent!$K$6:$K$209,'Revenue Summary'!$B37,Parent!AS$6:AS$209)+SUMIF(India!$K$6:$K$473,'Revenue Summary'!$B37,India!AS$6:AS$473)+SUMIF(Government!$K$6:$K$203,'Revenue Summary'!$B37,Government!AS$6:AS$203)+SUMIF('Pro Forma Adj.'!$K$6:$K$202,'Revenue Summary'!$B37,'Pro Forma Adj.'!AS$6:AS$202)</f>
        <v>0</v>
      </c>
      <c r="I37" s="64">
        <f>SUMIF(Parent!$K$6:$K$209,'Revenue Summary'!$B37,Parent!AT$6:AT$209)+SUMIF(India!$K$6:$K$473,'Revenue Summary'!$B37,India!AT$6:AT$473)+SUMIF(Government!$K$6:$K$203,'Revenue Summary'!$B37,Government!AT$6:AT$203)+SUMIF('Pro Forma Adj.'!$K$6:$K$202,'Revenue Summary'!$B37,'Pro Forma Adj.'!AT$6:AT$202)</f>
        <v>0</v>
      </c>
      <c r="J37" s="64">
        <f>SUMIF(Parent!$K$6:$K$209,'Revenue Summary'!$B37,Parent!AU$6:AU$209)+SUMIF(India!$K$6:$K$473,'Revenue Summary'!$B37,India!AU$6:AU$473)+SUMIF(Government!$K$6:$K$203,'Revenue Summary'!$B37,Government!AU$6:AU$203)+SUMIF('Pro Forma Adj.'!$K$6:$K$202,'Revenue Summary'!$B37,'Pro Forma Adj.'!AU$6:AU$202)</f>
        <v>0</v>
      </c>
      <c r="K37" s="64">
        <f>SUMIF(Parent!$K$6:$K$209,'Revenue Summary'!$B37,Parent!AV$6:AV$209)+SUMIF(India!$K$6:$K$473,'Revenue Summary'!$B37,India!AV$6:AV$473)+SUMIF(Government!$K$6:$K$203,'Revenue Summary'!$B37,Government!AV$6:AV$203)+SUMIF('Pro Forma Adj.'!$K$6:$K$202,'Revenue Summary'!$B37,'Pro Forma Adj.'!AV$6:AV$202)</f>
        <v>0</v>
      </c>
      <c r="L37" s="64">
        <f>SUMIF(Parent!$K$6:$K$209,'Revenue Summary'!$B37,Parent!AW$6:AW$209)+SUMIF(India!$K$6:$K$473,'Revenue Summary'!$B37,India!AW$6:AW$473)+SUMIF(Government!$K$6:$K$203,'Revenue Summary'!$B37,Government!AW$6:AW$203)+SUMIF('Pro Forma Adj.'!$K$6:$K$202,'Revenue Summary'!$B37,'Pro Forma Adj.'!AW$6:AW$202)</f>
        <v>0</v>
      </c>
      <c r="M37" s="64">
        <f>SUMIF(Parent!$K$6:$K$209,'Revenue Summary'!$B37,Parent!AX$6:AX$209)+SUMIF(India!$K$6:$K$473,'Revenue Summary'!$B37,India!AX$6:AX$473)+SUMIF(Government!$K$6:$K$203,'Revenue Summary'!$B37,Government!AX$6:AX$203)+SUMIF('Pro Forma Adj.'!$K$6:$K$202,'Revenue Summary'!$B37,'Pro Forma Adj.'!AX$6:AX$202)</f>
        <v>0</v>
      </c>
      <c r="N37" s="64">
        <f>SUMIF(Parent!$K$6:$K$209,'Revenue Summary'!$B37,Parent!AY$6:AY$209)+SUMIF(India!$K$6:$K$473,'Revenue Summary'!$B37,India!AY$6:AY$473)+SUMIF(Government!$K$6:$K$203,'Revenue Summary'!$B37,Government!AY$6:AY$203)+SUMIF('Pro Forma Adj.'!$K$6:$K$202,'Revenue Summary'!$B37,'Pro Forma Adj.'!AY$6:AY$202)</f>
        <v>0</v>
      </c>
      <c r="O37" s="64">
        <f>IF($B$3="NO",SUMIF(Parent!$K$6:$K$209,'Revenue Summary'!$B37,Parent!AZ$6:AZ$209)+SUMIF(India!$K$6:$K$473,'Revenue Summary'!$B37,India!AZ$6:AZ$473)+SUMIF(Government!$K$6:$K$203,'Revenue Summary'!$B37,Government!AZ$6:AZ$203)+SUMIF('Pro Forma Adj.'!$K$6:$K$202,'Revenue Summary'!$B37,'Pro Forma Adj.'!AZ$6:AZ$202),SUMIF(Parent!$K$6:$K$209,'Revenue Summary'!$B37,Parent!AZ$6:AZ$209)+SUMIF(India!$K$6:$K$473,'Revenue Summary'!$B37,India!AZ$6:AZ$473)+SUMIF(Government!$K$6:$K$203,'Revenue Summary'!$B37,Government!AZ$6:AZ$203)+SUMIF('Pro Forma Adj.'!$K$6:$K$202,'Revenue Summary'!$B37,'Pro Forma Adj.'!AZ$6:AZ$202)+SUMIF('[1]2025 Pipeline'!$M$6:$M$140,'Revenue Summary'!$B37,'[1]2025 Pipeline'!AV$6:AV$140)+SUMIF('[1]2025 Pipeline'!$M$6:$M$140,'Revenue Summary'!$B37,'[1]2025 Pipeline'!BI$6:BI$140))</f>
        <v>0</v>
      </c>
      <c r="P37" s="64">
        <f>IF($B$3="NO",SUMIF(Parent!$K$6:$K$209,'Revenue Summary'!$B37,Parent!BA$6:BA$209)+SUMIF(India!$K$6:$K$473,'Revenue Summary'!$B37,India!BA$6:BA$473)+SUMIF(Government!$K$6:$K$203,'Revenue Summary'!$B37,Government!BA$6:BA$203)+SUMIF('Pro Forma Adj.'!$K$6:$K$202,'Revenue Summary'!$B37,'Pro Forma Adj.'!BA$6:BA$202),SUMIF(Parent!$K$6:$K$209,'Revenue Summary'!$B37,Parent!BA$6:BA$209)+SUMIF(India!$K$6:$K$473,'Revenue Summary'!$B37,India!BA$6:BA$473)+SUMIF(Government!$K$6:$K$203,'Revenue Summary'!$B37,Government!BA$6:BA$203)+SUMIF('Pro Forma Adj.'!$K$6:$K$202,'Revenue Summary'!$B37,'Pro Forma Adj.'!BA$6:BA$202)+SUMIF('[1]2025 Pipeline'!$M$6:$M$140,'Revenue Summary'!$B37,'[1]2025 Pipeline'!AW$6:AW$140)+SUMIF('[1]2025 Pipeline'!$M$6:$M$140,'Revenue Summary'!$B37,'[1]2025 Pipeline'!BJ$6:BJ$140))</f>
        <v>0</v>
      </c>
      <c r="Q37" s="64">
        <f>IF($B$3="NO",SUMIF(Parent!$K$6:$K$209,'Revenue Summary'!$B37,Parent!BB$6:BB$209)+SUMIF(India!$K$6:$K$473,'Revenue Summary'!$B37,India!BB$6:BB$473)+SUMIF(Government!$K$6:$K$203,'Revenue Summary'!$B37,Government!BB$6:BB$203)+SUMIF('Pro Forma Adj.'!$K$6:$K$202,'Revenue Summary'!$B37,'Pro Forma Adj.'!BB$6:BB$202),SUMIF(Parent!$K$6:$K$209,'Revenue Summary'!$B37,Parent!BB$6:BB$209)+SUMIF(India!$K$6:$K$473,'Revenue Summary'!$B37,India!BB$6:BB$473)+SUMIF(Government!$K$6:$K$203,'Revenue Summary'!$B37,Government!BB$6:BB$203)+SUMIF('Pro Forma Adj.'!$K$6:$K$202,'Revenue Summary'!$B37,'Pro Forma Adj.'!BB$6:BB$202)+SUMIF('[1]2025 Pipeline'!$M$6:$M$140,'Revenue Summary'!$B37,'[1]2025 Pipeline'!AX$6:AX$140)+SUMIF('[1]2025 Pipeline'!$M$6:$M$140,'Revenue Summary'!$B37,'[1]2025 Pipeline'!BK$6:BK$140))</f>
        <v>0</v>
      </c>
      <c r="R37" s="64">
        <f>IF($B$3="NO",SUMIF(Parent!$K$6:$K$209,'Revenue Summary'!$B37,Parent!BC$6:BC$209)+SUMIF(India!$K$6:$K$473,'Revenue Summary'!$B37,India!BC$6:BC$473)+SUMIF(Government!$K$6:$K$203,'Revenue Summary'!$B37,Government!BC$6:BC$203)+SUMIF('Pro Forma Adj.'!$K$6:$K$202,'Revenue Summary'!$B37,'Pro Forma Adj.'!BC$6:BC$202),SUMIF(Parent!$K$6:$K$209,'Revenue Summary'!$B37,Parent!BC$6:BC$209)+SUMIF(India!$K$6:$K$473,'Revenue Summary'!$B37,India!BC$6:BC$473)+SUMIF(Government!$K$6:$K$203,'Revenue Summary'!$B37,Government!BC$6:BC$203)+SUMIF('Pro Forma Adj.'!$K$6:$K$202,'Revenue Summary'!$B37,'Pro Forma Adj.'!BC$6:BC$202)+SUMIF('[1]2025 Pipeline'!$M$6:$M$140,'Revenue Summary'!$B37,'[1]2025 Pipeline'!AY$6:AY$140)+SUMIF('[1]2025 Pipeline'!$M$6:$M$140,'Revenue Summary'!$B37,'[1]2025 Pipeline'!BL$6:BL$140))</f>
        <v>0</v>
      </c>
      <c r="S37" s="64">
        <f>IF($B$3="NO",SUMIF(Parent!$K$6:$K$209,'Revenue Summary'!$B37,Parent!BD$6:BD$209)+SUMIF(India!$K$6:$K$473,'Revenue Summary'!$B37,India!BD$6:BD$473)+SUMIF(Government!$K$6:$K$203,'Revenue Summary'!$B37,Government!BD$6:BD$203)+SUMIF('Pro Forma Adj.'!$K$6:$K$202,'Revenue Summary'!$B37,'Pro Forma Adj.'!BD$6:BD$202),SUMIF(Parent!$K$6:$K$209,'Revenue Summary'!$B37,Parent!BD$6:BD$209)+SUMIF(India!$K$6:$K$473,'Revenue Summary'!$B37,India!BD$6:BD$473)+SUMIF(Government!$K$6:$K$203,'Revenue Summary'!$B37,Government!BD$6:BD$203)+SUMIF('Pro Forma Adj.'!$K$6:$K$202,'Revenue Summary'!$B37,'Pro Forma Adj.'!BD$6:BD$202)+SUMIF('[1]2025 Pipeline'!$M$6:$M$140,'Revenue Summary'!$B37,'[1]2025 Pipeline'!AZ$6:AZ$140)+SUMIF('[1]2025 Pipeline'!$M$6:$M$140,'Revenue Summary'!$B37,'[1]2025 Pipeline'!BM$6:BM$140))</f>
        <v>0</v>
      </c>
      <c r="T37" s="64">
        <f>IF($B$3="NO",SUMIF(Parent!$K$6:$K$209,'Revenue Summary'!$B37,Parent!BE$6:BE$209)+SUMIF(India!$K$6:$K$473,'Revenue Summary'!$B37,India!BE$6:BE$473)+SUMIF(Government!$K$6:$K$203,'Revenue Summary'!$B37,Government!BE$6:BE$203)+SUMIF('Pro Forma Adj.'!$K$6:$K$202,'Revenue Summary'!$B37,'Pro Forma Adj.'!BE$6:BE$202),SUMIF(Parent!$K$6:$K$209,'Revenue Summary'!$B37,Parent!BE$6:BE$209)+SUMIF(India!$K$6:$K$473,'Revenue Summary'!$B37,India!BE$6:BE$473)+SUMIF(Government!$K$6:$K$203,'Revenue Summary'!$B37,Government!BE$6:BE$203)+SUMIF('Pro Forma Adj.'!$K$6:$K$202,'Revenue Summary'!$B37,'Pro Forma Adj.'!BE$6:BE$202)+SUMIF('[1]2025 Pipeline'!$M$6:$M$140,'Revenue Summary'!$B37,'[1]2025 Pipeline'!BA$6:BA$140)+SUMIF('[1]2025 Pipeline'!$M$6:$M$140,'Revenue Summary'!$B37,'[1]2025 Pipeline'!BN$6:BN$140))</f>
        <v>0</v>
      </c>
      <c r="U37" s="64">
        <f>IF($B$3="NO",SUMIF(Parent!$K$6:$K$209,'Revenue Summary'!$B37,Parent!BF$6:BF$209)+SUMIF(India!$K$6:$K$473,'Revenue Summary'!$B37,India!BF$6:BF$473)+SUMIF(Government!$K$6:$K$203,'Revenue Summary'!$B37,Government!BF$6:BF$203)+SUMIF('Pro Forma Adj.'!$K$6:$K$202,'Revenue Summary'!$B37,'Pro Forma Adj.'!BF$6:BF$202),SUMIF(Parent!$K$6:$K$209,'Revenue Summary'!$B37,Parent!BF$6:BF$209)+SUMIF(India!$K$6:$K$473,'Revenue Summary'!$B37,India!BF$6:BF$473)+SUMIF(Government!$K$6:$K$203,'Revenue Summary'!$B37,Government!BF$6:BF$203)+SUMIF('Pro Forma Adj.'!$K$6:$K$202,'Revenue Summary'!$B37,'Pro Forma Adj.'!BF$6:BF$202)+SUMIF('[1]2025 Pipeline'!$M$6:$M$140,'Revenue Summary'!$B37,'[1]2025 Pipeline'!BB$6:BB$140)+SUMIF('[1]2025 Pipeline'!$M$6:$M$140,'Revenue Summary'!$B37,'[1]2025 Pipeline'!BO$6:BO$140))</f>
        <v>0</v>
      </c>
      <c r="V37" s="64">
        <f>IF($B$3="NO",SUMIF(Parent!$K$6:$K$209,'Revenue Summary'!$B37,Parent!BG$6:BG$209)+SUMIF(India!$K$6:$K$473,'Revenue Summary'!$B37,India!BG$6:BG$473)+SUMIF(Government!$K$6:$K$203,'Revenue Summary'!$B37,Government!BG$6:BG$203)+SUMIF('Pro Forma Adj.'!$K$6:$K$202,'Revenue Summary'!$B37,'Pro Forma Adj.'!BG$6:BG$202),SUMIF(Parent!$K$6:$K$209,'Revenue Summary'!$B37,Parent!BG$6:BG$209)+SUMIF(India!$K$6:$K$473,'Revenue Summary'!$B37,India!BG$6:BG$473)+SUMIF(Government!$K$6:$K$203,'Revenue Summary'!$B37,Government!BG$6:BG$203)+SUMIF('Pro Forma Adj.'!$K$6:$K$202,'Revenue Summary'!$B37,'Pro Forma Adj.'!BG$6:BG$202)+SUMIF('[1]2025 Pipeline'!$M$6:$M$140,'Revenue Summary'!$B37,'[1]2025 Pipeline'!BC$6:BC$140)+SUMIF('[1]2025 Pipeline'!$M$6:$M$140,'Revenue Summary'!$B37,'[1]2025 Pipeline'!BP$6:BP$140))</f>
        <v>0</v>
      </c>
      <c r="W37" s="64">
        <f>IF($B$3="NO",SUMIF(Parent!$K$6:$K$209,'Revenue Summary'!$B37,Parent!BH$6:BH$209)+SUMIF(India!$K$6:$K$473,'Revenue Summary'!$B37,India!BH$6:BH$473)+SUMIF(Government!$K$6:$K$203,'Revenue Summary'!$B37,Government!BH$6:BH$203)+SUMIF('Pro Forma Adj.'!$K$6:$K$202,'Revenue Summary'!$B37,'Pro Forma Adj.'!BH$6:BH$202),SUMIF(Parent!$K$6:$K$209,'Revenue Summary'!$B37,Parent!BH$6:BH$209)+SUMIF(India!$K$6:$K$473,'Revenue Summary'!$B37,India!BH$6:BH$473)+SUMIF(Government!$K$6:$K$203,'Revenue Summary'!$B37,Government!BH$6:BH$203)+SUMIF('Pro Forma Adj.'!$K$6:$K$202,'Revenue Summary'!$B37,'Pro Forma Adj.'!BH$6:BH$202)+SUMIF('[1]2025 Pipeline'!$M$6:$M$140,'Revenue Summary'!$B37,'[1]2025 Pipeline'!BD$6:BD$140)+SUMIF('[1]2025 Pipeline'!$M$6:$M$140,'Revenue Summary'!$B37,'[1]2025 Pipeline'!BQ$6:BQ$140))</f>
        <v>0</v>
      </c>
      <c r="X37" s="64">
        <f>IF($B$3="NO",SUMIF(Parent!$K$6:$K$209,'Revenue Summary'!$B37,Parent!BI$6:BI$209)+SUMIF(India!$K$6:$K$473,'Revenue Summary'!$B37,India!BI$6:BI$473)+SUMIF(Government!$K$6:$K$203,'Revenue Summary'!$B37,Government!BI$6:BI$203)+SUMIF('Pro Forma Adj.'!$K$6:$K$202,'Revenue Summary'!$B37,'Pro Forma Adj.'!BI$6:BI$202),SUMIF(Parent!$K$6:$K$209,'Revenue Summary'!$B37,Parent!BI$6:BI$209)+SUMIF(India!$K$6:$K$473,'Revenue Summary'!$B37,India!BI$6:BI$473)+SUMIF(Government!$K$6:$K$203,'Revenue Summary'!$B37,Government!BI$6:BI$203)+SUMIF('Pro Forma Adj.'!$K$6:$K$202,'Revenue Summary'!$B37,'Pro Forma Adj.'!BI$6:BI$202)+SUMIF('[1]2025 Pipeline'!$M$6:$M$140,'Revenue Summary'!$B37,'[1]2025 Pipeline'!BE$6:BE$140)+SUMIF('[1]2025 Pipeline'!$M$6:$M$140,'Revenue Summary'!$B37,'[1]2025 Pipeline'!BR$6:BR$140))</f>
        <v>0</v>
      </c>
      <c r="Y37" s="64">
        <f>IF($B$3="NO",SUMIF(Parent!$K$6:$K$209,'Revenue Summary'!$B37,Parent!BJ$6:BJ$209)+SUMIF(India!$K$6:$K$473,'Revenue Summary'!$B37,India!BJ$6:BJ$473)+SUMIF(Government!$K$6:$K$203,'Revenue Summary'!$B37,Government!BJ$6:BJ$203)+SUMIF('Pro Forma Adj.'!$K$6:$K$202,'Revenue Summary'!$B37,'Pro Forma Adj.'!BJ$6:BJ$202),SUMIF(Parent!$K$6:$K$209,'Revenue Summary'!$B37,Parent!BJ$6:BJ$209)+SUMIF(India!$K$6:$K$473,'Revenue Summary'!$B37,India!BJ$6:BJ$473)+SUMIF(Government!$K$6:$K$203,'Revenue Summary'!$B37,Government!BJ$6:BJ$203)+SUMIF('Pro Forma Adj.'!$K$6:$K$202,'Revenue Summary'!$B37,'Pro Forma Adj.'!BJ$6:BJ$202)+SUMIF('[1]2025 Pipeline'!$M$6:$M$140,'Revenue Summary'!$B37,'[1]2025 Pipeline'!BF$6:BF$140)+SUMIF('[1]2025 Pipeline'!$M$6:$M$140,'Revenue Summary'!$B37,'[1]2025 Pipeline'!BS$6:BS$140))</f>
        <v>0</v>
      </c>
      <c r="Z37" s="64">
        <f>IF($B$3="NO",SUMIF(Parent!$K$6:$K$209,'Revenue Summary'!$B37,Parent!BK$6:BK$209)+SUMIF(India!$K$6:$K$473,'Revenue Summary'!$B37,India!BK$6:BK$473)+SUMIF(Government!$K$6:$K$203,'Revenue Summary'!$B37,Government!BK$6:BK$203)+SUMIF('Pro Forma Adj.'!$K$6:$K$202,'Revenue Summary'!$B37,'Pro Forma Adj.'!BK$6:BK$202),SUMIF(Parent!$K$6:$K$209,'Revenue Summary'!$B37,Parent!BK$6:BK$209)+SUMIF(India!$K$6:$K$473,'Revenue Summary'!$B37,India!BK$6:BK$473)+SUMIF(Government!$K$6:$K$203,'Revenue Summary'!$B37,Government!BK$6:BK$203)+SUMIF('Pro Forma Adj.'!$K$6:$K$202,'Revenue Summary'!$B37,'Pro Forma Adj.'!BK$6:BK$202)+SUMIF('[1]2025 Pipeline'!$M$6:$M$140,'Revenue Summary'!$B37,'[1]2025 Pipeline'!BG$6:BG$140)+SUMIF('[1]2025 Pipeline'!$M$6:$M$140,'Revenue Summary'!$B37,'[1]2025 Pipeline'!BT$6:BT$140))</f>
        <v>0</v>
      </c>
    </row>
    <row r="38" spans="2:26" x14ac:dyDescent="0.15">
      <c r="B38" s="5" t="s">
        <v>56</v>
      </c>
      <c r="C38" s="64">
        <f>SUMIF(Parent!$K$6:$K$209,'Revenue Summary'!$B38,Parent!AN$6:AN$209)+SUMIF(India!$K$6:$K$473,'Revenue Summary'!$B38,India!AN$6:AN$473)+SUMIF(Government!$K$6:$K$203,'Revenue Summary'!$B38,Government!AN$6:AN$203)+SUMIF('Pro Forma Adj.'!$K$6:$K$202,'Revenue Summary'!$B38,'Pro Forma Adj.'!AN$6:AN$202)</f>
        <v>57032.09352051741</v>
      </c>
      <c r="D38" s="64">
        <f>SUMIF(Parent!$K$6:$K$209,'Revenue Summary'!$B38,Parent!AO$6:AO$209)+SUMIF(India!$K$6:$K$473,'Revenue Summary'!$B38,India!AO$6:AO$473)+SUMIF(Government!$K$6:$K$203,'Revenue Summary'!$B38,Government!AO$6:AO$203)+SUMIF('Pro Forma Adj.'!$K$6:$K$202,'Revenue Summary'!$B38,'Pro Forma Adj.'!AO$6:AO$202)</f>
        <v>69797.902888790413</v>
      </c>
      <c r="E38" s="64">
        <f>SUMIF(Parent!$K$6:$K$209,'Revenue Summary'!$B38,Parent!AP$6:AP$209)+SUMIF(India!$K$6:$K$473,'Revenue Summary'!$B38,India!AP$6:AP$473)+SUMIF(Government!$K$6:$K$203,'Revenue Summary'!$B38,Government!AP$6:AP$203)+SUMIF('Pro Forma Adj.'!$K$6:$K$202,'Revenue Summary'!$B38,'Pro Forma Adj.'!AP$6:AP$202)</f>
        <v>65377.55396804701</v>
      </c>
      <c r="F38" s="64">
        <f>SUMIF(Parent!$K$6:$K$209,'Revenue Summary'!$B38,Parent!AQ$6:AQ$209)+SUMIF(India!$K$6:$K$473,'Revenue Summary'!$B38,India!AQ$6:AQ$473)+SUMIF(Government!$K$6:$K$203,'Revenue Summary'!$B38,Government!AQ$6:AQ$203)+SUMIF('Pro Forma Adj.'!$K$6:$K$202,'Revenue Summary'!$B38,'Pro Forma Adj.'!AQ$6:AQ$202)</f>
        <v>80283.735491495987</v>
      </c>
      <c r="G38" s="64">
        <f>SUMIF(Parent!$K$6:$K$209,'Revenue Summary'!$B38,Parent!AR$6:AR$209)+SUMIF(India!$K$6:$K$473,'Revenue Summary'!$B38,India!AR$6:AR$473)+SUMIF(Government!$K$6:$K$203,'Revenue Summary'!$B38,Government!AR$6:AR$203)+SUMIF('Pro Forma Adj.'!$K$6:$K$202,'Revenue Summary'!$B38,'Pro Forma Adj.'!AR$6:AR$202)</f>
        <v>42026.242657239447</v>
      </c>
      <c r="H38" s="64">
        <f>SUMIF(Parent!$K$6:$K$209,'Revenue Summary'!$B38,Parent!AS$6:AS$209)+SUMIF(India!$K$6:$K$473,'Revenue Summary'!$B38,India!AS$6:AS$473)+SUMIF(Government!$K$6:$K$203,'Revenue Summary'!$B38,Government!AS$6:AS$203)+SUMIF('Pro Forma Adj.'!$K$6:$K$202,'Revenue Summary'!$B38,'Pro Forma Adj.'!AS$6:AS$202)</f>
        <v>58891.64203812577</v>
      </c>
      <c r="I38" s="64">
        <f>SUMIF(Parent!$K$6:$K$209,'Revenue Summary'!$B38,Parent!AT$6:AT$209)+SUMIF(India!$K$6:$K$473,'Revenue Summary'!$B38,India!AT$6:AT$473)+SUMIF(Government!$K$6:$K$203,'Revenue Summary'!$B38,Government!AT$6:AT$203)+SUMIF('Pro Forma Adj.'!$K$6:$K$202,'Revenue Summary'!$B38,'Pro Forma Adj.'!AT$6:AT$202)</f>
        <v>49084.136903141349</v>
      </c>
      <c r="J38" s="64">
        <f>SUMIF(Parent!$K$6:$K$209,'Revenue Summary'!$B38,Parent!AU$6:AU$209)+SUMIF(India!$K$6:$K$473,'Revenue Summary'!$B38,India!AU$6:AU$473)+SUMIF(Government!$K$6:$K$203,'Revenue Summary'!$B38,Government!AU$6:AU$203)+SUMIF('Pro Forma Adj.'!$K$6:$K$202,'Revenue Summary'!$B38,'Pro Forma Adj.'!AU$6:AU$202)</f>
        <v>39895.030780940964</v>
      </c>
      <c r="K38" s="64">
        <f>SUMIF(Parent!$K$6:$K$209,'Revenue Summary'!$B38,Parent!AV$6:AV$209)+SUMIF(India!$K$6:$K$473,'Revenue Summary'!$B38,India!AV$6:AV$473)+SUMIF(Government!$K$6:$K$203,'Revenue Summary'!$B38,Government!AV$6:AV$203)+SUMIF('Pro Forma Adj.'!$K$6:$K$202,'Revenue Summary'!$B38,'Pro Forma Adj.'!AV$6:AV$202)</f>
        <v>38902.138459292008</v>
      </c>
      <c r="L38" s="64">
        <f>SUMIF(Parent!$K$6:$K$209,'Revenue Summary'!$B38,Parent!AW$6:AW$209)+SUMIF(India!$K$6:$K$473,'Revenue Summary'!$B38,India!AW$6:AW$473)+SUMIF(Government!$K$6:$K$203,'Revenue Summary'!$B38,Government!AW$6:AW$203)+SUMIF('Pro Forma Adj.'!$K$6:$K$202,'Revenue Summary'!$B38,'Pro Forma Adj.'!AW$6:AW$202)</f>
        <v>39171.387174212257</v>
      </c>
      <c r="M38" s="64">
        <f>SUMIF(Parent!$K$6:$K$209,'Revenue Summary'!$B38,Parent!AX$6:AX$209)+SUMIF(India!$K$6:$K$473,'Revenue Summary'!$B38,India!AX$6:AX$473)+SUMIF(Government!$K$6:$K$203,'Revenue Summary'!$B38,Government!AX$6:AX$203)+SUMIF('Pro Forma Adj.'!$K$6:$K$202,'Revenue Summary'!$B38,'Pro Forma Adj.'!AX$6:AX$202)</f>
        <v>43597.763008055619</v>
      </c>
      <c r="N38" s="64">
        <f>SUMIF(Parent!$K$6:$K$209,'Revenue Summary'!$B38,Parent!AY$6:AY$209)+SUMIF(India!$K$6:$K$473,'Revenue Summary'!$B38,India!AY$6:AY$473)+SUMIF(Government!$K$6:$K$203,'Revenue Summary'!$B38,Government!AY$6:AY$203)+SUMIF('Pro Forma Adj.'!$K$6:$K$202,'Revenue Summary'!$B38,'Pro Forma Adj.'!AY$6:AY$202)</f>
        <v>69047.819294749948</v>
      </c>
      <c r="O38" s="64">
        <f>IF($B$3="NO",SUMIF(Parent!$K$6:$K$209,'Revenue Summary'!$B38,Parent!AZ$6:AZ$209)+SUMIF(India!$K$6:$K$473,'Revenue Summary'!$B38,India!AZ$6:AZ$473)+SUMIF(Government!$K$6:$K$203,'Revenue Summary'!$B38,Government!AZ$6:AZ$203)+SUMIF('Pro Forma Adj.'!$K$6:$K$202,'Revenue Summary'!$B38,'Pro Forma Adj.'!AZ$6:AZ$202),SUMIF(Parent!$K$6:$K$209,'Revenue Summary'!$B38,Parent!AZ$6:AZ$209)+SUMIF(India!$K$6:$K$473,'Revenue Summary'!$B38,India!AZ$6:AZ$473)+SUMIF(Government!$K$6:$K$203,'Revenue Summary'!$B38,Government!AZ$6:AZ$203)+SUMIF('Pro Forma Adj.'!$K$6:$K$202,'Revenue Summary'!$B38,'Pro Forma Adj.'!AZ$6:AZ$202)+SUMIF('[1]2025 Pipeline'!$M$6:$M$140,'Revenue Summary'!$B38,'[1]2025 Pipeline'!AV$6:AV$140)+SUMIF('[1]2025 Pipeline'!$M$6:$M$140,'Revenue Summary'!$B38,'[1]2025 Pipeline'!BI$6:BI$140))</f>
        <v>35045.077662729185</v>
      </c>
      <c r="P38" s="64">
        <f>IF($B$3="NO",SUMIF(Parent!$K$6:$K$209,'Revenue Summary'!$B38,Parent!BA$6:BA$209)+SUMIF(India!$K$6:$K$473,'Revenue Summary'!$B38,India!BA$6:BA$473)+SUMIF(Government!$K$6:$K$203,'Revenue Summary'!$B38,Government!BA$6:BA$203)+SUMIF('Pro Forma Adj.'!$K$6:$K$202,'Revenue Summary'!$B38,'Pro Forma Adj.'!BA$6:BA$202),SUMIF(Parent!$K$6:$K$209,'Revenue Summary'!$B38,Parent!BA$6:BA$209)+SUMIF(India!$K$6:$K$473,'Revenue Summary'!$B38,India!BA$6:BA$473)+SUMIF(Government!$K$6:$K$203,'Revenue Summary'!$B38,Government!BA$6:BA$203)+SUMIF('Pro Forma Adj.'!$K$6:$K$202,'Revenue Summary'!$B38,'Pro Forma Adj.'!BA$6:BA$202)+SUMIF('[1]2025 Pipeline'!$M$6:$M$140,'Revenue Summary'!$B38,'[1]2025 Pipeline'!AW$6:AW$140)+SUMIF('[1]2025 Pipeline'!$M$6:$M$140,'Revenue Summary'!$B38,'[1]2025 Pipeline'!BJ$6:BJ$140))</f>
        <v>31653.618534077974</v>
      </c>
      <c r="Q38" s="64">
        <f>IF($B$3="NO",SUMIF(Parent!$K$6:$K$209,'Revenue Summary'!$B38,Parent!BB$6:BB$209)+SUMIF(India!$K$6:$K$473,'Revenue Summary'!$B38,India!BB$6:BB$473)+SUMIF(Government!$K$6:$K$203,'Revenue Summary'!$B38,Government!BB$6:BB$203)+SUMIF('Pro Forma Adj.'!$K$6:$K$202,'Revenue Summary'!$B38,'Pro Forma Adj.'!BB$6:BB$202),SUMIF(Parent!$K$6:$K$209,'Revenue Summary'!$B38,Parent!BB$6:BB$209)+SUMIF(India!$K$6:$K$473,'Revenue Summary'!$B38,India!BB$6:BB$473)+SUMIF(Government!$K$6:$K$203,'Revenue Summary'!$B38,Government!BB$6:BB$203)+SUMIF('Pro Forma Adj.'!$K$6:$K$202,'Revenue Summary'!$B38,'Pro Forma Adj.'!BB$6:BB$202)+SUMIF('[1]2025 Pipeline'!$M$6:$M$140,'Revenue Summary'!$B38,'[1]2025 Pipeline'!AX$6:AX$140)+SUMIF('[1]2025 Pipeline'!$M$6:$M$140,'Revenue Summary'!$B38,'[1]2025 Pipeline'!BK$6:BK$140))</f>
        <v>35045.077662729185</v>
      </c>
      <c r="R38" s="64">
        <f>IF($B$3="NO",SUMIF(Parent!$K$6:$K$209,'Revenue Summary'!$B38,Parent!BC$6:BC$209)+SUMIF(India!$K$6:$K$473,'Revenue Summary'!$B38,India!BC$6:BC$473)+SUMIF(Government!$K$6:$K$203,'Revenue Summary'!$B38,Government!BC$6:BC$203)+SUMIF('Pro Forma Adj.'!$K$6:$K$202,'Revenue Summary'!$B38,'Pro Forma Adj.'!BC$6:BC$202),SUMIF(Parent!$K$6:$K$209,'Revenue Summary'!$B38,Parent!BC$6:BC$209)+SUMIF(India!$K$6:$K$473,'Revenue Summary'!$B38,India!BC$6:BC$473)+SUMIF(Government!$K$6:$K$203,'Revenue Summary'!$B38,Government!BC$6:BC$203)+SUMIF('Pro Forma Adj.'!$K$6:$K$202,'Revenue Summary'!$B38,'Pro Forma Adj.'!BC$6:BC$202)+SUMIF('[1]2025 Pipeline'!$M$6:$M$140,'Revenue Summary'!$B38,'[1]2025 Pipeline'!AY$6:AY$140)+SUMIF('[1]2025 Pipeline'!$M$6:$M$140,'Revenue Summary'!$B38,'[1]2025 Pipeline'!BL$6:BL$140))</f>
        <v>33914.591286512114</v>
      </c>
      <c r="S38" s="64">
        <f>IF($B$3="NO",SUMIF(Parent!$K$6:$K$209,'Revenue Summary'!$B38,Parent!BD$6:BD$209)+SUMIF(India!$K$6:$K$473,'Revenue Summary'!$B38,India!BD$6:BD$473)+SUMIF(Government!$K$6:$K$203,'Revenue Summary'!$B38,Government!BD$6:BD$203)+SUMIF('Pro Forma Adj.'!$K$6:$K$202,'Revenue Summary'!$B38,'Pro Forma Adj.'!BD$6:BD$202),SUMIF(Parent!$K$6:$K$209,'Revenue Summary'!$B38,Parent!BD$6:BD$209)+SUMIF(India!$K$6:$K$473,'Revenue Summary'!$B38,India!BD$6:BD$473)+SUMIF(Government!$K$6:$K$203,'Revenue Summary'!$B38,Government!BD$6:BD$203)+SUMIF('Pro Forma Adj.'!$K$6:$K$202,'Revenue Summary'!$B38,'Pro Forma Adj.'!BD$6:BD$202)+SUMIF('[1]2025 Pipeline'!$M$6:$M$140,'Revenue Summary'!$B38,'[1]2025 Pipeline'!AZ$6:AZ$140)+SUMIF('[1]2025 Pipeline'!$M$6:$M$140,'Revenue Summary'!$B38,'[1]2025 Pipeline'!BM$6:BM$140))</f>
        <v>35045.077662729185</v>
      </c>
      <c r="T38" s="64">
        <f>IF($B$3="NO",SUMIF(Parent!$K$6:$K$209,'Revenue Summary'!$B38,Parent!BE$6:BE$209)+SUMIF(India!$K$6:$K$473,'Revenue Summary'!$B38,India!BE$6:BE$473)+SUMIF(Government!$K$6:$K$203,'Revenue Summary'!$B38,Government!BE$6:BE$203)+SUMIF('Pro Forma Adj.'!$K$6:$K$202,'Revenue Summary'!$B38,'Pro Forma Adj.'!BE$6:BE$202),SUMIF(Parent!$K$6:$K$209,'Revenue Summary'!$B38,Parent!BE$6:BE$209)+SUMIF(India!$K$6:$K$473,'Revenue Summary'!$B38,India!BE$6:BE$473)+SUMIF(Government!$K$6:$K$203,'Revenue Summary'!$B38,Government!BE$6:BE$203)+SUMIF('Pro Forma Adj.'!$K$6:$K$202,'Revenue Summary'!$B38,'Pro Forma Adj.'!BE$6:BE$202)+SUMIF('[1]2025 Pipeline'!$M$6:$M$140,'Revenue Summary'!$B38,'[1]2025 Pipeline'!BA$6:BA$140)+SUMIF('[1]2025 Pipeline'!$M$6:$M$140,'Revenue Summary'!$B38,'[1]2025 Pipeline'!BN$6:BN$140))</f>
        <v>33914.591286512114</v>
      </c>
      <c r="U38" s="64">
        <f>IF($B$3="NO",SUMIF(Parent!$K$6:$K$209,'Revenue Summary'!$B38,Parent!BF$6:BF$209)+SUMIF(India!$K$6:$K$473,'Revenue Summary'!$B38,India!BF$6:BF$473)+SUMIF(Government!$K$6:$K$203,'Revenue Summary'!$B38,Government!BF$6:BF$203)+SUMIF('Pro Forma Adj.'!$K$6:$K$202,'Revenue Summary'!$B38,'Pro Forma Adj.'!BF$6:BF$202),SUMIF(Parent!$K$6:$K$209,'Revenue Summary'!$B38,Parent!BF$6:BF$209)+SUMIF(India!$K$6:$K$473,'Revenue Summary'!$B38,India!BF$6:BF$473)+SUMIF(Government!$K$6:$K$203,'Revenue Summary'!$B38,Government!BF$6:BF$203)+SUMIF('Pro Forma Adj.'!$K$6:$K$202,'Revenue Summary'!$B38,'Pro Forma Adj.'!BF$6:BF$202)+SUMIF('[1]2025 Pipeline'!$M$6:$M$140,'Revenue Summary'!$B38,'[1]2025 Pipeline'!BB$6:BB$140)+SUMIF('[1]2025 Pipeline'!$M$6:$M$140,'Revenue Summary'!$B38,'[1]2025 Pipeline'!BO$6:BO$140))</f>
        <v>35045.077662729185</v>
      </c>
      <c r="V38" s="64">
        <f>IF($B$3="NO",SUMIF(Parent!$K$6:$K$209,'Revenue Summary'!$B38,Parent!BG$6:BG$209)+SUMIF(India!$K$6:$K$473,'Revenue Summary'!$B38,India!BG$6:BG$473)+SUMIF(Government!$K$6:$K$203,'Revenue Summary'!$B38,Government!BG$6:BG$203)+SUMIF('Pro Forma Adj.'!$K$6:$K$202,'Revenue Summary'!$B38,'Pro Forma Adj.'!BG$6:BG$202),SUMIF(Parent!$K$6:$K$209,'Revenue Summary'!$B38,Parent!BG$6:BG$209)+SUMIF(India!$K$6:$K$473,'Revenue Summary'!$B38,India!BG$6:BG$473)+SUMIF(Government!$K$6:$K$203,'Revenue Summary'!$B38,Government!BG$6:BG$203)+SUMIF('Pro Forma Adj.'!$K$6:$K$202,'Revenue Summary'!$B38,'Pro Forma Adj.'!BG$6:BG$202)+SUMIF('[1]2025 Pipeline'!$M$6:$M$140,'Revenue Summary'!$B38,'[1]2025 Pipeline'!BC$6:BC$140)+SUMIF('[1]2025 Pipeline'!$M$6:$M$140,'Revenue Summary'!$B38,'[1]2025 Pipeline'!BP$6:BP$140))</f>
        <v>30990.367517801646</v>
      </c>
      <c r="W38" s="64">
        <f>IF($B$3="NO",SUMIF(Parent!$K$6:$K$209,'Revenue Summary'!$B38,Parent!BH$6:BH$209)+SUMIF(India!$K$6:$K$473,'Revenue Summary'!$B38,India!BH$6:BH$473)+SUMIF(Government!$K$6:$K$203,'Revenue Summary'!$B38,Government!BH$6:BH$203)+SUMIF('Pro Forma Adj.'!$K$6:$K$202,'Revenue Summary'!$B38,'Pro Forma Adj.'!BH$6:BH$202),SUMIF(Parent!$K$6:$K$209,'Revenue Summary'!$B38,Parent!BH$6:BH$209)+SUMIF(India!$K$6:$K$473,'Revenue Summary'!$B38,India!BH$6:BH$473)+SUMIF(Government!$K$6:$K$203,'Revenue Summary'!$B38,Government!BH$6:BH$203)+SUMIF('Pro Forma Adj.'!$K$6:$K$202,'Revenue Summary'!$B38,'Pro Forma Adj.'!BH$6:BH$202)+SUMIF('[1]2025 Pipeline'!$M$6:$M$140,'Revenue Summary'!$B38,'[1]2025 Pipeline'!BD$6:BD$140)+SUMIF('[1]2025 Pipeline'!$M$6:$M$140,'Revenue Summary'!$B38,'[1]2025 Pipeline'!BQ$6:BQ$140))</f>
        <v>29990.67824303385</v>
      </c>
      <c r="X38" s="64">
        <f>IF($B$3="NO",SUMIF(Parent!$K$6:$K$209,'Revenue Summary'!$B38,Parent!BI$6:BI$209)+SUMIF(India!$K$6:$K$473,'Revenue Summary'!$B38,India!BI$6:BI$473)+SUMIF(Government!$K$6:$K$203,'Revenue Summary'!$B38,Government!BI$6:BI$203)+SUMIF('Pro Forma Adj.'!$K$6:$K$202,'Revenue Summary'!$B38,'Pro Forma Adj.'!BI$6:BI$202),SUMIF(Parent!$K$6:$K$209,'Revenue Summary'!$B38,Parent!BI$6:BI$209)+SUMIF(India!$K$6:$K$473,'Revenue Summary'!$B38,India!BI$6:BI$473)+SUMIF(Government!$K$6:$K$203,'Revenue Summary'!$B38,Government!BI$6:BI$203)+SUMIF('Pro Forma Adj.'!$K$6:$K$202,'Revenue Summary'!$B38,'Pro Forma Adj.'!BI$6:BI$202)+SUMIF('[1]2025 Pipeline'!$M$6:$M$140,'Revenue Summary'!$B38,'[1]2025 Pipeline'!BE$6:BE$140)+SUMIF('[1]2025 Pipeline'!$M$6:$M$140,'Revenue Summary'!$B38,'[1]2025 Pipeline'!BR$6:BR$140))</f>
        <v>30990.367517801646</v>
      </c>
      <c r="Y38" s="64">
        <f>IF($B$3="NO",SUMIF(Parent!$K$6:$K$209,'Revenue Summary'!$B38,Parent!BJ$6:BJ$209)+SUMIF(India!$K$6:$K$473,'Revenue Summary'!$B38,India!BJ$6:BJ$473)+SUMIF(Government!$K$6:$K$203,'Revenue Summary'!$B38,Government!BJ$6:BJ$203)+SUMIF('Pro Forma Adj.'!$K$6:$K$202,'Revenue Summary'!$B38,'Pro Forma Adj.'!BJ$6:BJ$202),SUMIF(Parent!$K$6:$K$209,'Revenue Summary'!$B38,Parent!BJ$6:BJ$209)+SUMIF(India!$K$6:$K$473,'Revenue Summary'!$B38,India!BJ$6:BJ$473)+SUMIF(Government!$K$6:$K$203,'Revenue Summary'!$B38,Government!BJ$6:BJ$203)+SUMIF('Pro Forma Adj.'!$K$6:$K$202,'Revenue Summary'!$B38,'Pro Forma Adj.'!BJ$6:BJ$202)+SUMIF('[1]2025 Pipeline'!$M$6:$M$140,'Revenue Summary'!$B38,'[1]2025 Pipeline'!BF$6:BF$140)+SUMIF('[1]2025 Pipeline'!$M$6:$M$140,'Revenue Summary'!$B38,'[1]2025 Pipeline'!BS$6:BS$140))</f>
        <v>29990.67824303385</v>
      </c>
      <c r="Z38" s="64">
        <f>IF($B$3="NO",SUMIF(Parent!$K$6:$K$209,'Revenue Summary'!$B38,Parent!BK$6:BK$209)+SUMIF(India!$K$6:$K$473,'Revenue Summary'!$B38,India!BK$6:BK$473)+SUMIF(Government!$K$6:$K$203,'Revenue Summary'!$B38,Government!BK$6:BK$203)+SUMIF('Pro Forma Adj.'!$K$6:$K$202,'Revenue Summary'!$B38,'Pro Forma Adj.'!BK$6:BK$202),SUMIF(Parent!$K$6:$K$209,'Revenue Summary'!$B38,Parent!BK$6:BK$209)+SUMIF(India!$K$6:$K$473,'Revenue Summary'!$B38,India!BK$6:BK$473)+SUMIF(Government!$K$6:$K$203,'Revenue Summary'!$B38,Government!BK$6:BK$203)+SUMIF('Pro Forma Adj.'!$K$6:$K$202,'Revenue Summary'!$B38,'Pro Forma Adj.'!BK$6:BK$202)+SUMIF('[1]2025 Pipeline'!$M$6:$M$140,'Revenue Summary'!$B38,'[1]2025 Pipeline'!BG$6:BG$140)+SUMIF('[1]2025 Pipeline'!$M$6:$M$140,'Revenue Summary'!$B38,'[1]2025 Pipeline'!BT$6:BT$140))</f>
        <v>30990.367517801646</v>
      </c>
    </row>
    <row r="39" spans="2:26" x14ac:dyDescent="0.15">
      <c r="B39" s="5" t="s">
        <v>57</v>
      </c>
      <c r="C39" s="64">
        <f>SUMIF(Parent!$K$6:$K$209,'Revenue Summary'!$B39,Parent!AN$6:AN$209)+SUMIF(India!$K$6:$K$473,'Revenue Summary'!$B39,India!AN$6:AN$473)+SUMIF(Government!$K$6:$K$203,'Revenue Summary'!$B39,Government!AN$6:AN$203)+SUMIF('Pro Forma Adj.'!$K$6:$K$202,'Revenue Summary'!$B39,'Pro Forma Adj.'!AN$6:AN$202)</f>
        <v>2045.2639979835162</v>
      </c>
      <c r="D39" s="64">
        <f>SUMIF(Parent!$K$6:$K$209,'Revenue Summary'!$B39,Parent!AO$6:AO$209)+SUMIF(India!$K$6:$K$473,'Revenue Summary'!$B39,India!AO$6:AO$473)+SUMIF(Government!$K$6:$K$203,'Revenue Summary'!$B39,Government!AO$6:AO$203)+SUMIF('Pro Forma Adj.'!$K$6:$K$202,'Revenue Summary'!$B39,'Pro Forma Adj.'!AO$6:AO$202)</f>
        <v>1920.7117563504464</v>
      </c>
      <c r="E39" s="64">
        <f>SUMIF(Parent!$K$6:$K$209,'Revenue Summary'!$B39,Parent!AP$6:AP$209)+SUMIF(India!$K$6:$K$473,'Revenue Summary'!$B39,India!AP$6:AP$473)+SUMIF(Government!$K$6:$K$203,'Revenue Summary'!$B39,Government!AP$6:AP$203)+SUMIF('Pro Forma Adj.'!$K$6:$K$202,'Revenue Summary'!$B39,'Pro Forma Adj.'!AP$6:AP$202)</f>
        <v>2033.102046352747</v>
      </c>
      <c r="F39" s="64">
        <f>SUMIF(Parent!$K$6:$K$209,'Revenue Summary'!$B39,Parent!AQ$6:AQ$209)+SUMIF(India!$K$6:$K$473,'Revenue Summary'!$B39,India!AQ$6:AQ$473)+SUMIF(Government!$K$6:$K$203,'Revenue Summary'!$B39,Government!AQ$6:AQ$203)+SUMIF('Pro Forma Adj.'!$K$6:$K$202,'Revenue Summary'!$B39,'Pro Forma Adj.'!AQ$6:AQ$202)</f>
        <v>1980.7698485165895</v>
      </c>
      <c r="G39" s="64">
        <f>SUMIF(Parent!$K$6:$K$209,'Revenue Summary'!$B39,Parent!AR$6:AR$209)+SUMIF(India!$K$6:$K$473,'Revenue Summary'!$B39,India!AR$6:AR$473)+SUMIF(Government!$K$6:$K$203,'Revenue Summary'!$B39,Government!AR$6:AR$203)+SUMIF('Pro Forma Adj.'!$K$6:$K$202,'Revenue Summary'!$B39,'Pro Forma Adj.'!AR$6:AR$202)</f>
        <v>2039.4054563531452</v>
      </c>
      <c r="H39" s="64">
        <f>SUMIF(Parent!$K$6:$K$209,'Revenue Summary'!$B39,Parent!AS$6:AS$209)+SUMIF(India!$K$6:$K$473,'Revenue Summary'!$B39,India!AS$6:AS$473)+SUMIF(Government!$K$6:$K$203,'Revenue Summary'!$B39,Government!AS$6:AS$203)+SUMIF('Pro Forma Adj.'!$K$6:$K$202,'Revenue Summary'!$B39,'Pro Forma Adj.'!AS$6:AS$202)</f>
        <v>1982.9894355222382</v>
      </c>
      <c r="I39" s="64">
        <f>SUMIF(Parent!$K$6:$K$209,'Revenue Summary'!$B39,Parent!AT$6:AT$209)+SUMIF(India!$K$6:$K$473,'Revenue Summary'!$B39,India!AT$6:AT$473)+SUMIF(Government!$K$6:$K$203,'Revenue Summary'!$B39,Government!AT$6:AT$203)+SUMIF('Pro Forma Adj.'!$K$6:$K$202,'Revenue Summary'!$B39,'Pro Forma Adj.'!AT$6:AT$202)</f>
        <v>2004.9929547407378</v>
      </c>
      <c r="J39" s="64">
        <f>SUMIF(Parent!$K$6:$K$209,'Revenue Summary'!$B39,Parent!AU$6:AU$209)+SUMIF(India!$K$6:$K$473,'Revenue Summary'!$B39,India!AU$6:AU$473)+SUMIF(Government!$K$6:$K$203,'Revenue Summary'!$B39,Government!AU$6:AU$203)+SUMIF('Pro Forma Adj.'!$K$6:$K$202,'Revenue Summary'!$B39,'Pro Forma Adj.'!AU$6:AU$202)</f>
        <v>2012.3630898680124</v>
      </c>
      <c r="K39" s="64">
        <f>SUMIF(Parent!$K$6:$K$209,'Revenue Summary'!$B39,Parent!AV$6:AV$209)+SUMIF(India!$K$6:$K$473,'Revenue Summary'!$B39,India!AV$6:AV$473)+SUMIF(Government!$K$6:$K$203,'Revenue Summary'!$B39,Government!AV$6:AV$203)+SUMIF('Pro Forma Adj.'!$K$6:$K$202,'Revenue Summary'!$B39,'Pro Forma Adj.'!AV$6:AV$202)</f>
        <v>1959.6412822852146</v>
      </c>
      <c r="L39" s="64">
        <f>SUMIF(Parent!$K$6:$K$209,'Revenue Summary'!$B39,Parent!AW$6:AW$209)+SUMIF(India!$K$6:$K$473,'Revenue Summary'!$B39,India!AW$6:AW$473)+SUMIF(Government!$K$6:$K$203,'Revenue Summary'!$B39,Government!AW$6:AW$203)+SUMIF('Pro Forma Adj.'!$K$6:$K$202,'Revenue Summary'!$B39,'Pro Forma Adj.'!AW$6:AW$202)</f>
        <v>1.7846099073705312E-14</v>
      </c>
      <c r="M39" s="64">
        <f>SUMIF(Parent!$K$6:$K$209,'Revenue Summary'!$B39,Parent!AX$6:AX$209)+SUMIF(India!$K$6:$K$473,'Revenue Summary'!$B39,India!AX$6:AX$473)+SUMIF(Government!$K$6:$K$203,'Revenue Summary'!$B39,Government!AX$6:AX$203)+SUMIF('Pro Forma Adj.'!$K$6:$K$202,'Revenue Summary'!$B39,'Pro Forma Adj.'!AX$6:AX$202)</f>
        <v>-5.37000000000012</v>
      </c>
      <c r="N39" s="64">
        <f>SUMIF(Parent!$K$6:$K$209,'Revenue Summary'!$B39,Parent!AY$6:AY$209)+SUMIF(India!$K$6:$K$473,'Revenue Summary'!$B39,India!AY$6:AY$473)+SUMIF(Government!$K$6:$K$203,'Revenue Summary'!$B39,Government!AY$6:AY$203)+SUMIF('Pro Forma Adj.'!$K$6:$K$202,'Revenue Summary'!$B39,'Pro Forma Adj.'!AY$6:AY$202)</f>
        <v>6008.718790153438</v>
      </c>
      <c r="O39" s="64">
        <f>IF($B$3="NO",SUMIF(Parent!$K$6:$K$209,'Revenue Summary'!$B39,Parent!AZ$6:AZ$209)+SUMIF(India!$K$6:$K$473,'Revenue Summary'!$B39,India!AZ$6:AZ$473)+SUMIF(Government!$K$6:$K$203,'Revenue Summary'!$B39,Government!AZ$6:AZ$203)+SUMIF('Pro Forma Adj.'!$K$6:$K$202,'Revenue Summary'!$B39,'Pro Forma Adj.'!AZ$6:AZ$202),SUMIF(Parent!$K$6:$K$209,'Revenue Summary'!$B39,Parent!AZ$6:AZ$209)+SUMIF(India!$K$6:$K$473,'Revenue Summary'!$B39,India!AZ$6:AZ$473)+SUMIF(Government!$K$6:$K$203,'Revenue Summary'!$B39,Government!AZ$6:AZ$203)+SUMIF('Pro Forma Adj.'!$K$6:$K$202,'Revenue Summary'!$B39,'Pro Forma Adj.'!AZ$6:AZ$202)+SUMIF('[1]2025 Pipeline'!$M$6:$M$140,'Revenue Summary'!$B39,'[1]2025 Pipeline'!AV$6:AV$140)+SUMIF('[1]2025 Pipeline'!$M$6:$M$140,'Revenue Summary'!$B39,'[1]2025 Pipeline'!BI$6:BI$140))</f>
        <v>2617.2160024920349</v>
      </c>
      <c r="P39" s="64">
        <f>IF($B$3="NO",SUMIF(Parent!$K$6:$K$209,'Revenue Summary'!$B39,Parent!BA$6:BA$209)+SUMIF(India!$K$6:$K$473,'Revenue Summary'!$B39,India!BA$6:BA$473)+SUMIF(Government!$K$6:$K$203,'Revenue Summary'!$B39,Government!BA$6:BA$203)+SUMIF('Pro Forma Adj.'!$K$6:$K$202,'Revenue Summary'!$B39,'Pro Forma Adj.'!BA$6:BA$202),SUMIF(Parent!$K$6:$K$209,'Revenue Summary'!$B39,Parent!BA$6:BA$209)+SUMIF(India!$K$6:$K$473,'Revenue Summary'!$B39,India!BA$6:BA$473)+SUMIF(Government!$K$6:$K$203,'Revenue Summary'!$B39,Government!BA$6:BA$203)+SUMIF('Pro Forma Adj.'!$K$6:$K$202,'Revenue Summary'!$B39,'Pro Forma Adj.'!BA$6:BA$202)+SUMIF('[1]2025 Pipeline'!$M$6:$M$140,'Revenue Summary'!$B39,'[1]2025 Pipeline'!AW$6:AW$140)+SUMIF('[1]2025 Pipeline'!$M$6:$M$140,'Revenue Summary'!$B39,'[1]2025 Pipeline'!BJ$6:BJ$140))</f>
        <v>2294.6382158625356</v>
      </c>
      <c r="Q39" s="64">
        <f>IF($B$3="NO",SUMIF(Parent!$K$6:$K$209,'Revenue Summary'!$B39,Parent!BB$6:BB$209)+SUMIF(India!$K$6:$K$473,'Revenue Summary'!$B39,India!BB$6:BB$473)+SUMIF(Government!$K$6:$K$203,'Revenue Summary'!$B39,Government!BB$6:BB$203)+SUMIF('Pro Forma Adj.'!$K$6:$K$202,'Revenue Summary'!$B39,'Pro Forma Adj.'!BB$6:BB$202),SUMIF(Parent!$K$6:$K$209,'Revenue Summary'!$B39,Parent!BB$6:BB$209)+SUMIF(India!$K$6:$K$473,'Revenue Summary'!$B39,India!BB$6:BB$473)+SUMIF(Government!$K$6:$K$203,'Revenue Summary'!$B39,Government!BB$6:BB$203)+SUMIF('Pro Forma Adj.'!$K$6:$K$202,'Revenue Summary'!$B39,'Pro Forma Adj.'!BB$6:BB$202)+SUMIF('[1]2025 Pipeline'!$M$6:$M$140,'Revenue Summary'!$B39,'[1]2025 Pipeline'!AX$6:AX$140)+SUMIF('[1]2025 Pipeline'!$M$6:$M$140,'Revenue Summary'!$B39,'[1]2025 Pipeline'!BK$6:BK$140))</f>
        <v>2609</v>
      </c>
      <c r="R39" s="64">
        <f>IF($B$3="NO",SUMIF(Parent!$K$6:$K$209,'Revenue Summary'!$B39,Parent!BC$6:BC$209)+SUMIF(India!$K$6:$K$473,'Revenue Summary'!$B39,India!BC$6:BC$473)+SUMIF(Government!$K$6:$K$203,'Revenue Summary'!$B39,Government!BC$6:BC$203)+SUMIF('Pro Forma Adj.'!$K$6:$K$202,'Revenue Summary'!$B39,'Pro Forma Adj.'!BC$6:BC$202),SUMIF(Parent!$K$6:$K$209,'Revenue Summary'!$B39,Parent!BC$6:BC$209)+SUMIF(India!$K$6:$K$473,'Revenue Summary'!$B39,India!BC$6:BC$473)+SUMIF(Government!$K$6:$K$203,'Revenue Summary'!$B39,Government!BC$6:BC$203)+SUMIF('Pro Forma Adj.'!$K$6:$K$202,'Revenue Summary'!$B39,'Pro Forma Adj.'!BC$6:BC$202)+SUMIF('[1]2025 Pipeline'!$M$6:$M$140,'Revenue Summary'!$B39,'[1]2025 Pipeline'!AY$6:AY$140)+SUMIF('[1]2025 Pipeline'!$M$6:$M$140,'Revenue Summary'!$B39,'[1]2025 Pipeline'!BL$6:BL$140))</f>
        <v>2465.7534246575342</v>
      </c>
      <c r="S39" s="64">
        <f>IF($B$3="NO",SUMIF(Parent!$K$6:$K$209,'Revenue Summary'!$B39,Parent!BD$6:BD$209)+SUMIF(India!$K$6:$K$473,'Revenue Summary'!$B39,India!BD$6:BD$473)+SUMIF(Government!$K$6:$K$203,'Revenue Summary'!$B39,Government!BD$6:BD$203)+SUMIF('Pro Forma Adj.'!$K$6:$K$202,'Revenue Summary'!$B39,'Pro Forma Adj.'!BD$6:BD$202),SUMIF(Parent!$K$6:$K$209,'Revenue Summary'!$B39,Parent!BD$6:BD$209)+SUMIF(India!$K$6:$K$473,'Revenue Summary'!$B39,India!BD$6:BD$473)+SUMIF(Government!$K$6:$K$203,'Revenue Summary'!$B39,Government!BD$6:BD$203)+SUMIF('Pro Forma Adj.'!$K$6:$K$202,'Revenue Summary'!$B39,'Pro Forma Adj.'!BD$6:BD$202)+SUMIF('[1]2025 Pipeline'!$M$6:$M$140,'Revenue Summary'!$B39,'[1]2025 Pipeline'!AZ$6:AZ$140)+SUMIF('[1]2025 Pipeline'!$M$6:$M$140,'Revenue Summary'!$B39,'[1]2025 Pipeline'!BM$6:BM$140))</f>
        <v>2561.7252882010671</v>
      </c>
      <c r="T39" s="64">
        <f>IF($B$3="NO",SUMIF(Parent!$K$6:$K$209,'Revenue Summary'!$B39,Parent!BE$6:BE$209)+SUMIF(India!$K$6:$K$473,'Revenue Summary'!$B39,India!BE$6:BE$473)+SUMIF(Government!$K$6:$K$203,'Revenue Summary'!$B39,Government!BE$6:BE$203)+SUMIF('Pro Forma Adj.'!$K$6:$K$202,'Revenue Summary'!$B39,'Pro Forma Adj.'!BE$6:BE$202),SUMIF(Parent!$K$6:$K$209,'Revenue Summary'!$B39,Parent!BE$6:BE$209)+SUMIF(India!$K$6:$K$473,'Revenue Summary'!$B39,India!BE$6:BE$473)+SUMIF(Government!$K$6:$K$203,'Revenue Summary'!$B39,Government!BE$6:BE$203)+SUMIF('Pro Forma Adj.'!$K$6:$K$202,'Revenue Summary'!$B39,'Pro Forma Adj.'!BE$6:BE$202)+SUMIF('[1]2025 Pipeline'!$M$6:$M$140,'Revenue Summary'!$B39,'[1]2025 Pipeline'!BA$6:BA$140)+SUMIF('[1]2025 Pipeline'!$M$6:$M$140,'Revenue Summary'!$B39,'[1]2025 Pipeline'!BN$6:BN$140))</f>
        <v>2465.7534246575342</v>
      </c>
      <c r="U39" s="64">
        <f>IF($B$3="NO",SUMIF(Parent!$K$6:$K$209,'Revenue Summary'!$B39,Parent!BF$6:BF$209)+SUMIF(India!$K$6:$K$473,'Revenue Summary'!$B39,India!BF$6:BF$473)+SUMIF(Government!$K$6:$K$203,'Revenue Summary'!$B39,Government!BF$6:BF$203)+SUMIF('Pro Forma Adj.'!$K$6:$K$202,'Revenue Summary'!$B39,'Pro Forma Adj.'!BF$6:BF$202),SUMIF(Parent!$K$6:$K$209,'Revenue Summary'!$B39,Parent!BF$6:BF$209)+SUMIF(India!$K$6:$K$473,'Revenue Summary'!$B39,India!BF$6:BF$473)+SUMIF(Government!$K$6:$K$203,'Revenue Summary'!$B39,Government!BF$6:BF$203)+SUMIF('Pro Forma Adj.'!$K$6:$K$202,'Revenue Summary'!$B39,'Pro Forma Adj.'!BF$6:BF$202)+SUMIF('[1]2025 Pipeline'!$M$6:$M$140,'Revenue Summary'!$B39,'[1]2025 Pipeline'!BB$6:BB$140)+SUMIF('[1]2025 Pipeline'!$M$6:$M$140,'Revenue Summary'!$B39,'[1]2025 Pipeline'!BO$6:BO$140))</f>
        <v>2547.9452054794519</v>
      </c>
      <c r="V39" s="64">
        <f>IF($B$3="NO",SUMIF(Parent!$K$6:$K$209,'Revenue Summary'!$B39,Parent!BG$6:BG$209)+SUMIF(India!$K$6:$K$473,'Revenue Summary'!$B39,India!BG$6:BG$473)+SUMIF(Government!$K$6:$K$203,'Revenue Summary'!$B39,Government!BG$6:BG$203)+SUMIF('Pro Forma Adj.'!$K$6:$K$202,'Revenue Summary'!$B39,'Pro Forma Adj.'!BG$6:BG$202),SUMIF(Parent!$K$6:$K$209,'Revenue Summary'!$B39,Parent!BG$6:BG$209)+SUMIF(India!$K$6:$K$473,'Revenue Summary'!$B39,India!BG$6:BG$473)+SUMIF(Government!$K$6:$K$203,'Revenue Summary'!$B39,Government!BG$6:BG$203)+SUMIF('Pro Forma Adj.'!$K$6:$K$202,'Revenue Summary'!$B39,'Pro Forma Adj.'!BG$6:BG$202)+SUMIF('[1]2025 Pipeline'!$M$6:$M$140,'Revenue Summary'!$B39,'[1]2025 Pipeline'!BC$6:BC$140)+SUMIF('[1]2025 Pipeline'!$M$6:$M$140,'Revenue Summary'!$B39,'[1]2025 Pipeline'!BP$6:BP$140))</f>
        <v>2547.9452054794519</v>
      </c>
      <c r="W39" s="64">
        <f>IF($B$3="NO",SUMIF(Parent!$K$6:$K$209,'Revenue Summary'!$B39,Parent!BH$6:BH$209)+SUMIF(India!$K$6:$K$473,'Revenue Summary'!$B39,India!BH$6:BH$473)+SUMIF(Government!$K$6:$K$203,'Revenue Summary'!$B39,Government!BH$6:BH$203)+SUMIF('Pro Forma Adj.'!$K$6:$K$202,'Revenue Summary'!$B39,'Pro Forma Adj.'!BH$6:BH$202),SUMIF(Parent!$K$6:$K$209,'Revenue Summary'!$B39,Parent!BH$6:BH$209)+SUMIF(India!$K$6:$K$473,'Revenue Summary'!$B39,India!BH$6:BH$473)+SUMIF(Government!$K$6:$K$203,'Revenue Summary'!$B39,Government!BH$6:BH$203)+SUMIF('Pro Forma Adj.'!$K$6:$K$202,'Revenue Summary'!$B39,'Pro Forma Adj.'!BH$6:BH$202)+SUMIF('[1]2025 Pipeline'!$M$6:$M$140,'Revenue Summary'!$B39,'[1]2025 Pipeline'!BD$6:BD$140)+SUMIF('[1]2025 Pipeline'!$M$6:$M$140,'Revenue Summary'!$B39,'[1]2025 Pipeline'!BQ$6:BQ$140))</f>
        <v>2465.7534246575342</v>
      </c>
      <c r="X39" s="64">
        <f>IF($B$3="NO",SUMIF(Parent!$K$6:$K$209,'Revenue Summary'!$B39,Parent!BI$6:BI$209)+SUMIF(India!$K$6:$K$473,'Revenue Summary'!$B39,India!BI$6:BI$473)+SUMIF(Government!$K$6:$K$203,'Revenue Summary'!$B39,Government!BI$6:BI$203)+SUMIF('Pro Forma Adj.'!$K$6:$K$202,'Revenue Summary'!$B39,'Pro Forma Adj.'!BI$6:BI$202),SUMIF(Parent!$K$6:$K$209,'Revenue Summary'!$B39,Parent!BI$6:BI$209)+SUMIF(India!$K$6:$K$473,'Revenue Summary'!$B39,India!BI$6:BI$473)+SUMIF(Government!$K$6:$K$203,'Revenue Summary'!$B39,Government!BI$6:BI$203)+SUMIF('Pro Forma Adj.'!$K$6:$K$202,'Revenue Summary'!$B39,'Pro Forma Adj.'!BI$6:BI$202)+SUMIF('[1]2025 Pipeline'!$M$6:$M$140,'Revenue Summary'!$B39,'[1]2025 Pipeline'!BE$6:BE$140)+SUMIF('[1]2025 Pipeline'!$M$6:$M$140,'Revenue Summary'!$B39,'[1]2025 Pipeline'!BR$6:BR$140))</f>
        <v>5047.9452054794519</v>
      </c>
      <c r="Y39" s="64">
        <f>IF($B$3="NO",SUMIF(Parent!$K$6:$K$209,'Revenue Summary'!$B39,Parent!BJ$6:BJ$209)+SUMIF(India!$K$6:$K$473,'Revenue Summary'!$B39,India!BJ$6:BJ$473)+SUMIF(Government!$K$6:$K$203,'Revenue Summary'!$B39,Government!BJ$6:BJ$203)+SUMIF('Pro Forma Adj.'!$K$6:$K$202,'Revenue Summary'!$B39,'Pro Forma Adj.'!BJ$6:BJ$202),SUMIF(Parent!$K$6:$K$209,'Revenue Summary'!$B39,Parent!BJ$6:BJ$209)+SUMIF(India!$K$6:$K$473,'Revenue Summary'!$B39,India!BJ$6:BJ$473)+SUMIF(Government!$K$6:$K$203,'Revenue Summary'!$B39,Government!BJ$6:BJ$203)+SUMIF('Pro Forma Adj.'!$K$6:$K$202,'Revenue Summary'!$B39,'Pro Forma Adj.'!BJ$6:BJ$202)+SUMIF('[1]2025 Pipeline'!$M$6:$M$140,'Revenue Summary'!$B39,'[1]2025 Pipeline'!BF$6:BF$140)+SUMIF('[1]2025 Pipeline'!$M$6:$M$140,'Revenue Summary'!$B39,'[1]2025 Pipeline'!BS$6:BS$140))</f>
        <v>7465.7534246575342</v>
      </c>
      <c r="Z39" s="64">
        <f>IF($B$3="NO",SUMIF(Parent!$K$6:$K$209,'Revenue Summary'!$B39,Parent!BK$6:BK$209)+SUMIF(India!$K$6:$K$473,'Revenue Summary'!$B39,India!BK$6:BK$473)+SUMIF(Government!$K$6:$K$203,'Revenue Summary'!$B39,Government!BK$6:BK$203)+SUMIF('Pro Forma Adj.'!$K$6:$K$202,'Revenue Summary'!$B39,'Pro Forma Adj.'!BK$6:BK$202),SUMIF(Parent!$K$6:$K$209,'Revenue Summary'!$B39,Parent!BK$6:BK$209)+SUMIF(India!$K$6:$K$473,'Revenue Summary'!$B39,India!BK$6:BK$473)+SUMIF(Government!$K$6:$K$203,'Revenue Summary'!$B39,Government!BK$6:BK$203)+SUMIF('Pro Forma Adj.'!$K$6:$K$202,'Revenue Summary'!$B39,'Pro Forma Adj.'!BK$6:BK$202)+SUMIF('[1]2025 Pipeline'!$M$6:$M$140,'Revenue Summary'!$B39,'[1]2025 Pipeline'!BG$6:BG$140)+SUMIF('[1]2025 Pipeline'!$M$6:$M$140,'Revenue Summary'!$B39,'[1]2025 Pipeline'!BT$6:BT$140))</f>
        <v>7547.9452054794519</v>
      </c>
    </row>
    <row r="40" spans="2:26" x14ac:dyDescent="0.15">
      <c r="B40" s="5" t="s">
        <v>58</v>
      </c>
      <c r="C40" s="64">
        <f>SUMIF(Parent!$K$6:$K$209,'Revenue Summary'!$B40,Parent!AN$6:AN$209)+SUMIF(India!$K$6:$K$473,'Revenue Summary'!$B40,India!AN$6:AN$473)+SUMIF(Government!$K$6:$K$203,'Revenue Summary'!$B40,Government!AN$6:AN$203)+SUMIF('Pro Forma Adj.'!$K$6:$K$202,'Revenue Summary'!$B40,'Pro Forma Adj.'!AN$6:AN$202)</f>
        <v>0</v>
      </c>
      <c r="D40" s="64">
        <f>SUMIF(Parent!$K$6:$K$209,'Revenue Summary'!$B40,Parent!AO$6:AO$209)+SUMIF(India!$K$6:$K$473,'Revenue Summary'!$B40,India!AO$6:AO$473)+SUMIF(Government!$K$6:$K$203,'Revenue Summary'!$B40,Government!AO$6:AO$203)+SUMIF('Pro Forma Adj.'!$K$6:$K$202,'Revenue Summary'!$B40,'Pro Forma Adj.'!AO$6:AO$202)</f>
        <v>0</v>
      </c>
      <c r="E40" s="64">
        <f>SUMIF(Parent!$K$6:$K$209,'Revenue Summary'!$B40,Parent!AP$6:AP$209)+SUMIF(India!$K$6:$K$473,'Revenue Summary'!$B40,India!AP$6:AP$473)+SUMIF(Government!$K$6:$K$203,'Revenue Summary'!$B40,Government!AP$6:AP$203)+SUMIF('Pro Forma Adj.'!$K$6:$K$202,'Revenue Summary'!$B40,'Pro Forma Adj.'!AP$6:AP$202)</f>
        <v>0</v>
      </c>
      <c r="F40" s="64">
        <f>SUMIF(Parent!$K$6:$K$209,'Revenue Summary'!$B40,Parent!AQ$6:AQ$209)+SUMIF(India!$K$6:$K$473,'Revenue Summary'!$B40,India!AQ$6:AQ$473)+SUMIF(Government!$K$6:$K$203,'Revenue Summary'!$B40,Government!AQ$6:AQ$203)+SUMIF('Pro Forma Adj.'!$K$6:$K$202,'Revenue Summary'!$B40,'Pro Forma Adj.'!AQ$6:AQ$202)</f>
        <v>0</v>
      </c>
      <c r="G40" s="64">
        <f>SUMIF(Parent!$K$6:$K$209,'Revenue Summary'!$B40,Parent!AR$6:AR$209)+SUMIF(India!$K$6:$K$473,'Revenue Summary'!$B40,India!AR$6:AR$473)+SUMIF(Government!$K$6:$K$203,'Revenue Summary'!$B40,Government!AR$6:AR$203)+SUMIF('Pro Forma Adj.'!$K$6:$K$202,'Revenue Summary'!$B40,'Pro Forma Adj.'!AR$6:AR$202)</f>
        <v>0</v>
      </c>
      <c r="H40" s="64">
        <f>SUMIF(Parent!$K$6:$K$209,'Revenue Summary'!$B40,Parent!AS$6:AS$209)+SUMIF(India!$K$6:$K$473,'Revenue Summary'!$B40,India!AS$6:AS$473)+SUMIF(Government!$K$6:$K$203,'Revenue Summary'!$B40,Government!AS$6:AS$203)+SUMIF('Pro Forma Adj.'!$K$6:$K$202,'Revenue Summary'!$B40,'Pro Forma Adj.'!AS$6:AS$202)</f>
        <v>0</v>
      </c>
      <c r="I40" s="64">
        <f>SUMIF(Parent!$K$6:$K$209,'Revenue Summary'!$B40,Parent!AT$6:AT$209)+SUMIF(India!$K$6:$K$473,'Revenue Summary'!$B40,India!AT$6:AT$473)+SUMIF(Government!$K$6:$K$203,'Revenue Summary'!$B40,Government!AT$6:AT$203)+SUMIF('Pro Forma Adj.'!$K$6:$K$202,'Revenue Summary'!$B40,'Pro Forma Adj.'!AT$6:AT$202)</f>
        <v>0</v>
      </c>
      <c r="J40" s="64">
        <f>SUMIF(Parent!$K$6:$K$209,'Revenue Summary'!$B40,Parent!AU$6:AU$209)+SUMIF(India!$K$6:$K$473,'Revenue Summary'!$B40,India!AU$6:AU$473)+SUMIF(Government!$K$6:$K$203,'Revenue Summary'!$B40,Government!AU$6:AU$203)+SUMIF('Pro Forma Adj.'!$K$6:$K$202,'Revenue Summary'!$B40,'Pro Forma Adj.'!AU$6:AU$202)</f>
        <v>0</v>
      </c>
      <c r="K40" s="64">
        <f>SUMIF(Parent!$K$6:$K$209,'Revenue Summary'!$B40,Parent!AV$6:AV$209)+SUMIF(India!$K$6:$K$473,'Revenue Summary'!$B40,India!AV$6:AV$473)+SUMIF(Government!$K$6:$K$203,'Revenue Summary'!$B40,Government!AV$6:AV$203)+SUMIF('Pro Forma Adj.'!$K$6:$K$202,'Revenue Summary'!$B40,'Pro Forma Adj.'!AV$6:AV$202)</f>
        <v>0</v>
      </c>
      <c r="L40" s="64">
        <f>SUMIF(Parent!$K$6:$K$209,'Revenue Summary'!$B40,Parent!AW$6:AW$209)+SUMIF(India!$K$6:$K$473,'Revenue Summary'!$B40,India!AW$6:AW$473)+SUMIF(Government!$K$6:$K$203,'Revenue Summary'!$B40,Government!AW$6:AW$203)+SUMIF('Pro Forma Adj.'!$K$6:$K$202,'Revenue Summary'!$B40,'Pro Forma Adj.'!AW$6:AW$202)</f>
        <v>0</v>
      </c>
      <c r="M40" s="64">
        <f>SUMIF(Parent!$K$6:$K$209,'Revenue Summary'!$B40,Parent!AX$6:AX$209)+SUMIF(India!$K$6:$K$473,'Revenue Summary'!$B40,India!AX$6:AX$473)+SUMIF(Government!$K$6:$K$203,'Revenue Summary'!$B40,Government!AX$6:AX$203)+SUMIF('Pro Forma Adj.'!$K$6:$K$202,'Revenue Summary'!$B40,'Pro Forma Adj.'!AX$6:AX$202)</f>
        <v>0</v>
      </c>
      <c r="N40" s="64">
        <f>SUMIF(Parent!$K$6:$K$209,'Revenue Summary'!$B40,Parent!AY$6:AY$209)+SUMIF(India!$K$6:$K$473,'Revenue Summary'!$B40,India!AY$6:AY$473)+SUMIF(Government!$K$6:$K$203,'Revenue Summary'!$B40,Government!AY$6:AY$203)+SUMIF('Pro Forma Adj.'!$K$6:$K$202,'Revenue Summary'!$B40,'Pro Forma Adj.'!AY$6:AY$202)</f>
        <v>0</v>
      </c>
      <c r="O40" s="64">
        <f>IF($B$3="NO",SUMIF(Parent!$K$6:$K$209,'Revenue Summary'!$B40,Parent!AZ$6:AZ$209)+SUMIF(India!$K$6:$K$473,'Revenue Summary'!$B40,India!AZ$6:AZ$473)+SUMIF(Government!$K$6:$K$203,'Revenue Summary'!$B40,Government!AZ$6:AZ$203)+SUMIF('Pro Forma Adj.'!$K$6:$K$202,'Revenue Summary'!$B40,'Pro Forma Adj.'!AZ$6:AZ$202),SUMIF(Parent!$K$6:$K$209,'Revenue Summary'!$B40,Parent!AZ$6:AZ$209)+SUMIF(India!$K$6:$K$473,'Revenue Summary'!$B40,India!AZ$6:AZ$473)+SUMIF(Government!$K$6:$K$203,'Revenue Summary'!$B40,Government!AZ$6:AZ$203)+SUMIF('Pro Forma Adj.'!$K$6:$K$202,'Revenue Summary'!$B40,'Pro Forma Adj.'!AZ$6:AZ$202)+SUMIF('[1]2025 Pipeline'!$M$6:$M$140,'Revenue Summary'!$B40,'[1]2025 Pipeline'!AV$6:AV$140)+SUMIF('[1]2025 Pipeline'!$M$6:$M$140,'Revenue Summary'!$B40,'[1]2025 Pipeline'!BI$6:BI$140))</f>
        <v>0</v>
      </c>
      <c r="P40" s="64">
        <f>IF($B$3="NO",SUMIF(Parent!$K$6:$K$209,'Revenue Summary'!$B40,Parent!BA$6:BA$209)+SUMIF(India!$K$6:$K$473,'Revenue Summary'!$B40,India!BA$6:BA$473)+SUMIF(Government!$K$6:$K$203,'Revenue Summary'!$B40,Government!BA$6:BA$203)+SUMIF('Pro Forma Adj.'!$K$6:$K$202,'Revenue Summary'!$B40,'Pro Forma Adj.'!BA$6:BA$202),SUMIF(Parent!$K$6:$K$209,'Revenue Summary'!$B40,Parent!BA$6:BA$209)+SUMIF(India!$K$6:$K$473,'Revenue Summary'!$B40,India!BA$6:BA$473)+SUMIF(Government!$K$6:$K$203,'Revenue Summary'!$B40,Government!BA$6:BA$203)+SUMIF('Pro Forma Adj.'!$K$6:$K$202,'Revenue Summary'!$B40,'Pro Forma Adj.'!BA$6:BA$202)+SUMIF('[1]2025 Pipeline'!$M$6:$M$140,'Revenue Summary'!$B40,'[1]2025 Pipeline'!AW$6:AW$140)+SUMIF('[1]2025 Pipeline'!$M$6:$M$140,'Revenue Summary'!$B40,'[1]2025 Pipeline'!BJ$6:BJ$140))</f>
        <v>0</v>
      </c>
      <c r="Q40" s="64">
        <f>IF($B$3="NO",SUMIF(Parent!$K$6:$K$209,'Revenue Summary'!$B40,Parent!BB$6:BB$209)+SUMIF(India!$K$6:$K$473,'Revenue Summary'!$B40,India!BB$6:BB$473)+SUMIF(Government!$K$6:$K$203,'Revenue Summary'!$B40,Government!BB$6:BB$203)+SUMIF('Pro Forma Adj.'!$K$6:$K$202,'Revenue Summary'!$B40,'Pro Forma Adj.'!BB$6:BB$202),SUMIF(Parent!$K$6:$K$209,'Revenue Summary'!$B40,Parent!BB$6:BB$209)+SUMIF(India!$K$6:$K$473,'Revenue Summary'!$B40,India!BB$6:BB$473)+SUMIF(Government!$K$6:$K$203,'Revenue Summary'!$B40,Government!BB$6:BB$203)+SUMIF('Pro Forma Adj.'!$K$6:$K$202,'Revenue Summary'!$B40,'Pro Forma Adj.'!BB$6:BB$202)+SUMIF('[1]2025 Pipeline'!$M$6:$M$140,'Revenue Summary'!$B40,'[1]2025 Pipeline'!AX$6:AX$140)+SUMIF('[1]2025 Pipeline'!$M$6:$M$140,'Revenue Summary'!$B40,'[1]2025 Pipeline'!BK$6:BK$140))</f>
        <v>0</v>
      </c>
      <c r="R40" s="64">
        <f>IF($B$3="NO",SUMIF(Parent!$K$6:$K$209,'Revenue Summary'!$B40,Parent!BC$6:BC$209)+SUMIF(India!$K$6:$K$473,'Revenue Summary'!$B40,India!BC$6:BC$473)+SUMIF(Government!$K$6:$K$203,'Revenue Summary'!$B40,Government!BC$6:BC$203)+SUMIF('Pro Forma Adj.'!$K$6:$K$202,'Revenue Summary'!$B40,'Pro Forma Adj.'!BC$6:BC$202),SUMIF(Parent!$K$6:$K$209,'Revenue Summary'!$B40,Parent!BC$6:BC$209)+SUMIF(India!$K$6:$K$473,'Revenue Summary'!$B40,India!BC$6:BC$473)+SUMIF(Government!$K$6:$K$203,'Revenue Summary'!$B40,Government!BC$6:BC$203)+SUMIF('Pro Forma Adj.'!$K$6:$K$202,'Revenue Summary'!$B40,'Pro Forma Adj.'!BC$6:BC$202)+SUMIF('[1]2025 Pipeline'!$M$6:$M$140,'Revenue Summary'!$B40,'[1]2025 Pipeline'!AY$6:AY$140)+SUMIF('[1]2025 Pipeline'!$M$6:$M$140,'Revenue Summary'!$B40,'[1]2025 Pipeline'!BL$6:BL$140))</f>
        <v>0</v>
      </c>
      <c r="S40" s="64">
        <f>IF($B$3="NO",SUMIF(Parent!$K$6:$K$209,'Revenue Summary'!$B40,Parent!BD$6:BD$209)+SUMIF(India!$K$6:$K$473,'Revenue Summary'!$B40,India!BD$6:BD$473)+SUMIF(Government!$K$6:$K$203,'Revenue Summary'!$B40,Government!BD$6:BD$203)+SUMIF('Pro Forma Adj.'!$K$6:$K$202,'Revenue Summary'!$B40,'Pro Forma Adj.'!BD$6:BD$202),SUMIF(Parent!$K$6:$K$209,'Revenue Summary'!$B40,Parent!BD$6:BD$209)+SUMIF(India!$K$6:$K$473,'Revenue Summary'!$B40,India!BD$6:BD$473)+SUMIF(Government!$K$6:$K$203,'Revenue Summary'!$B40,Government!BD$6:BD$203)+SUMIF('Pro Forma Adj.'!$K$6:$K$202,'Revenue Summary'!$B40,'Pro Forma Adj.'!BD$6:BD$202)+SUMIF('[1]2025 Pipeline'!$M$6:$M$140,'Revenue Summary'!$B40,'[1]2025 Pipeline'!AZ$6:AZ$140)+SUMIF('[1]2025 Pipeline'!$M$6:$M$140,'Revenue Summary'!$B40,'[1]2025 Pipeline'!BM$6:BM$140))</f>
        <v>0</v>
      </c>
      <c r="T40" s="64">
        <f>IF($B$3="NO",SUMIF(Parent!$K$6:$K$209,'Revenue Summary'!$B40,Parent!BE$6:BE$209)+SUMIF(India!$K$6:$K$473,'Revenue Summary'!$B40,India!BE$6:BE$473)+SUMIF(Government!$K$6:$K$203,'Revenue Summary'!$B40,Government!BE$6:BE$203)+SUMIF('Pro Forma Adj.'!$K$6:$K$202,'Revenue Summary'!$B40,'Pro Forma Adj.'!BE$6:BE$202),SUMIF(Parent!$K$6:$K$209,'Revenue Summary'!$B40,Parent!BE$6:BE$209)+SUMIF(India!$K$6:$K$473,'Revenue Summary'!$B40,India!BE$6:BE$473)+SUMIF(Government!$K$6:$K$203,'Revenue Summary'!$B40,Government!BE$6:BE$203)+SUMIF('Pro Forma Adj.'!$K$6:$K$202,'Revenue Summary'!$B40,'Pro Forma Adj.'!BE$6:BE$202)+SUMIF('[1]2025 Pipeline'!$M$6:$M$140,'Revenue Summary'!$B40,'[1]2025 Pipeline'!BA$6:BA$140)+SUMIF('[1]2025 Pipeline'!$M$6:$M$140,'Revenue Summary'!$B40,'[1]2025 Pipeline'!BN$6:BN$140))</f>
        <v>0</v>
      </c>
      <c r="U40" s="64">
        <f>IF($B$3="NO",SUMIF(Parent!$K$6:$K$209,'Revenue Summary'!$B40,Parent!BF$6:BF$209)+SUMIF(India!$K$6:$K$473,'Revenue Summary'!$B40,India!BF$6:BF$473)+SUMIF(Government!$K$6:$K$203,'Revenue Summary'!$B40,Government!BF$6:BF$203)+SUMIF('Pro Forma Adj.'!$K$6:$K$202,'Revenue Summary'!$B40,'Pro Forma Adj.'!BF$6:BF$202),SUMIF(Parent!$K$6:$K$209,'Revenue Summary'!$B40,Parent!BF$6:BF$209)+SUMIF(India!$K$6:$K$473,'Revenue Summary'!$B40,India!BF$6:BF$473)+SUMIF(Government!$K$6:$K$203,'Revenue Summary'!$B40,Government!BF$6:BF$203)+SUMIF('Pro Forma Adj.'!$K$6:$K$202,'Revenue Summary'!$B40,'Pro Forma Adj.'!BF$6:BF$202)+SUMIF('[1]2025 Pipeline'!$M$6:$M$140,'Revenue Summary'!$B40,'[1]2025 Pipeline'!BB$6:BB$140)+SUMIF('[1]2025 Pipeline'!$M$6:$M$140,'Revenue Summary'!$B40,'[1]2025 Pipeline'!BO$6:BO$140))</f>
        <v>0</v>
      </c>
      <c r="V40" s="64">
        <f>IF($B$3="NO",SUMIF(Parent!$K$6:$K$209,'Revenue Summary'!$B40,Parent!BG$6:BG$209)+SUMIF(India!$K$6:$K$473,'Revenue Summary'!$B40,India!BG$6:BG$473)+SUMIF(Government!$K$6:$K$203,'Revenue Summary'!$B40,Government!BG$6:BG$203)+SUMIF('Pro Forma Adj.'!$K$6:$K$202,'Revenue Summary'!$B40,'Pro Forma Adj.'!BG$6:BG$202),SUMIF(Parent!$K$6:$K$209,'Revenue Summary'!$B40,Parent!BG$6:BG$209)+SUMIF(India!$K$6:$K$473,'Revenue Summary'!$B40,India!BG$6:BG$473)+SUMIF(Government!$K$6:$K$203,'Revenue Summary'!$B40,Government!BG$6:BG$203)+SUMIF('Pro Forma Adj.'!$K$6:$K$202,'Revenue Summary'!$B40,'Pro Forma Adj.'!BG$6:BG$202)+SUMIF('[1]2025 Pipeline'!$M$6:$M$140,'Revenue Summary'!$B40,'[1]2025 Pipeline'!BC$6:BC$140)+SUMIF('[1]2025 Pipeline'!$M$6:$M$140,'Revenue Summary'!$B40,'[1]2025 Pipeline'!BP$6:BP$140))</f>
        <v>0</v>
      </c>
      <c r="W40" s="64">
        <f>IF($B$3="NO",SUMIF(Parent!$K$6:$K$209,'Revenue Summary'!$B40,Parent!BH$6:BH$209)+SUMIF(India!$K$6:$K$473,'Revenue Summary'!$B40,India!BH$6:BH$473)+SUMIF(Government!$K$6:$K$203,'Revenue Summary'!$B40,Government!BH$6:BH$203)+SUMIF('Pro Forma Adj.'!$K$6:$K$202,'Revenue Summary'!$B40,'Pro Forma Adj.'!BH$6:BH$202),SUMIF(Parent!$K$6:$K$209,'Revenue Summary'!$B40,Parent!BH$6:BH$209)+SUMIF(India!$K$6:$K$473,'Revenue Summary'!$B40,India!BH$6:BH$473)+SUMIF(Government!$K$6:$K$203,'Revenue Summary'!$B40,Government!BH$6:BH$203)+SUMIF('Pro Forma Adj.'!$K$6:$K$202,'Revenue Summary'!$B40,'Pro Forma Adj.'!BH$6:BH$202)+SUMIF('[1]2025 Pipeline'!$M$6:$M$140,'Revenue Summary'!$B40,'[1]2025 Pipeline'!BD$6:BD$140)+SUMIF('[1]2025 Pipeline'!$M$6:$M$140,'Revenue Summary'!$B40,'[1]2025 Pipeline'!BQ$6:BQ$140))</f>
        <v>0</v>
      </c>
      <c r="X40" s="64">
        <f>IF($B$3="NO",SUMIF(Parent!$K$6:$K$209,'Revenue Summary'!$B40,Parent!BI$6:BI$209)+SUMIF(India!$K$6:$K$473,'Revenue Summary'!$B40,India!BI$6:BI$473)+SUMIF(Government!$K$6:$K$203,'Revenue Summary'!$B40,Government!BI$6:BI$203)+SUMIF('Pro Forma Adj.'!$K$6:$K$202,'Revenue Summary'!$B40,'Pro Forma Adj.'!BI$6:BI$202),SUMIF(Parent!$K$6:$K$209,'Revenue Summary'!$B40,Parent!BI$6:BI$209)+SUMIF(India!$K$6:$K$473,'Revenue Summary'!$B40,India!BI$6:BI$473)+SUMIF(Government!$K$6:$K$203,'Revenue Summary'!$B40,Government!BI$6:BI$203)+SUMIF('Pro Forma Adj.'!$K$6:$K$202,'Revenue Summary'!$B40,'Pro Forma Adj.'!BI$6:BI$202)+SUMIF('[1]2025 Pipeline'!$M$6:$M$140,'Revenue Summary'!$B40,'[1]2025 Pipeline'!BE$6:BE$140)+SUMIF('[1]2025 Pipeline'!$M$6:$M$140,'Revenue Summary'!$B40,'[1]2025 Pipeline'!BR$6:BR$140))</f>
        <v>8333.3333333333339</v>
      </c>
      <c r="Y40" s="64">
        <f>IF($B$3="NO",SUMIF(Parent!$K$6:$K$209,'Revenue Summary'!$B40,Parent!BJ$6:BJ$209)+SUMIF(India!$K$6:$K$473,'Revenue Summary'!$B40,India!BJ$6:BJ$473)+SUMIF(Government!$K$6:$K$203,'Revenue Summary'!$B40,Government!BJ$6:BJ$203)+SUMIF('Pro Forma Adj.'!$K$6:$K$202,'Revenue Summary'!$B40,'Pro Forma Adj.'!BJ$6:BJ$202),SUMIF(Parent!$K$6:$K$209,'Revenue Summary'!$B40,Parent!BJ$6:BJ$209)+SUMIF(India!$K$6:$K$473,'Revenue Summary'!$B40,India!BJ$6:BJ$473)+SUMIF(Government!$K$6:$K$203,'Revenue Summary'!$B40,Government!BJ$6:BJ$203)+SUMIF('Pro Forma Adj.'!$K$6:$K$202,'Revenue Summary'!$B40,'Pro Forma Adj.'!BJ$6:BJ$202)+SUMIF('[1]2025 Pipeline'!$M$6:$M$140,'Revenue Summary'!$B40,'[1]2025 Pipeline'!BF$6:BF$140)+SUMIF('[1]2025 Pipeline'!$M$6:$M$140,'Revenue Summary'!$B40,'[1]2025 Pipeline'!BS$6:BS$140))</f>
        <v>39583.333333333336</v>
      </c>
      <c r="Z40" s="64">
        <f>IF($B$3="NO",SUMIF(Parent!$K$6:$K$209,'Revenue Summary'!$B40,Parent!BK$6:BK$209)+SUMIF(India!$K$6:$K$473,'Revenue Summary'!$B40,India!BK$6:BK$473)+SUMIF(Government!$K$6:$K$203,'Revenue Summary'!$B40,Government!BK$6:BK$203)+SUMIF('Pro Forma Adj.'!$K$6:$K$202,'Revenue Summary'!$B40,'Pro Forma Adj.'!BK$6:BK$202),SUMIF(Parent!$K$6:$K$209,'Revenue Summary'!$B40,Parent!BK$6:BK$209)+SUMIF(India!$K$6:$K$473,'Revenue Summary'!$B40,India!BK$6:BK$473)+SUMIF(Government!$K$6:$K$203,'Revenue Summary'!$B40,Government!BK$6:BK$203)+SUMIF('Pro Forma Adj.'!$K$6:$K$202,'Revenue Summary'!$B40,'Pro Forma Adj.'!BK$6:BK$202)+SUMIF('[1]2025 Pipeline'!$M$6:$M$140,'Revenue Summary'!$B40,'[1]2025 Pipeline'!BG$6:BG$140)+SUMIF('[1]2025 Pipeline'!$M$6:$M$140,'Revenue Summary'!$B40,'[1]2025 Pipeline'!BT$6:BT$140))</f>
        <v>39583.333333333336</v>
      </c>
    </row>
    <row r="41" spans="2:26" x14ac:dyDescent="0.15">
      <c r="B41" s="5" t="s">
        <v>59</v>
      </c>
      <c r="C41" s="64">
        <f>SUMIF(Parent!$K$6:$K$209,'Revenue Summary'!$B41,Parent!AN$6:AN$209)+SUMIF(India!$K$6:$K$473,'Revenue Summary'!$B41,India!AN$6:AN$473)+SUMIF(Government!$K$6:$K$203,'Revenue Summary'!$B41,Government!AN$6:AN$203)+SUMIF('Pro Forma Adj.'!$K$6:$K$202,'Revenue Summary'!$B41,'Pro Forma Adj.'!AN$6:AN$202)</f>
        <v>13629.125</v>
      </c>
      <c r="D41" s="64">
        <f>SUMIF(Parent!$K$6:$K$209,'Revenue Summary'!$B41,Parent!AO$6:AO$209)+SUMIF(India!$K$6:$K$473,'Revenue Summary'!$B41,India!AO$6:AO$473)+SUMIF(Government!$K$6:$K$203,'Revenue Summary'!$B41,Government!AO$6:AO$203)+SUMIF('Pro Forma Adj.'!$K$6:$K$202,'Revenue Summary'!$B41,'Pro Forma Adj.'!AO$6:AO$202)</f>
        <v>13629.125</v>
      </c>
      <c r="E41" s="64">
        <f>SUMIF(Parent!$K$6:$K$209,'Revenue Summary'!$B41,Parent!AP$6:AP$209)+SUMIF(India!$K$6:$K$473,'Revenue Summary'!$B41,India!AP$6:AP$473)+SUMIF(Government!$K$6:$K$203,'Revenue Summary'!$B41,Government!AP$6:AP$203)+SUMIF('Pro Forma Adj.'!$K$6:$K$202,'Revenue Summary'!$B41,'Pro Forma Adj.'!AP$6:AP$202)</f>
        <v>69096.45</v>
      </c>
      <c r="F41" s="64">
        <f>SUMIF(Parent!$K$6:$K$209,'Revenue Summary'!$B41,Parent!AQ$6:AQ$209)+SUMIF(India!$K$6:$K$473,'Revenue Summary'!$B41,India!AQ$6:AQ$473)+SUMIF(Government!$K$6:$K$203,'Revenue Summary'!$B41,Government!AQ$6:AQ$203)+SUMIF('Pro Forma Adj.'!$K$6:$K$202,'Revenue Summary'!$B41,'Pro Forma Adj.'!AQ$6:AQ$202)</f>
        <v>13053.727499999999</v>
      </c>
      <c r="G41" s="64">
        <f>SUMIF(Parent!$K$6:$K$209,'Revenue Summary'!$B41,Parent!AR$6:AR$209)+SUMIF(India!$K$6:$K$473,'Revenue Summary'!$B41,India!AR$6:AR$473)+SUMIF(Government!$K$6:$K$203,'Revenue Summary'!$B41,Government!AR$6:AR$203)+SUMIF('Pro Forma Adj.'!$K$6:$K$202,'Revenue Summary'!$B41,'Pro Forma Adj.'!AR$6:AR$202)</f>
        <v>13053.727499999999</v>
      </c>
      <c r="H41" s="64">
        <f>SUMIF(Parent!$K$6:$K$209,'Revenue Summary'!$B41,Parent!AS$6:AS$209)+SUMIF(India!$K$6:$K$473,'Revenue Summary'!$B41,India!AS$6:AS$473)+SUMIF(Government!$K$6:$K$203,'Revenue Summary'!$B41,Government!AS$6:AS$203)+SUMIF('Pro Forma Adj.'!$K$6:$K$202,'Revenue Summary'!$B41,'Pro Forma Adj.'!AS$6:AS$202)</f>
        <v>13053.727499999999</v>
      </c>
      <c r="I41" s="64">
        <f>SUMIF(Parent!$K$6:$K$209,'Revenue Summary'!$B41,Parent!AT$6:AT$209)+SUMIF(India!$K$6:$K$473,'Revenue Summary'!$B41,India!AT$6:AT$473)+SUMIF(Government!$K$6:$K$203,'Revenue Summary'!$B41,Government!AT$6:AT$203)+SUMIF('Pro Forma Adj.'!$K$6:$K$202,'Revenue Summary'!$B41,'Pro Forma Adj.'!AT$6:AT$202)</f>
        <v>13053.727499999999</v>
      </c>
      <c r="J41" s="64">
        <f>SUMIF(Parent!$K$6:$K$209,'Revenue Summary'!$B41,Parent!AU$6:AU$209)+SUMIF(India!$K$6:$K$473,'Revenue Summary'!$B41,India!AU$6:AU$473)+SUMIF(Government!$K$6:$K$203,'Revenue Summary'!$B41,Government!AU$6:AU$203)+SUMIF('Pro Forma Adj.'!$K$6:$K$202,'Revenue Summary'!$B41,'Pro Forma Adj.'!AU$6:AU$202)</f>
        <v>13053.727499999999</v>
      </c>
      <c r="K41" s="64">
        <f>SUMIF(Parent!$K$6:$K$209,'Revenue Summary'!$B41,Parent!AV$6:AV$209)+SUMIF(India!$K$6:$K$473,'Revenue Summary'!$B41,India!AV$6:AV$473)+SUMIF(Government!$K$6:$K$203,'Revenue Summary'!$B41,Government!AV$6:AV$203)+SUMIF('Pro Forma Adj.'!$K$6:$K$202,'Revenue Summary'!$B41,'Pro Forma Adj.'!AV$6:AV$202)</f>
        <v>13053.727499999999</v>
      </c>
      <c r="L41" s="64">
        <f>SUMIF(Parent!$K$6:$K$209,'Revenue Summary'!$B41,Parent!AW$6:AW$209)+SUMIF(India!$K$6:$K$473,'Revenue Summary'!$B41,India!AW$6:AW$473)+SUMIF(Government!$K$6:$K$203,'Revenue Summary'!$B41,Government!AW$6:AW$203)+SUMIF('Pro Forma Adj.'!$K$6:$K$202,'Revenue Summary'!$B41,'Pro Forma Adj.'!AW$6:AW$202)</f>
        <v>13053.727499999999</v>
      </c>
      <c r="M41" s="64">
        <f>SUMIF(Parent!$K$6:$K$209,'Revenue Summary'!$B41,Parent!AX$6:AX$209)+SUMIF(India!$K$6:$K$473,'Revenue Summary'!$B41,India!AX$6:AX$473)+SUMIF(Government!$K$6:$K$203,'Revenue Summary'!$B41,Government!AX$6:AX$203)+SUMIF('Pro Forma Adj.'!$K$6:$K$202,'Revenue Summary'!$B41,'Pro Forma Adj.'!AX$6:AX$202)</f>
        <v>13053.727499999999</v>
      </c>
      <c r="N41" s="64">
        <f>SUMIF(Parent!$K$6:$K$209,'Revenue Summary'!$B41,Parent!AY$6:AY$209)+SUMIF(India!$K$6:$K$473,'Revenue Summary'!$B41,India!AY$6:AY$473)+SUMIF(Government!$K$6:$K$203,'Revenue Summary'!$B41,Government!AY$6:AY$203)+SUMIF('Pro Forma Adj.'!$K$6:$K$202,'Revenue Summary'!$B41,'Pro Forma Adj.'!AY$6:AY$202)</f>
        <v>13053.727499999999</v>
      </c>
      <c r="O41" s="64">
        <f>IF($B$3="NO",SUMIF(Parent!$K$6:$K$209,'Revenue Summary'!$B41,Parent!AZ$6:AZ$209)+SUMIF(India!$K$6:$K$473,'Revenue Summary'!$B41,India!AZ$6:AZ$473)+SUMIF(Government!$K$6:$K$203,'Revenue Summary'!$B41,Government!AZ$6:AZ$203)+SUMIF('Pro Forma Adj.'!$K$6:$K$202,'Revenue Summary'!$B41,'Pro Forma Adj.'!AZ$6:AZ$202),SUMIF(Parent!$K$6:$K$209,'Revenue Summary'!$B41,Parent!AZ$6:AZ$209)+SUMIF(India!$K$6:$K$473,'Revenue Summary'!$B41,India!AZ$6:AZ$473)+SUMIF(Government!$K$6:$K$203,'Revenue Summary'!$B41,Government!AZ$6:AZ$203)+SUMIF('Pro Forma Adj.'!$K$6:$K$202,'Revenue Summary'!$B41,'Pro Forma Adj.'!AZ$6:AZ$202)+SUMIF('[1]2025 Pipeline'!$M$6:$M$140,'Revenue Summary'!$B41,'[1]2025 Pipeline'!AV$6:AV$140)+SUMIF('[1]2025 Pipeline'!$M$6:$M$140,'Revenue Summary'!$B41,'[1]2025 Pipeline'!BI$6:BI$140))</f>
        <v>13053.727499999999</v>
      </c>
      <c r="P41" s="64">
        <f>IF($B$3="NO",SUMIF(Parent!$K$6:$K$209,'Revenue Summary'!$B41,Parent!BA$6:BA$209)+SUMIF(India!$K$6:$K$473,'Revenue Summary'!$B41,India!BA$6:BA$473)+SUMIF(Government!$K$6:$K$203,'Revenue Summary'!$B41,Government!BA$6:BA$203)+SUMIF('Pro Forma Adj.'!$K$6:$K$202,'Revenue Summary'!$B41,'Pro Forma Adj.'!BA$6:BA$202),SUMIF(Parent!$K$6:$K$209,'Revenue Summary'!$B41,Parent!BA$6:BA$209)+SUMIF(India!$K$6:$K$473,'Revenue Summary'!$B41,India!BA$6:BA$473)+SUMIF(Government!$K$6:$K$203,'Revenue Summary'!$B41,Government!BA$6:BA$203)+SUMIF('Pro Forma Adj.'!$K$6:$K$202,'Revenue Summary'!$B41,'Pro Forma Adj.'!BA$6:BA$202)+SUMIF('[1]2025 Pipeline'!$M$6:$M$140,'Revenue Summary'!$B41,'[1]2025 Pipeline'!AW$6:AW$140)+SUMIF('[1]2025 Pipeline'!$M$6:$M$140,'Revenue Summary'!$B41,'[1]2025 Pipeline'!BJ$6:BJ$140))</f>
        <v>13053.727499999999</v>
      </c>
      <c r="Q41" s="64">
        <f>IF($B$3="NO",SUMIF(Parent!$K$6:$K$209,'Revenue Summary'!$B41,Parent!BB$6:BB$209)+SUMIF(India!$K$6:$K$473,'Revenue Summary'!$B41,India!BB$6:BB$473)+SUMIF(Government!$K$6:$K$203,'Revenue Summary'!$B41,Government!BB$6:BB$203)+SUMIF('Pro Forma Adj.'!$K$6:$K$202,'Revenue Summary'!$B41,'Pro Forma Adj.'!BB$6:BB$202),SUMIF(Parent!$K$6:$K$209,'Revenue Summary'!$B41,Parent!BB$6:BB$209)+SUMIF(India!$K$6:$K$473,'Revenue Summary'!$B41,India!BB$6:BB$473)+SUMIF(Government!$K$6:$K$203,'Revenue Summary'!$B41,Government!BB$6:BB$203)+SUMIF('Pro Forma Adj.'!$K$6:$K$202,'Revenue Summary'!$B41,'Pro Forma Adj.'!BB$6:BB$202)+SUMIF('[1]2025 Pipeline'!$M$6:$M$140,'Revenue Summary'!$B41,'[1]2025 Pipeline'!AX$6:AX$140)+SUMIF('[1]2025 Pipeline'!$M$6:$M$140,'Revenue Summary'!$B41,'[1]2025 Pipeline'!BK$6:BK$140))</f>
        <v>13053.727499999999</v>
      </c>
      <c r="R41" s="64">
        <f>IF($B$3="NO",SUMIF(Parent!$K$6:$K$209,'Revenue Summary'!$B41,Parent!BC$6:BC$209)+SUMIF(India!$K$6:$K$473,'Revenue Summary'!$B41,India!BC$6:BC$473)+SUMIF(Government!$K$6:$K$203,'Revenue Summary'!$B41,Government!BC$6:BC$203)+SUMIF('Pro Forma Adj.'!$K$6:$K$202,'Revenue Summary'!$B41,'Pro Forma Adj.'!BC$6:BC$202),SUMIF(Parent!$K$6:$K$209,'Revenue Summary'!$B41,Parent!BC$6:BC$209)+SUMIF(India!$K$6:$K$473,'Revenue Summary'!$B41,India!BC$6:BC$473)+SUMIF(Government!$K$6:$K$203,'Revenue Summary'!$B41,Government!BC$6:BC$203)+SUMIF('Pro Forma Adj.'!$K$6:$K$202,'Revenue Summary'!$B41,'Pro Forma Adj.'!BC$6:BC$202)+SUMIF('[1]2025 Pipeline'!$M$6:$M$140,'Revenue Summary'!$B41,'[1]2025 Pipeline'!AY$6:AY$140)+SUMIF('[1]2025 Pipeline'!$M$6:$M$140,'Revenue Summary'!$B41,'[1]2025 Pipeline'!BL$6:BL$140))</f>
        <v>13053.727499999999</v>
      </c>
      <c r="S41" s="64">
        <f>IF($B$3="NO",SUMIF(Parent!$K$6:$K$209,'Revenue Summary'!$B41,Parent!BD$6:BD$209)+SUMIF(India!$K$6:$K$473,'Revenue Summary'!$B41,India!BD$6:BD$473)+SUMIF(Government!$K$6:$K$203,'Revenue Summary'!$B41,Government!BD$6:BD$203)+SUMIF('Pro Forma Adj.'!$K$6:$K$202,'Revenue Summary'!$B41,'Pro Forma Adj.'!BD$6:BD$202),SUMIF(Parent!$K$6:$K$209,'Revenue Summary'!$B41,Parent!BD$6:BD$209)+SUMIF(India!$K$6:$K$473,'Revenue Summary'!$B41,India!BD$6:BD$473)+SUMIF(Government!$K$6:$K$203,'Revenue Summary'!$B41,Government!BD$6:BD$203)+SUMIF('Pro Forma Adj.'!$K$6:$K$202,'Revenue Summary'!$B41,'Pro Forma Adj.'!BD$6:BD$202)+SUMIF('[1]2025 Pipeline'!$M$6:$M$140,'Revenue Summary'!$B41,'[1]2025 Pipeline'!AZ$6:AZ$140)+SUMIF('[1]2025 Pipeline'!$M$6:$M$140,'Revenue Summary'!$B41,'[1]2025 Pipeline'!BM$6:BM$140))</f>
        <v>13053.727499999999</v>
      </c>
      <c r="T41" s="64">
        <f>IF($B$3="NO",SUMIF(Parent!$K$6:$K$209,'Revenue Summary'!$B41,Parent!BE$6:BE$209)+SUMIF(India!$K$6:$K$473,'Revenue Summary'!$B41,India!BE$6:BE$473)+SUMIF(Government!$K$6:$K$203,'Revenue Summary'!$B41,Government!BE$6:BE$203)+SUMIF('Pro Forma Adj.'!$K$6:$K$202,'Revenue Summary'!$B41,'Pro Forma Adj.'!BE$6:BE$202),SUMIF(Parent!$K$6:$K$209,'Revenue Summary'!$B41,Parent!BE$6:BE$209)+SUMIF(India!$K$6:$K$473,'Revenue Summary'!$B41,India!BE$6:BE$473)+SUMIF(Government!$K$6:$K$203,'Revenue Summary'!$B41,Government!BE$6:BE$203)+SUMIF('Pro Forma Adj.'!$K$6:$K$202,'Revenue Summary'!$B41,'Pro Forma Adj.'!BE$6:BE$202)+SUMIF('[1]2025 Pipeline'!$M$6:$M$140,'Revenue Summary'!$B41,'[1]2025 Pipeline'!BA$6:BA$140)+SUMIF('[1]2025 Pipeline'!$M$6:$M$140,'Revenue Summary'!$B41,'[1]2025 Pipeline'!BN$6:BN$140))</f>
        <v>13053.727499999999</v>
      </c>
      <c r="U41" s="64">
        <f>IF($B$3="NO",SUMIF(Parent!$K$6:$K$209,'Revenue Summary'!$B41,Parent!BF$6:BF$209)+SUMIF(India!$K$6:$K$473,'Revenue Summary'!$B41,India!BF$6:BF$473)+SUMIF(Government!$K$6:$K$203,'Revenue Summary'!$B41,Government!BF$6:BF$203)+SUMIF('Pro Forma Adj.'!$K$6:$K$202,'Revenue Summary'!$B41,'Pro Forma Adj.'!BF$6:BF$202),SUMIF(Parent!$K$6:$K$209,'Revenue Summary'!$B41,Parent!BF$6:BF$209)+SUMIF(India!$K$6:$K$473,'Revenue Summary'!$B41,India!BF$6:BF$473)+SUMIF(Government!$K$6:$K$203,'Revenue Summary'!$B41,Government!BF$6:BF$203)+SUMIF('Pro Forma Adj.'!$K$6:$K$202,'Revenue Summary'!$B41,'Pro Forma Adj.'!BF$6:BF$202)+SUMIF('[1]2025 Pipeline'!$M$6:$M$140,'Revenue Summary'!$B41,'[1]2025 Pipeline'!BB$6:BB$140)+SUMIF('[1]2025 Pipeline'!$M$6:$M$140,'Revenue Summary'!$B41,'[1]2025 Pipeline'!BO$6:BO$140))</f>
        <v>13053.727499999999</v>
      </c>
      <c r="V41" s="64">
        <f>IF($B$3="NO",SUMIF(Parent!$K$6:$K$209,'Revenue Summary'!$B41,Parent!BG$6:BG$209)+SUMIF(India!$K$6:$K$473,'Revenue Summary'!$B41,India!BG$6:BG$473)+SUMIF(Government!$K$6:$K$203,'Revenue Summary'!$B41,Government!BG$6:BG$203)+SUMIF('Pro Forma Adj.'!$K$6:$K$202,'Revenue Summary'!$B41,'Pro Forma Adj.'!BG$6:BG$202),SUMIF(Parent!$K$6:$K$209,'Revenue Summary'!$B41,Parent!BG$6:BG$209)+SUMIF(India!$K$6:$K$473,'Revenue Summary'!$B41,India!BG$6:BG$473)+SUMIF(Government!$K$6:$K$203,'Revenue Summary'!$B41,Government!BG$6:BG$203)+SUMIF('Pro Forma Adj.'!$K$6:$K$202,'Revenue Summary'!$B41,'Pro Forma Adj.'!BG$6:BG$202)+SUMIF('[1]2025 Pipeline'!$M$6:$M$140,'Revenue Summary'!$B41,'[1]2025 Pipeline'!BC$6:BC$140)+SUMIF('[1]2025 Pipeline'!$M$6:$M$140,'Revenue Summary'!$B41,'[1]2025 Pipeline'!BP$6:BP$140))</f>
        <v>13053.727499999999</v>
      </c>
      <c r="W41" s="64">
        <f>IF($B$3="NO",SUMIF(Parent!$K$6:$K$209,'Revenue Summary'!$B41,Parent!BH$6:BH$209)+SUMIF(India!$K$6:$K$473,'Revenue Summary'!$B41,India!BH$6:BH$473)+SUMIF(Government!$K$6:$K$203,'Revenue Summary'!$B41,Government!BH$6:BH$203)+SUMIF('Pro Forma Adj.'!$K$6:$K$202,'Revenue Summary'!$B41,'Pro Forma Adj.'!BH$6:BH$202),SUMIF(Parent!$K$6:$K$209,'Revenue Summary'!$B41,Parent!BH$6:BH$209)+SUMIF(India!$K$6:$K$473,'Revenue Summary'!$B41,India!BH$6:BH$473)+SUMIF(Government!$K$6:$K$203,'Revenue Summary'!$B41,Government!BH$6:BH$203)+SUMIF('Pro Forma Adj.'!$K$6:$K$202,'Revenue Summary'!$B41,'Pro Forma Adj.'!BH$6:BH$202)+SUMIF('[1]2025 Pipeline'!$M$6:$M$140,'Revenue Summary'!$B41,'[1]2025 Pipeline'!BD$6:BD$140)+SUMIF('[1]2025 Pipeline'!$M$6:$M$140,'Revenue Summary'!$B41,'[1]2025 Pipeline'!BQ$6:BQ$140))</f>
        <v>13053.727499999999</v>
      </c>
      <c r="X41" s="64">
        <f>IF($B$3="NO",SUMIF(Parent!$K$6:$K$209,'Revenue Summary'!$B41,Parent!BI$6:BI$209)+SUMIF(India!$K$6:$K$473,'Revenue Summary'!$B41,India!BI$6:BI$473)+SUMIF(Government!$K$6:$K$203,'Revenue Summary'!$B41,Government!BI$6:BI$203)+SUMIF('Pro Forma Adj.'!$K$6:$K$202,'Revenue Summary'!$B41,'Pro Forma Adj.'!BI$6:BI$202),SUMIF(Parent!$K$6:$K$209,'Revenue Summary'!$B41,Parent!BI$6:BI$209)+SUMIF(India!$K$6:$K$473,'Revenue Summary'!$B41,India!BI$6:BI$473)+SUMIF(Government!$K$6:$K$203,'Revenue Summary'!$B41,Government!BI$6:BI$203)+SUMIF('Pro Forma Adj.'!$K$6:$K$202,'Revenue Summary'!$B41,'Pro Forma Adj.'!BI$6:BI$202)+SUMIF('[1]2025 Pipeline'!$M$6:$M$140,'Revenue Summary'!$B41,'[1]2025 Pipeline'!BE$6:BE$140)+SUMIF('[1]2025 Pipeline'!$M$6:$M$140,'Revenue Summary'!$B41,'[1]2025 Pipeline'!BR$6:BR$140))</f>
        <v>13387.060833333333</v>
      </c>
      <c r="Y41" s="64">
        <f>IF($B$3="NO",SUMIF(Parent!$K$6:$K$209,'Revenue Summary'!$B41,Parent!BJ$6:BJ$209)+SUMIF(India!$K$6:$K$473,'Revenue Summary'!$B41,India!BJ$6:BJ$473)+SUMIF(Government!$K$6:$K$203,'Revenue Summary'!$B41,Government!BJ$6:BJ$203)+SUMIF('Pro Forma Adj.'!$K$6:$K$202,'Revenue Summary'!$B41,'Pro Forma Adj.'!BJ$6:BJ$202),SUMIF(Parent!$K$6:$K$209,'Revenue Summary'!$B41,Parent!BJ$6:BJ$209)+SUMIF(India!$K$6:$K$473,'Revenue Summary'!$B41,India!BJ$6:BJ$473)+SUMIF(Government!$K$6:$K$203,'Revenue Summary'!$B41,Government!BJ$6:BJ$203)+SUMIF('Pro Forma Adj.'!$K$6:$K$202,'Revenue Summary'!$B41,'Pro Forma Adj.'!BJ$6:BJ$202)+SUMIF('[1]2025 Pipeline'!$M$6:$M$140,'Revenue Summary'!$B41,'[1]2025 Pipeline'!BF$6:BF$140)+SUMIF('[1]2025 Pipeline'!$M$6:$M$140,'Revenue Summary'!$B41,'[1]2025 Pipeline'!BS$6:BS$140))</f>
        <v>13387.060833333333</v>
      </c>
      <c r="Z41" s="64">
        <f>IF($B$3="NO",SUMIF(Parent!$K$6:$K$209,'Revenue Summary'!$B41,Parent!BK$6:BK$209)+SUMIF(India!$K$6:$K$473,'Revenue Summary'!$B41,India!BK$6:BK$473)+SUMIF(Government!$K$6:$K$203,'Revenue Summary'!$B41,Government!BK$6:BK$203)+SUMIF('Pro Forma Adj.'!$K$6:$K$202,'Revenue Summary'!$B41,'Pro Forma Adj.'!BK$6:BK$202),SUMIF(Parent!$K$6:$K$209,'Revenue Summary'!$B41,Parent!BK$6:BK$209)+SUMIF(India!$K$6:$K$473,'Revenue Summary'!$B41,India!BK$6:BK$473)+SUMIF(Government!$K$6:$K$203,'Revenue Summary'!$B41,Government!BK$6:BK$203)+SUMIF('Pro Forma Adj.'!$K$6:$K$202,'Revenue Summary'!$B41,'Pro Forma Adj.'!BK$6:BK$202)+SUMIF('[1]2025 Pipeline'!$M$6:$M$140,'Revenue Summary'!$B41,'[1]2025 Pipeline'!BG$6:BG$140)+SUMIF('[1]2025 Pipeline'!$M$6:$M$140,'Revenue Summary'!$B41,'[1]2025 Pipeline'!BT$6:BT$140))</f>
        <v>333.33333333333331</v>
      </c>
    </row>
    <row r="42" spans="2:26" x14ac:dyDescent="0.15">
      <c r="B42" s="5" t="s">
        <v>60</v>
      </c>
      <c r="C42" s="64">
        <f>SUMIF(Parent!$K$6:$K$209,'Revenue Summary'!$B42,Parent!AN$6:AN$209)+SUMIF(India!$K$6:$K$473,'Revenue Summary'!$B42,India!AN$6:AN$473)+SUMIF(Government!$K$6:$K$203,'Revenue Summary'!$B42,Government!AN$6:AN$203)+SUMIF('Pro Forma Adj.'!$K$6:$K$202,'Revenue Summary'!$B42,'Pro Forma Adj.'!AN$6:AN$202)</f>
        <v>565975.23248815734</v>
      </c>
      <c r="D42" s="64">
        <f>SUMIF(Parent!$K$6:$K$209,'Revenue Summary'!$B42,Parent!AO$6:AO$209)+SUMIF(India!$K$6:$K$473,'Revenue Summary'!$B42,India!AO$6:AO$473)+SUMIF(Government!$K$6:$K$203,'Revenue Summary'!$B42,Government!AO$6:AO$203)+SUMIF('Pro Forma Adj.'!$K$6:$K$202,'Revenue Summary'!$B42,'Pro Forma Adj.'!AO$6:AO$202)</f>
        <v>564259.6438038823</v>
      </c>
      <c r="E42" s="64">
        <f>SUMIF(Parent!$K$6:$K$209,'Revenue Summary'!$B42,Parent!AP$6:AP$209)+SUMIF(India!$K$6:$K$473,'Revenue Summary'!$B42,India!AP$6:AP$473)+SUMIF(Government!$K$6:$K$203,'Revenue Summary'!$B42,Government!AP$6:AP$203)+SUMIF('Pro Forma Adj.'!$K$6:$K$202,'Revenue Summary'!$B42,'Pro Forma Adj.'!AP$6:AP$202)</f>
        <v>788.1818808304414</v>
      </c>
      <c r="F42" s="64">
        <f>SUMIF(Parent!$K$6:$K$209,'Revenue Summary'!$B42,Parent!AQ$6:AQ$209)+SUMIF(India!$K$6:$K$473,'Revenue Summary'!$B42,India!AQ$6:AQ$473)+SUMIF(Government!$K$6:$K$203,'Revenue Summary'!$B42,Government!AQ$6:AQ$203)+SUMIF('Pro Forma Adj.'!$K$6:$K$202,'Revenue Summary'!$B42,'Pro Forma Adj.'!AQ$6:AQ$202)</f>
        <v>0</v>
      </c>
      <c r="G42" s="64">
        <f>SUMIF(Parent!$K$6:$K$209,'Revenue Summary'!$B42,Parent!AR$6:AR$209)+SUMIF(India!$K$6:$K$473,'Revenue Summary'!$B42,India!AR$6:AR$473)+SUMIF(Government!$K$6:$K$203,'Revenue Summary'!$B42,Government!AR$6:AR$203)+SUMIF('Pro Forma Adj.'!$K$6:$K$202,'Revenue Summary'!$B42,'Pro Forma Adj.'!AR$6:AR$202)</f>
        <v>0</v>
      </c>
      <c r="H42" s="64">
        <f>SUMIF(Parent!$K$6:$K$209,'Revenue Summary'!$B42,Parent!AS$6:AS$209)+SUMIF(India!$K$6:$K$473,'Revenue Summary'!$B42,India!AS$6:AS$473)+SUMIF(Government!$K$6:$K$203,'Revenue Summary'!$B42,Government!AS$6:AS$203)+SUMIF('Pro Forma Adj.'!$K$6:$K$202,'Revenue Summary'!$B42,'Pro Forma Adj.'!AS$6:AS$202)</f>
        <v>0</v>
      </c>
      <c r="I42" s="64">
        <f>SUMIF(Parent!$K$6:$K$209,'Revenue Summary'!$B42,Parent!AT$6:AT$209)+SUMIF(India!$K$6:$K$473,'Revenue Summary'!$B42,India!AT$6:AT$473)+SUMIF(Government!$K$6:$K$203,'Revenue Summary'!$B42,Government!AT$6:AT$203)+SUMIF('Pro Forma Adj.'!$K$6:$K$202,'Revenue Summary'!$B42,'Pro Forma Adj.'!AT$6:AT$202)</f>
        <v>0</v>
      </c>
      <c r="J42" s="64">
        <f>SUMIF(Parent!$K$6:$K$209,'Revenue Summary'!$B42,Parent!AU$6:AU$209)+SUMIF(India!$K$6:$K$473,'Revenue Summary'!$B42,India!AU$6:AU$473)+SUMIF(Government!$K$6:$K$203,'Revenue Summary'!$B42,Government!AU$6:AU$203)+SUMIF('Pro Forma Adj.'!$K$6:$K$202,'Revenue Summary'!$B42,'Pro Forma Adj.'!AU$6:AU$202)</f>
        <v>0</v>
      </c>
      <c r="K42" s="64">
        <f>SUMIF(Parent!$K$6:$K$209,'Revenue Summary'!$B42,Parent!AV$6:AV$209)+SUMIF(India!$K$6:$K$473,'Revenue Summary'!$B42,India!AV$6:AV$473)+SUMIF(Government!$K$6:$K$203,'Revenue Summary'!$B42,Government!AV$6:AV$203)+SUMIF('Pro Forma Adj.'!$K$6:$K$202,'Revenue Summary'!$B42,'Pro Forma Adj.'!AV$6:AV$202)</f>
        <v>-18759.962498731682</v>
      </c>
      <c r="L42" s="64">
        <f>SUMIF(Parent!$K$6:$K$209,'Revenue Summary'!$B42,Parent!AW$6:AW$209)+SUMIF(India!$K$6:$K$473,'Revenue Summary'!$B42,India!AW$6:AW$473)+SUMIF(Government!$K$6:$K$203,'Revenue Summary'!$B42,Government!AW$6:AW$203)+SUMIF('Pro Forma Adj.'!$K$6:$K$202,'Revenue Summary'!$B42,'Pro Forma Adj.'!AW$6:AW$202)</f>
        <v>0</v>
      </c>
      <c r="M42" s="64">
        <f>SUMIF(Parent!$K$6:$K$209,'Revenue Summary'!$B42,Parent!AX$6:AX$209)+SUMIF(India!$K$6:$K$473,'Revenue Summary'!$B42,India!AX$6:AX$473)+SUMIF(Government!$K$6:$K$203,'Revenue Summary'!$B42,Government!AX$6:AX$203)+SUMIF('Pro Forma Adj.'!$K$6:$K$202,'Revenue Summary'!$B42,'Pro Forma Adj.'!AX$6:AX$202)</f>
        <v>0</v>
      </c>
      <c r="N42" s="64">
        <f>SUMIF(Parent!$K$6:$K$209,'Revenue Summary'!$B42,Parent!AY$6:AY$209)+SUMIF(India!$K$6:$K$473,'Revenue Summary'!$B42,India!AY$6:AY$473)+SUMIF(Government!$K$6:$K$203,'Revenue Summary'!$B42,Government!AY$6:AY$203)+SUMIF('Pro Forma Adj.'!$K$6:$K$202,'Revenue Summary'!$B42,'Pro Forma Adj.'!AY$6:AY$202)</f>
        <v>0</v>
      </c>
      <c r="O42" s="64">
        <f>IF($B$3="NO",SUMIF(Parent!$K$6:$K$209,'Revenue Summary'!$B42,Parent!AZ$6:AZ$209)+SUMIF(India!$K$6:$K$473,'Revenue Summary'!$B42,India!AZ$6:AZ$473)+SUMIF(Government!$K$6:$K$203,'Revenue Summary'!$B42,Government!AZ$6:AZ$203)+SUMIF('Pro Forma Adj.'!$K$6:$K$202,'Revenue Summary'!$B42,'Pro Forma Adj.'!AZ$6:AZ$202),SUMIF(Parent!$K$6:$K$209,'Revenue Summary'!$B42,Parent!AZ$6:AZ$209)+SUMIF(India!$K$6:$K$473,'Revenue Summary'!$B42,India!AZ$6:AZ$473)+SUMIF(Government!$K$6:$K$203,'Revenue Summary'!$B42,Government!AZ$6:AZ$203)+SUMIF('Pro Forma Adj.'!$K$6:$K$202,'Revenue Summary'!$B42,'Pro Forma Adj.'!AZ$6:AZ$202)+SUMIF('[1]2025 Pipeline'!$M$6:$M$140,'Revenue Summary'!$B42,'[1]2025 Pipeline'!AV$6:AV$140)+SUMIF('[1]2025 Pipeline'!$M$6:$M$140,'Revenue Summary'!$B42,'[1]2025 Pipeline'!BI$6:BI$140))</f>
        <v>0</v>
      </c>
      <c r="P42" s="64">
        <f>IF($B$3="NO",SUMIF(Parent!$K$6:$K$209,'Revenue Summary'!$B42,Parent!BA$6:BA$209)+SUMIF(India!$K$6:$K$473,'Revenue Summary'!$B42,India!BA$6:BA$473)+SUMIF(Government!$K$6:$K$203,'Revenue Summary'!$B42,Government!BA$6:BA$203)+SUMIF('Pro Forma Adj.'!$K$6:$K$202,'Revenue Summary'!$B42,'Pro Forma Adj.'!BA$6:BA$202),SUMIF(Parent!$K$6:$K$209,'Revenue Summary'!$B42,Parent!BA$6:BA$209)+SUMIF(India!$K$6:$K$473,'Revenue Summary'!$B42,India!BA$6:BA$473)+SUMIF(Government!$K$6:$K$203,'Revenue Summary'!$B42,Government!BA$6:BA$203)+SUMIF('Pro Forma Adj.'!$K$6:$K$202,'Revenue Summary'!$B42,'Pro Forma Adj.'!BA$6:BA$202)+SUMIF('[1]2025 Pipeline'!$M$6:$M$140,'Revenue Summary'!$B42,'[1]2025 Pipeline'!AW$6:AW$140)+SUMIF('[1]2025 Pipeline'!$M$6:$M$140,'Revenue Summary'!$B42,'[1]2025 Pipeline'!BJ$6:BJ$140))</f>
        <v>0</v>
      </c>
      <c r="Q42" s="64">
        <f>IF($B$3="NO",SUMIF(Parent!$K$6:$K$209,'Revenue Summary'!$B42,Parent!BB$6:BB$209)+SUMIF(India!$K$6:$K$473,'Revenue Summary'!$B42,India!BB$6:BB$473)+SUMIF(Government!$K$6:$K$203,'Revenue Summary'!$B42,Government!BB$6:BB$203)+SUMIF('Pro Forma Adj.'!$K$6:$K$202,'Revenue Summary'!$B42,'Pro Forma Adj.'!BB$6:BB$202),SUMIF(Parent!$K$6:$K$209,'Revenue Summary'!$B42,Parent!BB$6:BB$209)+SUMIF(India!$K$6:$K$473,'Revenue Summary'!$B42,India!BB$6:BB$473)+SUMIF(Government!$K$6:$K$203,'Revenue Summary'!$B42,Government!BB$6:BB$203)+SUMIF('Pro Forma Adj.'!$K$6:$K$202,'Revenue Summary'!$B42,'Pro Forma Adj.'!BB$6:BB$202)+SUMIF('[1]2025 Pipeline'!$M$6:$M$140,'Revenue Summary'!$B42,'[1]2025 Pipeline'!AX$6:AX$140)+SUMIF('[1]2025 Pipeline'!$M$6:$M$140,'Revenue Summary'!$B42,'[1]2025 Pipeline'!BK$6:BK$140))</f>
        <v>0</v>
      </c>
      <c r="R42" s="64">
        <f>IF($B$3="NO",SUMIF(Parent!$K$6:$K$209,'Revenue Summary'!$B42,Parent!BC$6:BC$209)+SUMIF(India!$K$6:$K$473,'Revenue Summary'!$B42,India!BC$6:BC$473)+SUMIF(Government!$K$6:$K$203,'Revenue Summary'!$B42,Government!BC$6:BC$203)+SUMIF('Pro Forma Adj.'!$K$6:$K$202,'Revenue Summary'!$B42,'Pro Forma Adj.'!BC$6:BC$202),SUMIF(Parent!$K$6:$K$209,'Revenue Summary'!$B42,Parent!BC$6:BC$209)+SUMIF(India!$K$6:$K$473,'Revenue Summary'!$B42,India!BC$6:BC$473)+SUMIF(Government!$K$6:$K$203,'Revenue Summary'!$B42,Government!BC$6:BC$203)+SUMIF('Pro Forma Adj.'!$K$6:$K$202,'Revenue Summary'!$B42,'Pro Forma Adj.'!BC$6:BC$202)+SUMIF('[1]2025 Pipeline'!$M$6:$M$140,'Revenue Summary'!$B42,'[1]2025 Pipeline'!AY$6:AY$140)+SUMIF('[1]2025 Pipeline'!$M$6:$M$140,'Revenue Summary'!$B42,'[1]2025 Pipeline'!BL$6:BL$140))</f>
        <v>0</v>
      </c>
      <c r="S42" s="64">
        <f>IF($B$3="NO",SUMIF(Parent!$K$6:$K$209,'Revenue Summary'!$B42,Parent!BD$6:BD$209)+SUMIF(India!$K$6:$K$473,'Revenue Summary'!$B42,India!BD$6:BD$473)+SUMIF(Government!$K$6:$K$203,'Revenue Summary'!$B42,Government!BD$6:BD$203)+SUMIF('Pro Forma Adj.'!$K$6:$K$202,'Revenue Summary'!$B42,'Pro Forma Adj.'!BD$6:BD$202),SUMIF(Parent!$K$6:$K$209,'Revenue Summary'!$B42,Parent!BD$6:BD$209)+SUMIF(India!$K$6:$K$473,'Revenue Summary'!$B42,India!BD$6:BD$473)+SUMIF(Government!$K$6:$K$203,'Revenue Summary'!$B42,Government!BD$6:BD$203)+SUMIF('Pro Forma Adj.'!$K$6:$K$202,'Revenue Summary'!$B42,'Pro Forma Adj.'!BD$6:BD$202)+SUMIF('[1]2025 Pipeline'!$M$6:$M$140,'Revenue Summary'!$B42,'[1]2025 Pipeline'!AZ$6:AZ$140)+SUMIF('[1]2025 Pipeline'!$M$6:$M$140,'Revenue Summary'!$B42,'[1]2025 Pipeline'!BM$6:BM$140))</f>
        <v>0</v>
      </c>
      <c r="T42" s="64">
        <f>IF($B$3="NO",SUMIF(Parent!$K$6:$K$209,'Revenue Summary'!$B42,Parent!BE$6:BE$209)+SUMIF(India!$K$6:$K$473,'Revenue Summary'!$B42,India!BE$6:BE$473)+SUMIF(Government!$K$6:$K$203,'Revenue Summary'!$B42,Government!BE$6:BE$203)+SUMIF('Pro Forma Adj.'!$K$6:$K$202,'Revenue Summary'!$B42,'Pro Forma Adj.'!BE$6:BE$202),SUMIF(Parent!$K$6:$K$209,'Revenue Summary'!$B42,Parent!BE$6:BE$209)+SUMIF(India!$K$6:$K$473,'Revenue Summary'!$B42,India!BE$6:BE$473)+SUMIF(Government!$K$6:$K$203,'Revenue Summary'!$B42,Government!BE$6:BE$203)+SUMIF('Pro Forma Adj.'!$K$6:$K$202,'Revenue Summary'!$B42,'Pro Forma Adj.'!BE$6:BE$202)+SUMIF('[1]2025 Pipeline'!$M$6:$M$140,'Revenue Summary'!$B42,'[1]2025 Pipeline'!BA$6:BA$140)+SUMIF('[1]2025 Pipeline'!$M$6:$M$140,'Revenue Summary'!$B42,'[1]2025 Pipeline'!BN$6:BN$140))</f>
        <v>0</v>
      </c>
      <c r="U42" s="64">
        <f>IF($B$3="NO",SUMIF(Parent!$K$6:$K$209,'Revenue Summary'!$B42,Parent!BF$6:BF$209)+SUMIF(India!$K$6:$K$473,'Revenue Summary'!$B42,India!BF$6:BF$473)+SUMIF(Government!$K$6:$K$203,'Revenue Summary'!$B42,Government!BF$6:BF$203)+SUMIF('Pro Forma Adj.'!$K$6:$K$202,'Revenue Summary'!$B42,'Pro Forma Adj.'!BF$6:BF$202),SUMIF(Parent!$K$6:$K$209,'Revenue Summary'!$B42,Parent!BF$6:BF$209)+SUMIF(India!$K$6:$K$473,'Revenue Summary'!$B42,India!BF$6:BF$473)+SUMIF(Government!$K$6:$K$203,'Revenue Summary'!$B42,Government!BF$6:BF$203)+SUMIF('Pro Forma Adj.'!$K$6:$K$202,'Revenue Summary'!$B42,'Pro Forma Adj.'!BF$6:BF$202)+SUMIF('[1]2025 Pipeline'!$M$6:$M$140,'Revenue Summary'!$B42,'[1]2025 Pipeline'!BB$6:BB$140)+SUMIF('[1]2025 Pipeline'!$M$6:$M$140,'Revenue Summary'!$B42,'[1]2025 Pipeline'!BO$6:BO$140))</f>
        <v>0</v>
      </c>
      <c r="V42" s="64">
        <f>IF($B$3="NO",SUMIF(Parent!$K$6:$K$209,'Revenue Summary'!$B42,Parent!BG$6:BG$209)+SUMIF(India!$K$6:$K$473,'Revenue Summary'!$B42,India!BG$6:BG$473)+SUMIF(Government!$K$6:$K$203,'Revenue Summary'!$B42,Government!BG$6:BG$203)+SUMIF('Pro Forma Adj.'!$K$6:$K$202,'Revenue Summary'!$B42,'Pro Forma Adj.'!BG$6:BG$202),SUMIF(Parent!$K$6:$K$209,'Revenue Summary'!$B42,Parent!BG$6:BG$209)+SUMIF(India!$K$6:$K$473,'Revenue Summary'!$B42,India!BG$6:BG$473)+SUMIF(Government!$K$6:$K$203,'Revenue Summary'!$B42,Government!BG$6:BG$203)+SUMIF('Pro Forma Adj.'!$K$6:$K$202,'Revenue Summary'!$B42,'Pro Forma Adj.'!BG$6:BG$202)+SUMIF('[1]2025 Pipeline'!$M$6:$M$140,'Revenue Summary'!$B42,'[1]2025 Pipeline'!BC$6:BC$140)+SUMIF('[1]2025 Pipeline'!$M$6:$M$140,'Revenue Summary'!$B42,'[1]2025 Pipeline'!BP$6:BP$140))</f>
        <v>0</v>
      </c>
      <c r="W42" s="64">
        <f>IF($B$3="NO",SUMIF(Parent!$K$6:$K$209,'Revenue Summary'!$B42,Parent!BH$6:BH$209)+SUMIF(India!$K$6:$K$473,'Revenue Summary'!$B42,India!BH$6:BH$473)+SUMIF(Government!$K$6:$K$203,'Revenue Summary'!$B42,Government!BH$6:BH$203)+SUMIF('Pro Forma Adj.'!$K$6:$K$202,'Revenue Summary'!$B42,'Pro Forma Adj.'!BH$6:BH$202),SUMIF(Parent!$K$6:$K$209,'Revenue Summary'!$B42,Parent!BH$6:BH$209)+SUMIF(India!$K$6:$K$473,'Revenue Summary'!$B42,India!BH$6:BH$473)+SUMIF(Government!$K$6:$K$203,'Revenue Summary'!$B42,Government!BH$6:BH$203)+SUMIF('Pro Forma Adj.'!$K$6:$K$202,'Revenue Summary'!$B42,'Pro Forma Adj.'!BH$6:BH$202)+SUMIF('[1]2025 Pipeline'!$M$6:$M$140,'Revenue Summary'!$B42,'[1]2025 Pipeline'!BD$6:BD$140)+SUMIF('[1]2025 Pipeline'!$M$6:$M$140,'Revenue Summary'!$B42,'[1]2025 Pipeline'!BQ$6:BQ$140))</f>
        <v>0</v>
      </c>
      <c r="X42" s="64">
        <f>IF($B$3="NO",SUMIF(Parent!$K$6:$K$209,'Revenue Summary'!$B42,Parent!BI$6:BI$209)+SUMIF(India!$K$6:$K$473,'Revenue Summary'!$B42,India!BI$6:BI$473)+SUMIF(Government!$K$6:$K$203,'Revenue Summary'!$B42,Government!BI$6:BI$203)+SUMIF('Pro Forma Adj.'!$K$6:$K$202,'Revenue Summary'!$B42,'Pro Forma Adj.'!BI$6:BI$202),SUMIF(Parent!$K$6:$K$209,'Revenue Summary'!$B42,Parent!BI$6:BI$209)+SUMIF(India!$K$6:$K$473,'Revenue Summary'!$B42,India!BI$6:BI$473)+SUMIF(Government!$K$6:$K$203,'Revenue Summary'!$B42,Government!BI$6:BI$203)+SUMIF('Pro Forma Adj.'!$K$6:$K$202,'Revenue Summary'!$B42,'Pro Forma Adj.'!BI$6:BI$202)+SUMIF('[1]2025 Pipeline'!$M$6:$M$140,'Revenue Summary'!$B42,'[1]2025 Pipeline'!BE$6:BE$140)+SUMIF('[1]2025 Pipeline'!$M$6:$M$140,'Revenue Summary'!$B42,'[1]2025 Pipeline'!BR$6:BR$140))</f>
        <v>0</v>
      </c>
      <c r="Y42" s="64">
        <f>IF($B$3="NO",SUMIF(Parent!$K$6:$K$209,'Revenue Summary'!$B42,Parent!BJ$6:BJ$209)+SUMIF(India!$K$6:$K$473,'Revenue Summary'!$B42,India!BJ$6:BJ$473)+SUMIF(Government!$K$6:$K$203,'Revenue Summary'!$B42,Government!BJ$6:BJ$203)+SUMIF('Pro Forma Adj.'!$K$6:$K$202,'Revenue Summary'!$B42,'Pro Forma Adj.'!BJ$6:BJ$202),SUMIF(Parent!$K$6:$K$209,'Revenue Summary'!$B42,Parent!BJ$6:BJ$209)+SUMIF(India!$K$6:$K$473,'Revenue Summary'!$B42,India!BJ$6:BJ$473)+SUMIF(Government!$K$6:$K$203,'Revenue Summary'!$B42,Government!BJ$6:BJ$203)+SUMIF('Pro Forma Adj.'!$K$6:$K$202,'Revenue Summary'!$B42,'Pro Forma Adj.'!BJ$6:BJ$202)+SUMIF('[1]2025 Pipeline'!$M$6:$M$140,'Revenue Summary'!$B42,'[1]2025 Pipeline'!BF$6:BF$140)+SUMIF('[1]2025 Pipeline'!$M$6:$M$140,'Revenue Summary'!$B42,'[1]2025 Pipeline'!BS$6:BS$140))</f>
        <v>0</v>
      </c>
      <c r="Z42" s="64">
        <f>IF($B$3="NO",SUMIF(Parent!$K$6:$K$209,'Revenue Summary'!$B42,Parent!BK$6:BK$209)+SUMIF(India!$K$6:$K$473,'Revenue Summary'!$B42,India!BK$6:BK$473)+SUMIF(Government!$K$6:$K$203,'Revenue Summary'!$B42,Government!BK$6:BK$203)+SUMIF('Pro Forma Adj.'!$K$6:$K$202,'Revenue Summary'!$B42,'Pro Forma Adj.'!BK$6:BK$202),SUMIF(Parent!$K$6:$K$209,'Revenue Summary'!$B42,Parent!BK$6:BK$209)+SUMIF(India!$K$6:$K$473,'Revenue Summary'!$B42,India!BK$6:BK$473)+SUMIF(Government!$K$6:$K$203,'Revenue Summary'!$B42,Government!BK$6:BK$203)+SUMIF('Pro Forma Adj.'!$K$6:$K$202,'Revenue Summary'!$B42,'Pro Forma Adj.'!BK$6:BK$202)+SUMIF('[1]2025 Pipeline'!$M$6:$M$140,'Revenue Summary'!$B42,'[1]2025 Pipeline'!BG$6:BG$140)+SUMIF('[1]2025 Pipeline'!$M$6:$M$140,'Revenue Summary'!$B42,'[1]2025 Pipeline'!BT$6:BT$140))</f>
        <v>0</v>
      </c>
    </row>
    <row r="43" spans="2:26" x14ac:dyDescent="0.15">
      <c r="B43" s="65" t="s">
        <v>61</v>
      </c>
      <c r="C43" s="64">
        <f>SUMIF(Parent!$K$6:$K$209,'Revenue Summary'!$B43,Parent!AN$6:AN$209)+SUMIF(India!$K$6:$K$473,'Revenue Summary'!$B43,India!AN$6:AN$473)+SUMIF(Government!$K$6:$K$203,'Revenue Summary'!$B43,Government!AN$6:AN$203)+SUMIF('Pro Forma Adj.'!$K$6:$K$202,'Revenue Summary'!$B43,'Pro Forma Adj.'!AN$6:AN$202)</f>
        <v>0</v>
      </c>
      <c r="D43" s="64">
        <f>SUMIF(Parent!$K$6:$K$209,'Revenue Summary'!$B43,Parent!AO$6:AO$209)+SUMIF(India!$K$6:$K$473,'Revenue Summary'!$B43,India!AO$6:AO$473)+SUMIF(Government!$K$6:$K$203,'Revenue Summary'!$B43,Government!AO$6:AO$203)+SUMIF('Pro Forma Adj.'!$K$6:$K$202,'Revenue Summary'!$B43,'Pro Forma Adj.'!AO$6:AO$202)</f>
        <v>0</v>
      </c>
      <c r="E43" s="64">
        <f>SUMIF(Parent!$K$6:$K$209,'Revenue Summary'!$B43,Parent!AP$6:AP$209)+SUMIF(India!$K$6:$K$473,'Revenue Summary'!$B43,India!AP$6:AP$473)+SUMIF(Government!$K$6:$K$203,'Revenue Summary'!$B43,Government!AP$6:AP$203)+SUMIF('Pro Forma Adj.'!$K$6:$K$202,'Revenue Summary'!$B43,'Pro Forma Adj.'!AP$6:AP$202)</f>
        <v>0</v>
      </c>
      <c r="F43" s="64">
        <f>SUMIF(Parent!$K$6:$K$209,'Revenue Summary'!$B43,Parent!AQ$6:AQ$209)+SUMIF(India!$K$6:$K$473,'Revenue Summary'!$B43,India!AQ$6:AQ$473)+SUMIF(Government!$K$6:$K$203,'Revenue Summary'!$B43,Government!AQ$6:AQ$203)+SUMIF('Pro Forma Adj.'!$K$6:$K$202,'Revenue Summary'!$B43,'Pro Forma Adj.'!AQ$6:AQ$202)</f>
        <v>0</v>
      </c>
      <c r="G43" s="64">
        <f>SUMIF(Parent!$K$6:$K$209,'Revenue Summary'!$B43,Parent!AR$6:AR$209)+SUMIF(India!$K$6:$K$473,'Revenue Summary'!$B43,India!AR$6:AR$473)+SUMIF(Government!$K$6:$K$203,'Revenue Summary'!$B43,Government!AR$6:AR$203)+SUMIF('Pro Forma Adj.'!$K$6:$K$202,'Revenue Summary'!$B43,'Pro Forma Adj.'!AR$6:AR$202)</f>
        <v>0</v>
      </c>
      <c r="H43" s="64">
        <f>SUMIF(Parent!$K$6:$K$209,'Revenue Summary'!$B43,Parent!AS$6:AS$209)+SUMIF(India!$K$6:$K$473,'Revenue Summary'!$B43,India!AS$6:AS$473)+SUMIF(Government!$K$6:$K$203,'Revenue Summary'!$B43,Government!AS$6:AS$203)+SUMIF('Pro Forma Adj.'!$K$6:$K$202,'Revenue Summary'!$B43,'Pro Forma Adj.'!AS$6:AS$202)</f>
        <v>0</v>
      </c>
      <c r="I43" s="64">
        <f>SUMIF(Parent!$K$6:$K$209,'Revenue Summary'!$B43,Parent!AT$6:AT$209)+SUMIF(India!$K$6:$K$473,'Revenue Summary'!$B43,India!AT$6:AT$473)+SUMIF(Government!$K$6:$K$203,'Revenue Summary'!$B43,Government!AT$6:AT$203)+SUMIF('Pro Forma Adj.'!$K$6:$K$202,'Revenue Summary'!$B43,'Pro Forma Adj.'!AT$6:AT$202)</f>
        <v>0</v>
      </c>
      <c r="J43" s="64">
        <f>SUMIF(Parent!$K$6:$K$209,'Revenue Summary'!$B43,Parent!AU$6:AU$209)+SUMIF(India!$K$6:$K$473,'Revenue Summary'!$B43,India!AU$6:AU$473)+SUMIF(Government!$K$6:$K$203,'Revenue Summary'!$B43,Government!AU$6:AU$203)+SUMIF('Pro Forma Adj.'!$K$6:$K$202,'Revenue Summary'!$B43,'Pro Forma Adj.'!AU$6:AU$202)</f>
        <v>0</v>
      </c>
      <c r="K43" s="64">
        <f>SUMIF(Parent!$K$6:$K$209,'Revenue Summary'!$B43,Parent!AV$6:AV$209)+SUMIF(India!$K$6:$K$473,'Revenue Summary'!$B43,India!AV$6:AV$473)+SUMIF(Government!$K$6:$K$203,'Revenue Summary'!$B43,Government!AV$6:AV$203)+SUMIF('Pro Forma Adj.'!$K$6:$K$202,'Revenue Summary'!$B43,'Pro Forma Adj.'!AV$6:AV$202)</f>
        <v>0</v>
      </c>
      <c r="L43" s="64">
        <f>SUMIF(Parent!$K$6:$K$209,'Revenue Summary'!$B43,Parent!AW$6:AW$209)+SUMIF(India!$K$6:$K$473,'Revenue Summary'!$B43,India!AW$6:AW$473)+SUMIF(Government!$K$6:$K$203,'Revenue Summary'!$B43,Government!AW$6:AW$203)+SUMIF('Pro Forma Adj.'!$K$6:$K$202,'Revenue Summary'!$B43,'Pro Forma Adj.'!AW$6:AW$202)</f>
        <v>0</v>
      </c>
      <c r="M43" s="64">
        <f>SUMIF(Parent!$K$6:$K$209,'Revenue Summary'!$B43,Parent!AX$6:AX$209)+SUMIF(India!$K$6:$K$473,'Revenue Summary'!$B43,India!AX$6:AX$473)+SUMIF(Government!$K$6:$K$203,'Revenue Summary'!$B43,Government!AX$6:AX$203)+SUMIF('Pro Forma Adj.'!$K$6:$K$202,'Revenue Summary'!$B43,'Pro Forma Adj.'!AX$6:AX$202)</f>
        <v>0</v>
      </c>
      <c r="N43" s="64">
        <f>SUMIF(Parent!$K$6:$K$209,'Revenue Summary'!$B43,Parent!AY$6:AY$209)+SUMIF(India!$K$6:$K$473,'Revenue Summary'!$B43,India!AY$6:AY$473)+SUMIF(Government!$K$6:$K$203,'Revenue Summary'!$B43,Government!AY$6:AY$203)+SUMIF('Pro Forma Adj.'!$K$6:$K$202,'Revenue Summary'!$B43,'Pro Forma Adj.'!AY$6:AY$202)</f>
        <v>0</v>
      </c>
      <c r="O43" s="64">
        <f>IF($B$3="NO",SUMIF(Parent!$K$6:$K$209,'Revenue Summary'!$B43,Parent!AZ$6:AZ$209)+SUMIF(India!$K$6:$K$473,'Revenue Summary'!$B43,India!AZ$6:AZ$473)+SUMIF(Government!$K$6:$K$203,'Revenue Summary'!$B43,Government!AZ$6:AZ$203)+SUMIF('Pro Forma Adj.'!$K$6:$K$202,'Revenue Summary'!$B43,'Pro Forma Adj.'!AZ$6:AZ$202),SUMIF(Parent!$K$6:$K$209,'Revenue Summary'!$B43,Parent!AZ$6:AZ$209)+SUMIF(India!$K$6:$K$473,'Revenue Summary'!$B43,India!AZ$6:AZ$473)+SUMIF(Government!$K$6:$K$203,'Revenue Summary'!$B43,Government!AZ$6:AZ$203)+SUMIF('Pro Forma Adj.'!$K$6:$K$202,'Revenue Summary'!$B43,'Pro Forma Adj.'!AZ$6:AZ$202)+SUMIF('[1]2025 Pipeline'!$M$6:$M$140,'Revenue Summary'!$B43,'[1]2025 Pipeline'!AV$6:AV$140)+SUMIF('[1]2025 Pipeline'!$M$6:$M$140,'Revenue Summary'!$B43,'[1]2025 Pipeline'!BI$6:BI$140))</f>
        <v>0</v>
      </c>
      <c r="P43" s="64">
        <f>IF($B$3="NO",SUMIF(Parent!$K$6:$K$209,'Revenue Summary'!$B43,Parent!BA$6:BA$209)+SUMIF(India!$K$6:$K$473,'Revenue Summary'!$B43,India!BA$6:BA$473)+SUMIF(Government!$K$6:$K$203,'Revenue Summary'!$B43,Government!BA$6:BA$203)+SUMIF('Pro Forma Adj.'!$K$6:$K$202,'Revenue Summary'!$B43,'Pro Forma Adj.'!BA$6:BA$202),SUMIF(Parent!$K$6:$K$209,'Revenue Summary'!$B43,Parent!BA$6:BA$209)+SUMIF(India!$K$6:$K$473,'Revenue Summary'!$B43,India!BA$6:BA$473)+SUMIF(Government!$K$6:$K$203,'Revenue Summary'!$B43,Government!BA$6:BA$203)+SUMIF('Pro Forma Adj.'!$K$6:$K$202,'Revenue Summary'!$B43,'Pro Forma Adj.'!BA$6:BA$202)+SUMIF('[1]2025 Pipeline'!$M$6:$M$140,'Revenue Summary'!$B43,'[1]2025 Pipeline'!AW$6:AW$140)+SUMIF('[1]2025 Pipeline'!$M$6:$M$140,'Revenue Summary'!$B43,'[1]2025 Pipeline'!BJ$6:BJ$140))</f>
        <v>0</v>
      </c>
      <c r="Q43" s="64">
        <f>IF($B$3="NO",SUMIF(Parent!$K$6:$K$209,'Revenue Summary'!$B43,Parent!BB$6:BB$209)+SUMIF(India!$K$6:$K$473,'Revenue Summary'!$B43,India!BB$6:BB$473)+SUMIF(Government!$K$6:$K$203,'Revenue Summary'!$B43,Government!BB$6:BB$203)+SUMIF('Pro Forma Adj.'!$K$6:$K$202,'Revenue Summary'!$B43,'Pro Forma Adj.'!BB$6:BB$202),SUMIF(Parent!$K$6:$K$209,'Revenue Summary'!$B43,Parent!BB$6:BB$209)+SUMIF(India!$K$6:$K$473,'Revenue Summary'!$B43,India!BB$6:BB$473)+SUMIF(Government!$K$6:$K$203,'Revenue Summary'!$B43,Government!BB$6:BB$203)+SUMIF('Pro Forma Adj.'!$K$6:$K$202,'Revenue Summary'!$B43,'Pro Forma Adj.'!BB$6:BB$202)+SUMIF('[1]2025 Pipeline'!$M$6:$M$140,'Revenue Summary'!$B43,'[1]2025 Pipeline'!AX$6:AX$140)+SUMIF('[1]2025 Pipeline'!$M$6:$M$140,'Revenue Summary'!$B43,'[1]2025 Pipeline'!BK$6:BK$140))</f>
        <v>0</v>
      </c>
      <c r="R43" s="64">
        <f>IF($B$3="NO",SUMIF(Parent!$K$6:$K$209,'Revenue Summary'!$B43,Parent!BC$6:BC$209)+SUMIF(India!$K$6:$K$473,'Revenue Summary'!$B43,India!BC$6:BC$473)+SUMIF(Government!$K$6:$K$203,'Revenue Summary'!$B43,Government!BC$6:BC$203)+SUMIF('Pro Forma Adj.'!$K$6:$K$202,'Revenue Summary'!$B43,'Pro Forma Adj.'!BC$6:BC$202),SUMIF(Parent!$K$6:$K$209,'Revenue Summary'!$B43,Parent!BC$6:BC$209)+SUMIF(India!$K$6:$K$473,'Revenue Summary'!$B43,India!BC$6:BC$473)+SUMIF(Government!$K$6:$K$203,'Revenue Summary'!$B43,Government!BC$6:BC$203)+SUMIF('Pro Forma Adj.'!$K$6:$K$202,'Revenue Summary'!$B43,'Pro Forma Adj.'!BC$6:BC$202)+SUMIF('[1]2025 Pipeline'!$M$6:$M$140,'Revenue Summary'!$B43,'[1]2025 Pipeline'!AY$6:AY$140)+SUMIF('[1]2025 Pipeline'!$M$6:$M$140,'Revenue Summary'!$B43,'[1]2025 Pipeline'!BL$6:BL$140))</f>
        <v>0</v>
      </c>
      <c r="S43" s="64">
        <f>IF($B$3="NO",SUMIF(Parent!$K$6:$K$209,'Revenue Summary'!$B43,Parent!BD$6:BD$209)+SUMIF(India!$K$6:$K$473,'Revenue Summary'!$B43,India!BD$6:BD$473)+SUMIF(Government!$K$6:$K$203,'Revenue Summary'!$B43,Government!BD$6:BD$203)+SUMIF('Pro Forma Adj.'!$K$6:$K$202,'Revenue Summary'!$B43,'Pro Forma Adj.'!BD$6:BD$202),SUMIF(Parent!$K$6:$K$209,'Revenue Summary'!$B43,Parent!BD$6:BD$209)+SUMIF(India!$K$6:$K$473,'Revenue Summary'!$B43,India!BD$6:BD$473)+SUMIF(Government!$K$6:$K$203,'Revenue Summary'!$B43,Government!BD$6:BD$203)+SUMIF('Pro Forma Adj.'!$K$6:$K$202,'Revenue Summary'!$B43,'Pro Forma Adj.'!BD$6:BD$202)+SUMIF('[1]2025 Pipeline'!$M$6:$M$140,'Revenue Summary'!$B43,'[1]2025 Pipeline'!AZ$6:AZ$140)+SUMIF('[1]2025 Pipeline'!$M$6:$M$140,'Revenue Summary'!$B43,'[1]2025 Pipeline'!BM$6:BM$140))</f>
        <v>0</v>
      </c>
      <c r="T43" s="64">
        <f>IF($B$3="NO",SUMIF(Parent!$K$6:$K$209,'Revenue Summary'!$B43,Parent!BE$6:BE$209)+SUMIF(India!$K$6:$K$473,'Revenue Summary'!$B43,India!BE$6:BE$473)+SUMIF(Government!$K$6:$K$203,'Revenue Summary'!$B43,Government!BE$6:BE$203)+SUMIF('Pro Forma Adj.'!$K$6:$K$202,'Revenue Summary'!$B43,'Pro Forma Adj.'!BE$6:BE$202),SUMIF(Parent!$K$6:$K$209,'Revenue Summary'!$B43,Parent!BE$6:BE$209)+SUMIF(India!$K$6:$K$473,'Revenue Summary'!$B43,India!BE$6:BE$473)+SUMIF(Government!$K$6:$K$203,'Revenue Summary'!$B43,Government!BE$6:BE$203)+SUMIF('Pro Forma Adj.'!$K$6:$K$202,'Revenue Summary'!$B43,'Pro Forma Adj.'!BE$6:BE$202)+SUMIF('[1]2025 Pipeline'!$M$6:$M$140,'Revenue Summary'!$B43,'[1]2025 Pipeline'!BA$6:BA$140)+SUMIF('[1]2025 Pipeline'!$M$6:$M$140,'Revenue Summary'!$B43,'[1]2025 Pipeline'!BN$6:BN$140))</f>
        <v>0</v>
      </c>
      <c r="U43" s="64">
        <f>IF($B$3="NO",SUMIF(Parent!$K$6:$K$209,'Revenue Summary'!$B43,Parent!BF$6:BF$209)+SUMIF(India!$K$6:$K$473,'Revenue Summary'!$B43,India!BF$6:BF$473)+SUMIF(Government!$K$6:$K$203,'Revenue Summary'!$B43,Government!BF$6:BF$203)+SUMIF('Pro Forma Adj.'!$K$6:$K$202,'Revenue Summary'!$B43,'Pro Forma Adj.'!BF$6:BF$202),SUMIF(Parent!$K$6:$K$209,'Revenue Summary'!$B43,Parent!BF$6:BF$209)+SUMIF(India!$K$6:$K$473,'Revenue Summary'!$B43,India!BF$6:BF$473)+SUMIF(Government!$K$6:$K$203,'Revenue Summary'!$B43,Government!BF$6:BF$203)+SUMIF('Pro Forma Adj.'!$K$6:$K$202,'Revenue Summary'!$B43,'Pro Forma Adj.'!BF$6:BF$202)+SUMIF('[1]2025 Pipeline'!$M$6:$M$140,'Revenue Summary'!$B43,'[1]2025 Pipeline'!BB$6:BB$140)+SUMIF('[1]2025 Pipeline'!$M$6:$M$140,'Revenue Summary'!$B43,'[1]2025 Pipeline'!BO$6:BO$140))</f>
        <v>0</v>
      </c>
      <c r="V43" s="64">
        <f>IF($B$3="NO",SUMIF(Parent!$K$6:$K$209,'Revenue Summary'!$B43,Parent!BG$6:BG$209)+SUMIF(India!$K$6:$K$473,'Revenue Summary'!$B43,India!BG$6:BG$473)+SUMIF(Government!$K$6:$K$203,'Revenue Summary'!$B43,Government!BG$6:BG$203)+SUMIF('Pro Forma Adj.'!$K$6:$K$202,'Revenue Summary'!$B43,'Pro Forma Adj.'!BG$6:BG$202),SUMIF(Parent!$K$6:$K$209,'Revenue Summary'!$B43,Parent!BG$6:BG$209)+SUMIF(India!$K$6:$K$473,'Revenue Summary'!$B43,India!BG$6:BG$473)+SUMIF(Government!$K$6:$K$203,'Revenue Summary'!$B43,Government!BG$6:BG$203)+SUMIF('Pro Forma Adj.'!$K$6:$K$202,'Revenue Summary'!$B43,'Pro Forma Adj.'!BG$6:BG$202)+SUMIF('[1]2025 Pipeline'!$M$6:$M$140,'Revenue Summary'!$B43,'[1]2025 Pipeline'!BC$6:BC$140)+SUMIF('[1]2025 Pipeline'!$M$6:$M$140,'Revenue Summary'!$B43,'[1]2025 Pipeline'!BP$6:BP$140))</f>
        <v>0</v>
      </c>
      <c r="W43" s="64">
        <f>IF($B$3="NO",SUMIF(Parent!$K$6:$K$209,'Revenue Summary'!$B43,Parent!BH$6:BH$209)+SUMIF(India!$K$6:$K$473,'Revenue Summary'!$B43,India!BH$6:BH$473)+SUMIF(Government!$K$6:$K$203,'Revenue Summary'!$B43,Government!BH$6:BH$203)+SUMIF('Pro Forma Adj.'!$K$6:$K$202,'Revenue Summary'!$B43,'Pro Forma Adj.'!BH$6:BH$202),SUMIF(Parent!$K$6:$K$209,'Revenue Summary'!$B43,Parent!BH$6:BH$209)+SUMIF(India!$K$6:$K$473,'Revenue Summary'!$B43,India!BH$6:BH$473)+SUMIF(Government!$K$6:$K$203,'Revenue Summary'!$B43,Government!BH$6:BH$203)+SUMIF('Pro Forma Adj.'!$K$6:$K$202,'Revenue Summary'!$B43,'Pro Forma Adj.'!BH$6:BH$202)+SUMIF('[1]2025 Pipeline'!$M$6:$M$140,'Revenue Summary'!$B43,'[1]2025 Pipeline'!BD$6:BD$140)+SUMIF('[1]2025 Pipeline'!$M$6:$M$140,'Revenue Summary'!$B43,'[1]2025 Pipeline'!BQ$6:BQ$140))</f>
        <v>0</v>
      </c>
      <c r="X43" s="64">
        <f>IF($B$3="NO",SUMIF(Parent!$K$6:$K$209,'Revenue Summary'!$B43,Parent!BI$6:BI$209)+SUMIF(India!$K$6:$K$473,'Revenue Summary'!$B43,India!BI$6:BI$473)+SUMIF(Government!$K$6:$K$203,'Revenue Summary'!$B43,Government!BI$6:BI$203)+SUMIF('Pro Forma Adj.'!$K$6:$K$202,'Revenue Summary'!$B43,'Pro Forma Adj.'!BI$6:BI$202),SUMIF(Parent!$K$6:$K$209,'Revenue Summary'!$B43,Parent!BI$6:BI$209)+SUMIF(India!$K$6:$K$473,'Revenue Summary'!$B43,India!BI$6:BI$473)+SUMIF(Government!$K$6:$K$203,'Revenue Summary'!$B43,Government!BI$6:BI$203)+SUMIF('Pro Forma Adj.'!$K$6:$K$202,'Revenue Summary'!$B43,'Pro Forma Adj.'!BI$6:BI$202)+SUMIF('[1]2025 Pipeline'!$M$6:$M$140,'Revenue Summary'!$B43,'[1]2025 Pipeline'!BE$6:BE$140)+SUMIF('[1]2025 Pipeline'!$M$6:$M$140,'Revenue Summary'!$B43,'[1]2025 Pipeline'!BR$6:BR$140))</f>
        <v>0</v>
      </c>
      <c r="Y43" s="64">
        <f>IF($B$3="NO",SUMIF(Parent!$K$6:$K$209,'Revenue Summary'!$B43,Parent!BJ$6:BJ$209)+SUMIF(India!$K$6:$K$473,'Revenue Summary'!$B43,India!BJ$6:BJ$473)+SUMIF(Government!$K$6:$K$203,'Revenue Summary'!$B43,Government!BJ$6:BJ$203)+SUMIF('Pro Forma Adj.'!$K$6:$K$202,'Revenue Summary'!$B43,'Pro Forma Adj.'!BJ$6:BJ$202),SUMIF(Parent!$K$6:$K$209,'Revenue Summary'!$B43,Parent!BJ$6:BJ$209)+SUMIF(India!$K$6:$K$473,'Revenue Summary'!$B43,India!BJ$6:BJ$473)+SUMIF(Government!$K$6:$K$203,'Revenue Summary'!$B43,Government!BJ$6:BJ$203)+SUMIF('Pro Forma Adj.'!$K$6:$K$202,'Revenue Summary'!$B43,'Pro Forma Adj.'!BJ$6:BJ$202)+SUMIF('[1]2025 Pipeline'!$M$6:$M$140,'Revenue Summary'!$B43,'[1]2025 Pipeline'!BF$6:BF$140)+SUMIF('[1]2025 Pipeline'!$M$6:$M$140,'Revenue Summary'!$B43,'[1]2025 Pipeline'!BS$6:BS$140))</f>
        <v>0</v>
      </c>
      <c r="Z43" s="64">
        <f>IF($B$3="NO",SUMIF(Parent!$K$6:$K$209,'Revenue Summary'!$B43,Parent!BK$6:BK$209)+SUMIF(India!$K$6:$K$473,'Revenue Summary'!$B43,India!BK$6:BK$473)+SUMIF(Government!$K$6:$K$203,'Revenue Summary'!$B43,Government!BK$6:BK$203)+SUMIF('Pro Forma Adj.'!$K$6:$K$202,'Revenue Summary'!$B43,'Pro Forma Adj.'!BK$6:BK$202),SUMIF(Parent!$K$6:$K$209,'Revenue Summary'!$B43,Parent!BK$6:BK$209)+SUMIF(India!$K$6:$K$473,'Revenue Summary'!$B43,India!BK$6:BK$473)+SUMIF(Government!$K$6:$K$203,'Revenue Summary'!$B43,Government!BK$6:BK$203)+SUMIF('Pro Forma Adj.'!$K$6:$K$202,'Revenue Summary'!$B43,'Pro Forma Adj.'!BK$6:BK$202)+SUMIF('[1]2025 Pipeline'!$M$6:$M$140,'Revenue Summary'!$B43,'[1]2025 Pipeline'!BG$6:BG$140)+SUMIF('[1]2025 Pipeline'!$M$6:$M$140,'Revenue Summary'!$B43,'[1]2025 Pipeline'!BT$6:BT$140))</f>
        <v>0</v>
      </c>
    </row>
    <row r="44" spans="2:26" x14ac:dyDescent="0.15">
      <c r="B44" s="5" t="s">
        <v>62</v>
      </c>
      <c r="C44" s="64">
        <f>SUMIF(Parent!$K$6:$K$209,'Revenue Summary'!$B44,Parent!AN$6:AN$209)+SUMIF(India!$K$6:$K$473,'Revenue Summary'!$B44,India!AN$6:AN$473)+SUMIF(Government!$K$6:$K$203,'Revenue Summary'!$B44,Government!AN$6:AN$203)+SUMIF('Pro Forma Adj.'!$K$6:$K$202,'Revenue Summary'!$B44,'Pro Forma Adj.'!AN$6:AN$202)</f>
        <v>5287.224166666666</v>
      </c>
      <c r="D44" s="64">
        <f>SUMIF(Parent!$K$6:$K$209,'Revenue Summary'!$B44,Parent!AO$6:AO$209)+SUMIF(India!$K$6:$K$473,'Revenue Summary'!$B44,India!AO$6:AO$473)+SUMIF(Government!$K$6:$K$203,'Revenue Summary'!$B44,Government!AO$6:AO$203)+SUMIF('Pro Forma Adj.'!$K$6:$K$202,'Revenue Summary'!$B44,'Pro Forma Adj.'!AO$6:AO$202)</f>
        <v>7113.128333333334</v>
      </c>
      <c r="E44" s="64">
        <f>SUMIF(Parent!$K$6:$K$209,'Revenue Summary'!$B44,Parent!AP$6:AP$209)+SUMIF(India!$K$6:$K$473,'Revenue Summary'!$B44,India!AP$6:AP$473)+SUMIF(Government!$K$6:$K$203,'Revenue Summary'!$B44,Government!AP$6:AP$203)+SUMIF('Pro Forma Adj.'!$K$6:$K$202,'Revenue Summary'!$B44,'Pro Forma Adj.'!AP$6:AP$202)</f>
        <v>4278.4616666666661</v>
      </c>
      <c r="F44" s="64">
        <f>SUMIF(Parent!$K$6:$K$209,'Revenue Summary'!$B44,Parent!AQ$6:AQ$209)+SUMIF(India!$K$6:$K$473,'Revenue Summary'!$B44,India!AQ$6:AQ$473)+SUMIF(Government!$K$6:$K$203,'Revenue Summary'!$B44,Government!AQ$6:AQ$203)+SUMIF('Pro Forma Adj.'!$K$6:$K$202,'Revenue Summary'!$B44,'Pro Forma Adj.'!AQ$6:AQ$202)</f>
        <v>4068.461666666667</v>
      </c>
      <c r="G44" s="64">
        <f>SUMIF(Parent!$K$6:$K$209,'Revenue Summary'!$B44,Parent!AR$6:AR$209)+SUMIF(India!$K$6:$K$473,'Revenue Summary'!$B44,India!AR$6:AR$473)+SUMIF(Government!$K$6:$K$203,'Revenue Summary'!$B44,Government!AR$6:AR$203)+SUMIF('Pro Forma Adj.'!$K$6:$K$202,'Revenue Summary'!$B44,'Pro Forma Adj.'!AR$6:AR$202)</f>
        <v>2430.2925000000005</v>
      </c>
      <c r="H44" s="64">
        <f>SUMIF(Parent!$K$6:$K$209,'Revenue Summary'!$B44,Parent!AS$6:AS$209)+SUMIF(India!$K$6:$K$473,'Revenue Summary'!$B44,India!AS$6:AS$473)+SUMIF(Government!$K$6:$K$203,'Revenue Summary'!$B44,Government!AS$6:AS$203)+SUMIF('Pro Forma Adj.'!$K$6:$K$202,'Revenue Summary'!$B44,'Pro Forma Adj.'!AS$6:AS$202)</f>
        <v>9026.9591666666674</v>
      </c>
      <c r="I44" s="64">
        <f>SUMIF(Parent!$K$6:$K$209,'Revenue Summary'!$B44,Parent!AT$6:AT$209)+SUMIF(India!$K$6:$K$473,'Revenue Summary'!$B44,India!AT$6:AT$473)+SUMIF(Government!$K$6:$K$203,'Revenue Summary'!$B44,Government!AT$6:AT$203)+SUMIF('Pro Forma Adj.'!$K$6:$K$202,'Revenue Summary'!$B44,'Pro Forma Adj.'!AT$6:AT$202)</f>
        <v>9403</v>
      </c>
      <c r="J44" s="64">
        <f>SUMIF(Parent!$K$6:$K$209,'Revenue Summary'!$B44,Parent!AU$6:AU$209)+SUMIF(India!$K$6:$K$473,'Revenue Summary'!$B44,India!AU$6:AU$473)+SUMIF(Government!$K$6:$K$203,'Revenue Summary'!$B44,Government!AU$6:AU$203)+SUMIF('Pro Forma Adj.'!$K$6:$K$202,'Revenue Summary'!$B44,'Pro Forma Adj.'!AU$6:AU$202)</f>
        <v>3837.8333333333335</v>
      </c>
      <c r="K44" s="64">
        <f>SUMIF(Parent!$K$6:$K$209,'Revenue Summary'!$B44,Parent!AV$6:AV$209)+SUMIF(India!$K$6:$K$473,'Revenue Summary'!$B44,India!AV$6:AV$473)+SUMIF(Government!$K$6:$K$203,'Revenue Summary'!$B44,Government!AV$6:AV$203)+SUMIF('Pro Forma Adj.'!$K$6:$K$202,'Revenue Summary'!$B44,'Pro Forma Adj.'!AV$6:AV$202)</f>
        <v>3837.8333333333335</v>
      </c>
      <c r="L44" s="64">
        <f>SUMIF(Parent!$K$6:$K$209,'Revenue Summary'!$B44,Parent!AW$6:AW$209)+SUMIF(India!$K$6:$K$473,'Revenue Summary'!$B44,India!AW$6:AW$473)+SUMIF(Government!$K$6:$K$203,'Revenue Summary'!$B44,Government!AW$6:AW$203)+SUMIF('Pro Forma Adj.'!$K$6:$K$202,'Revenue Summary'!$B44,'Pro Forma Adj.'!AW$6:AW$202)</f>
        <v>3521.1666666666665</v>
      </c>
      <c r="M44" s="64">
        <f>SUMIF(Parent!$K$6:$K$209,'Revenue Summary'!$B44,Parent!AX$6:AX$209)+SUMIF(India!$K$6:$K$473,'Revenue Summary'!$B44,India!AX$6:AX$473)+SUMIF(Government!$K$6:$K$203,'Revenue Summary'!$B44,Government!AX$6:AX$203)+SUMIF('Pro Forma Adj.'!$K$6:$K$202,'Revenue Summary'!$B44,'Pro Forma Adj.'!AX$6:AX$202)</f>
        <v>3273.5</v>
      </c>
      <c r="N44" s="64">
        <f>SUMIF(Parent!$K$6:$K$209,'Revenue Summary'!$B44,Parent!AY$6:AY$209)+SUMIF(India!$K$6:$K$473,'Revenue Summary'!$B44,India!AY$6:AY$473)+SUMIF(Government!$K$6:$K$203,'Revenue Summary'!$B44,Government!AY$6:AY$203)+SUMIF('Pro Forma Adj.'!$K$6:$K$202,'Revenue Summary'!$B44,'Pro Forma Adj.'!AY$6:AY$202)</f>
        <v>3273.5</v>
      </c>
      <c r="O44" s="64">
        <f>IF($B$3="NO",SUMIF(Parent!$K$6:$K$209,'Revenue Summary'!$B44,Parent!AZ$6:AZ$209)+SUMIF(India!$K$6:$K$473,'Revenue Summary'!$B44,India!AZ$6:AZ$473)+SUMIF(Government!$K$6:$K$203,'Revenue Summary'!$B44,Government!AZ$6:AZ$203)+SUMIF('Pro Forma Adj.'!$K$6:$K$202,'Revenue Summary'!$B44,'Pro Forma Adj.'!AZ$6:AZ$202),SUMIF(Parent!$K$6:$K$209,'Revenue Summary'!$B44,Parent!AZ$6:AZ$209)+SUMIF(India!$K$6:$K$473,'Revenue Summary'!$B44,India!AZ$6:AZ$473)+SUMIF(Government!$K$6:$K$203,'Revenue Summary'!$B44,Government!AZ$6:AZ$203)+SUMIF('Pro Forma Adj.'!$K$6:$K$202,'Revenue Summary'!$B44,'Pro Forma Adj.'!AZ$6:AZ$202)+SUMIF('[1]2025 Pipeline'!$M$6:$M$140,'Revenue Summary'!$B44,'[1]2025 Pipeline'!AV$6:AV$140)+SUMIF('[1]2025 Pipeline'!$M$6:$M$140,'Revenue Summary'!$B44,'[1]2025 Pipeline'!BI$6:BI$140))</f>
        <v>2608.5</v>
      </c>
      <c r="P44" s="64">
        <f>IF($B$3="NO",SUMIF(Parent!$K$6:$K$209,'Revenue Summary'!$B44,Parent!BA$6:BA$209)+SUMIF(India!$K$6:$K$473,'Revenue Summary'!$B44,India!BA$6:BA$473)+SUMIF(Government!$K$6:$K$203,'Revenue Summary'!$B44,Government!BA$6:BA$203)+SUMIF('Pro Forma Adj.'!$K$6:$K$202,'Revenue Summary'!$B44,'Pro Forma Adj.'!BA$6:BA$202),SUMIF(Parent!$K$6:$K$209,'Revenue Summary'!$B44,Parent!BA$6:BA$209)+SUMIF(India!$K$6:$K$473,'Revenue Summary'!$B44,India!BA$6:BA$473)+SUMIF(Government!$K$6:$K$203,'Revenue Summary'!$B44,Government!BA$6:BA$203)+SUMIF('Pro Forma Adj.'!$K$6:$K$202,'Revenue Summary'!$B44,'Pro Forma Adj.'!BA$6:BA$202)+SUMIF('[1]2025 Pipeline'!$M$6:$M$140,'Revenue Summary'!$B44,'[1]2025 Pipeline'!AW$6:AW$140)+SUMIF('[1]2025 Pipeline'!$M$6:$M$140,'Revenue Summary'!$B44,'[1]2025 Pipeline'!BJ$6:BJ$140))</f>
        <v>2151.8333333333335</v>
      </c>
      <c r="Q44" s="64">
        <f>IF($B$3="NO",SUMIF(Parent!$K$6:$K$209,'Revenue Summary'!$B44,Parent!BB$6:BB$209)+SUMIF(India!$K$6:$K$473,'Revenue Summary'!$B44,India!BB$6:BB$473)+SUMIF(Government!$K$6:$K$203,'Revenue Summary'!$B44,Government!BB$6:BB$203)+SUMIF('Pro Forma Adj.'!$K$6:$K$202,'Revenue Summary'!$B44,'Pro Forma Adj.'!BB$6:BB$202),SUMIF(Parent!$K$6:$K$209,'Revenue Summary'!$B44,Parent!BB$6:BB$209)+SUMIF(India!$K$6:$K$473,'Revenue Summary'!$B44,India!BB$6:BB$473)+SUMIF(Government!$K$6:$K$203,'Revenue Summary'!$B44,Government!BB$6:BB$203)+SUMIF('Pro Forma Adj.'!$K$6:$K$202,'Revenue Summary'!$B44,'Pro Forma Adj.'!BB$6:BB$202)+SUMIF('[1]2025 Pipeline'!$M$6:$M$140,'Revenue Summary'!$B44,'[1]2025 Pipeline'!AX$6:AX$140)+SUMIF('[1]2025 Pipeline'!$M$6:$M$140,'Revenue Summary'!$B44,'[1]2025 Pipeline'!BK$6:BK$140))</f>
        <v>1940.1666666666665</v>
      </c>
      <c r="R44" s="64">
        <f>IF($B$3="NO",SUMIF(Parent!$K$6:$K$209,'Revenue Summary'!$B44,Parent!BC$6:BC$209)+SUMIF(India!$K$6:$K$473,'Revenue Summary'!$B44,India!BC$6:BC$473)+SUMIF(Government!$K$6:$K$203,'Revenue Summary'!$B44,Government!BC$6:BC$203)+SUMIF('Pro Forma Adj.'!$K$6:$K$202,'Revenue Summary'!$B44,'Pro Forma Adj.'!BC$6:BC$202),SUMIF(Parent!$K$6:$K$209,'Revenue Summary'!$B44,Parent!BC$6:BC$209)+SUMIF(India!$K$6:$K$473,'Revenue Summary'!$B44,India!BC$6:BC$473)+SUMIF(Government!$K$6:$K$203,'Revenue Summary'!$B44,Government!BC$6:BC$203)+SUMIF('Pro Forma Adj.'!$K$6:$K$202,'Revenue Summary'!$B44,'Pro Forma Adj.'!BC$6:BC$202)+SUMIF('[1]2025 Pipeline'!$M$6:$M$140,'Revenue Summary'!$B44,'[1]2025 Pipeline'!AY$6:AY$140)+SUMIF('[1]2025 Pipeline'!$M$6:$M$140,'Revenue Summary'!$B44,'[1]2025 Pipeline'!BL$6:BL$140))</f>
        <v>208.5</v>
      </c>
      <c r="S44" s="64">
        <f>IF($B$3="NO",SUMIF(Parent!$K$6:$K$209,'Revenue Summary'!$B44,Parent!BD$6:BD$209)+SUMIF(India!$K$6:$K$473,'Revenue Summary'!$B44,India!BD$6:BD$473)+SUMIF(Government!$K$6:$K$203,'Revenue Summary'!$B44,Government!BD$6:BD$203)+SUMIF('Pro Forma Adj.'!$K$6:$K$202,'Revenue Summary'!$B44,'Pro Forma Adj.'!BD$6:BD$202),SUMIF(Parent!$K$6:$K$209,'Revenue Summary'!$B44,Parent!BD$6:BD$209)+SUMIF(India!$K$6:$K$473,'Revenue Summary'!$B44,India!BD$6:BD$473)+SUMIF(Government!$K$6:$K$203,'Revenue Summary'!$B44,Government!BD$6:BD$203)+SUMIF('Pro Forma Adj.'!$K$6:$K$202,'Revenue Summary'!$B44,'Pro Forma Adj.'!BD$6:BD$202)+SUMIF('[1]2025 Pipeline'!$M$6:$M$140,'Revenue Summary'!$B44,'[1]2025 Pipeline'!AZ$6:AZ$140)+SUMIF('[1]2025 Pipeline'!$M$6:$M$140,'Revenue Summary'!$B44,'[1]2025 Pipeline'!BM$6:BM$140))</f>
        <v>146.83333333333331</v>
      </c>
      <c r="T44" s="64">
        <f>IF($B$3="NO",SUMIF(Parent!$K$6:$K$209,'Revenue Summary'!$B44,Parent!BE$6:BE$209)+SUMIF(India!$K$6:$K$473,'Revenue Summary'!$B44,India!BE$6:BE$473)+SUMIF(Government!$K$6:$K$203,'Revenue Summary'!$B44,Government!BE$6:BE$203)+SUMIF('Pro Forma Adj.'!$K$6:$K$202,'Revenue Summary'!$B44,'Pro Forma Adj.'!BE$6:BE$202),SUMIF(Parent!$K$6:$K$209,'Revenue Summary'!$B44,Parent!BE$6:BE$209)+SUMIF(India!$K$6:$K$473,'Revenue Summary'!$B44,India!BE$6:BE$473)+SUMIF(Government!$K$6:$K$203,'Revenue Summary'!$B44,Government!BE$6:BE$203)+SUMIF('Pro Forma Adj.'!$K$6:$K$202,'Revenue Summary'!$B44,'Pro Forma Adj.'!BE$6:BE$202)+SUMIF('[1]2025 Pipeline'!$M$6:$M$140,'Revenue Summary'!$B44,'[1]2025 Pipeline'!BA$6:BA$140)+SUMIF('[1]2025 Pipeline'!$M$6:$M$140,'Revenue Summary'!$B44,'[1]2025 Pipeline'!BN$6:BN$140))</f>
        <v>100083.33333333333</v>
      </c>
      <c r="U44" s="64">
        <f>IF($B$3="NO",SUMIF(Parent!$K$6:$K$209,'Revenue Summary'!$B44,Parent!BF$6:BF$209)+SUMIF(India!$K$6:$K$473,'Revenue Summary'!$B44,India!BF$6:BF$473)+SUMIF(Government!$K$6:$K$203,'Revenue Summary'!$B44,Government!BF$6:BF$203)+SUMIF('Pro Forma Adj.'!$K$6:$K$202,'Revenue Summary'!$B44,'Pro Forma Adj.'!BF$6:BF$202),SUMIF(Parent!$K$6:$K$209,'Revenue Summary'!$B44,Parent!BF$6:BF$209)+SUMIF(India!$K$6:$K$473,'Revenue Summary'!$B44,India!BF$6:BF$473)+SUMIF(Government!$K$6:$K$203,'Revenue Summary'!$B44,Government!BF$6:BF$203)+SUMIF('Pro Forma Adj.'!$K$6:$K$202,'Revenue Summary'!$B44,'Pro Forma Adj.'!BF$6:BF$202)+SUMIF('[1]2025 Pipeline'!$M$6:$M$140,'Revenue Summary'!$B44,'[1]2025 Pipeline'!BB$6:BB$140)+SUMIF('[1]2025 Pipeline'!$M$6:$M$140,'Revenue Summary'!$B44,'[1]2025 Pipeline'!BO$6:BO$140))</f>
        <v>83.333333333333329</v>
      </c>
      <c r="V44" s="64">
        <f>IF($B$3="NO",SUMIF(Parent!$K$6:$K$209,'Revenue Summary'!$B44,Parent!BG$6:BG$209)+SUMIF(India!$K$6:$K$473,'Revenue Summary'!$B44,India!BG$6:BG$473)+SUMIF(Government!$K$6:$K$203,'Revenue Summary'!$B44,Government!BG$6:BG$203)+SUMIF('Pro Forma Adj.'!$K$6:$K$202,'Revenue Summary'!$B44,'Pro Forma Adj.'!BG$6:BG$202),SUMIF(Parent!$K$6:$K$209,'Revenue Summary'!$B44,Parent!BG$6:BG$209)+SUMIF(India!$K$6:$K$473,'Revenue Summary'!$B44,India!BG$6:BG$473)+SUMIF(Government!$K$6:$K$203,'Revenue Summary'!$B44,Government!BG$6:BG$203)+SUMIF('Pro Forma Adj.'!$K$6:$K$202,'Revenue Summary'!$B44,'Pro Forma Adj.'!BG$6:BG$202)+SUMIF('[1]2025 Pipeline'!$M$6:$M$140,'Revenue Summary'!$B44,'[1]2025 Pipeline'!BC$6:BC$140)+SUMIF('[1]2025 Pipeline'!$M$6:$M$140,'Revenue Summary'!$B44,'[1]2025 Pipeline'!BP$6:BP$140))</f>
        <v>83.333333333333329</v>
      </c>
      <c r="W44" s="64">
        <f>IF($B$3="NO",SUMIF(Parent!$K$6:$K$209,'Revenue Summary'!$B44,Parent!BH$6:BH$209)+SUMIF(India!$K$6:$K$473,'Revenue Summary'!$B44,India!BH$6:BH$473)+SUMIF(Government!$K$6:$K$203,'Revenue Summary'!$B44,Government!BH$6:BH$203)+SUMIF('Pro Forma Adj.'!$K$6:$K$202,'Revenue Summary'!$B44,'Pro Forma Adj.'!BH$6:BH$202),SUMIF(Parent!$K$6:$K$209,'Revenue Summary'!$B44,Parent!BH$6:BH$209)+SUMIF(India!$K$6:$K$473,'Revenue Summary'!$B44,India!BH$6:BH$473)+SUMIF(Government!$K$6:$K$203,'Revenue Summary'!$B44,Government!BH$6:BH$203)+SUMIF('Pro Forma Adj.'!$K$6:$K$202,'Revenue Summary'!$B44,'Pro Forma Adj.'!BH$6:BH$202)+SUMIF('[1]2025 Pipeline'!$M$6:$M$140,'Revenue Summary'!$B44,'[1]2025 Pipeline'!BD$6:BD$140)+SUMIF('[1]2025 Pipeline'!$M$6:$M$140,'Revenue Summary'!$B44,'[1]2025 Pipeline'!BQ$6:BQ$140))</f>
        <v>83.333333333333329</v>
      </c>
      <c r="X44" s="64">
        <f>IF($B$3="NO",SUMIF(Parent!$K$6:$K$209,'Revenue Summary'!$B44,Parent!BI$6:BI$209)+SUMIF(India!$K$6:$K$473,'Revenue Summary'!$B44,India!BI$6:BI$473)+SUMIF(Government!$K$6:$K$203,'Revenue Summary'!$B44,Government!BI$6:BI$203)+SUMIF('Pro Forma Adj.'!$K$6:$K$202,'Revenue Summary'!$B44,'Pro Forma Adj.'!BI$6:BI$202),SUMIF(Parent!$K$6:$K$209,'Revenue Summary'!$B44,Parent!BI$6:BI$209)+SUMIF(India!$K$6:$K$473,'Revenue Summary'!$B44,India!BI$6:BI$473)+SUMIF(Government!$K$6:$K$203,'Revenue Summary'!$B44,Government!BI$6:BI$203)+SUMIF('Pro Forma Adj.'!$K$6:$K$202,'Revenue Summary'!$B44,'Pro Forma Adj.'!BI$6:BI$202)+SUMIF('[1]2025 Pipeline'!$M$6:$M$140,'Revenue Summary'!$B44,'[1]2025 Pipeline'!BE$6:BE$140)+SUMIF('[1]2025 Pipeline'!$M$6:$M$140,'Revenue Summary'!$B44,'[1]2025 Pipeline'!BR$6:BR$140))</f>
        <v>83.333333333333329</v>
      </c>
      <c r="Y44" s="64">
        <f>IF($B$3="NO",SUMIF(Parent!$K$6:$K$209,'Revenue Summary'!$B44,Parent!BJ$6:BJ$209)+SUMIF(India!$K$6:$K$473,'Revenue Summary'!$B44,India!BJ$6:BJ$473)+SUMIF(Government!$K$6:$K$203,'Revenue Summary'!$B44,Government!BJ$6:BJ$203)+SUMIF('Pro Forma Adj.'!$K$6:$K$202,'Revenue Summary'!$B44,'Pro Forma Adj.'!BJ$6:BJ$202),SUMIF(Parent!$K$6:$K$209,'Revenue Summary'!$B44,Parent!BJ$6:BJ$209)+SUMIF(India!$K$6:$K$473,'Revenue Summary'!$B44,India!BJ$6:BJ$473)+SUMIF(Government!$K$6:$K$203,'Revenue Summary'!$B44,Government!BJ$6:BJ$203)+SUMIF('Pro Forma Adj.'!$K$6:$K$202,'Revenue Summary'!$B44,'Pro Forma Adj.'!BJ$6:BJ$202)+SUMIF('[1]2025 Pipeline'!$M$6:$M$140,'Revenue Summary'!$B44,'[1]2025 Pipeline'!BF$6:BF$140)+SUMIF('[1]2025 Pipeline'!$M$6:$M$140,'Revenue Summary'!$B44,'[1]2025 Pipeline'!BS$6:BS$140))</f>
        <v>0</v>
      </c>
      <c r="Z44" s="64">
        <f>IF($B$3="NO",SUMIF(Parent!$K$6:$K$209,'Revenue Summary'!$B44,Parent!BK$6:BK$209)+SUMIF(India!$K$6:$K$473,'Revenue Summary'!$B44,India!BK$6:BK$473)+SUMIF(Government!$K$6:$K$203,'Revenue Summary'!$B44,Government!BK$6:BK$203)+SUMIF('Pro Forma Adj.'!$K$6:$K$202,'Revenue Summary'!$B44,'Pro Forma Adj.'!BK$6:BK$202),SUMIF(Parent!$K$6:$K$209,'Revenue Summary'!$B44,Parent!BK$6:BK$209)+SUMIF(India!$K$6:$K$473,'Revenue Summary'!$B44,India!BK$6:BK$473)+SUMIF(Government!$K$6:$K$203,'Revenue Summary'!$B44,Government!BK$6:BK$203)+SUMIF('Pro Forma Adj.'!$K$6:$K$202,'Revenue Summary'!$B44,'Pro Forma Adj.'!BK$6:BK$202)+SUMIF('[1]2025 Pipeline'!$M$6:$M$140,'Revenue Summary'!$B44,'[1]2025 Pipeline'!BG$6:BG$140)+SUMIF('[1]2025 Pipeline'!$M$6:$M$140,'Revenue Summary'!$B44,'[1]2025 Pipeline'!BT$6:BT$140))</f>
        <v>0</v>
      </c>
    </row>
    <row r="45" spans="2:26" x14ac:dyDescent="0.15">
      <c r="B45" s="5" t="s">
        <v>63</v>
      </c>
      <c r="C45" s="64">
        <f>SUMIF(Parent!$K$6:$K$209,'Revenue Summary'!$B45,Parent!AN$6:AN$209)+SUMIF(India!$K$6:$K$473,'Revenue Summary'!$B45,India!AN$6:AN$473)+SUMIF(Government!$K$6:$K$203,'Revenue Summary'!$B45,Government!AN$6:AN$203)+SUMIF('Pro Forma Adj.'!$K$6:$K$202,'Revenue Summary'!$B45,'Pro Forma Adj.'!AN$6:AN$202)</f>
        <v>12065.911217516059</v>
      </c>
      <c r="D45" s="64">
        <f>SUMIF(Parent!$K$6:$K$209,'Revenue Summary'!$B45,Parent!AO$6:AO$209)+SUMIF(India!$K$6:$K$473,'Revenue Summary'!$B45,India!AO$6:AO$473)+SUMIF(Government!$K$6:$K$203,'Revenue Summary'!$B45,Government!AO$6:AO$203)+SUMIF('Pro Forma Adj.'!$K$6:$K$202,'Revenue Summary'!$B45,'Pro Forma Adj.'!AO$6:AO$202)</f>
        <v>25316.755713735969</v>
      </c>
      <c r="E45" s="64">
        <f>SUMIF(Parent!$K$6:$K$209,'Revenue Summary'!$B45,Parent!AP$6:AP$209)+SUMIF(India!$K$6:$K$473,'Revenue Summary'!$B45,India!AP$6:AP$473)+SUMIF(Government!$K$6:$K$203,'Revenue Summary'!$B45,Government!AP$6:AP$203)+SUMIF('Pro Forma Adj.'!$K$6:$K$202,'Revenue Summary'!$B45,'Pro Forma Adj.'!AP$6:AP$202)</f>
        <v>83307.649206675473</v>
      </c>
      <c r="F45" s="64">
        <f>SUMIF(Parent!$K$6:$K$209,'Revenue Summary'!$B45,Parent!AQ$6:AQ$209)+SUMIF(India!$K$6:$K$473,'Revenue Summary'!$B45,India!AQ$6:AQ$473)+SUMIF(Government!$K$6:$K$203,'Revenue Summary'!$B45,Government!AQ$6:AQ$203)+SUMIF('Pro Forma Adj.'!$K$6:$K$202,'Revenue Summary'!$B45,'Pro Forma Adj.'!AQ$6:AQ$202)</f>
        <v>580.90236541444415</v>
      </c>
      <c r="G45" s="64">
        <f>SUMIF(Parent!$K$6:$K$209,'Revenue Summary'!$B45,Parent!AR$6:AR$209)+SUMIF(India!$K$6:$K$473,'Revenue Summary'!$B45,India!AR$6:AR$473)+SUMIF(Government!$K$6:$K$203,'Revenue Summary'!$B45,Government!AR$6:AR$203)+SUMIF('Pro Forma Adj.'!$K$6:$K$202,'Revenue Summary'!$B45,'Pro Forma Adj.'!AR$6:AR$202)</f>
        <v>29421.994372732184</v>
      </c>
      <c r="H45" s="64">
        <f>SUMIF(Parent!$K$6:$K$209,'Revenue Summary'!$B45,Parent!AS$6:AS$209)+SUMIF(India!$K$6:$K$473,'Revenue Summary'!$B45,India!AS$6:AS$473)+SUMIF(Government!$K$6:$K$203,'Revenue Summary'!$B45,Government!AS$6:AS$203)+SUMIF('Pro Forma Adj.'!$K$6:$K$202,'Revenue Summary'!$B45,'Pro Forma Adj.'!AS$6:AS$202)</f>
        <v>12924.525045546268</v>
      </c>
      <c r="I45" s="64">
        <f>SUMIF(Parent!$K$6:$K$209,'Revenue Summary'!$B45,Parent!AT$6:AT$209)+SUMIF(India!$K$6:$K$473,'Revenue Summary'!$B45,India!AT$6:AT$473)+SUMIF(Government!$K$6:$K$203,'Revenue Summary'!$B45,Government!AT$6:AT$203)+SUMIF('Pro Forma Adj.'!$K$6:$K$202,'Revenue Summary'!$B45,'Pro Forma Adj.'!AT$6:AT$202)</f>
        <v>598.76866592893214</v>
      </c>
      <c r="J45" s="64">
        <f>SUMIF(Parent!$K$6:$K$209,'Revenue Summary'!$B45,Parent!AU$6:AU$209)+SUMIF(India!$K$6:$K$473,'Revenue Summary'!$B45,India!AU$6:AU$473)+SUMIF(Government!$K$6:$K$203,'Revenue Summary'!$B45,Government!AU$6:AU$203)+SUMIF('Pro Forma Adj.'!$K$6:$K$202,'Revenue Summary'!$B45,'Pro Forma Adj.'!AU$6:AU$202)</f>
        <v>25812.878260225709</v>
      </c>
      <c r="K45" s="64">
        <f>SUMIF(Parent!$K$6:$K$209,'Revenue Summary'!$B45,Parent!AV$6:AV$209)+SUMIF(India!$K$6:$K$473,'Revenue Summary'!$B45,India!AV$6:AV$473)+SUMIF(Government!$K$6:$K$203,'Revenue Summary'!$B45,Government!AV$6:AV$203)+SUMIF('Pro Forma Adj.'!$K$6:$K$202,'Revenue Summary'!$B45,'Pro Forma Adj.'!AV$6:AV$202)</f>
        <v>12825.676671122575</v>
      </c>
      <c r="L45" s="64">
        <f>SUMIF(Parent!$K$6:$K$209,'Revenue Summary'!$B45,Parent!AW$6:AW$209)+SUMIF(India!$K$6:$K$473,'Revenue Summary'!$B45,India!AW$6:AW$473)+SUMIF(Government!$K$6:$K$203,'Revenue Summary'!$B45,Government!AW$6:AW$203)+SUMIF('Pro Forma Adj.'!$K$6:$K$202,'Revenue Summary'!$B45,'Pro Forma Adj.'!AW$6:AW$202)</f>
        <v>13239.954059141321</v>
      </c>
      <c r="M45" s="64">
        <f>SUMIF(Parent!$K$6:$K$209,'Revenue Summary'!$B45,Parent!AX$6:AX$209)+SUMIF(India!$K$6:$K$473,'Revenue Summary'!$B45,India!AX$6:AX$473)+SUMIF(Government!$K$6:$K$203,'Revenue Summary'!$B45,Government!AX$6:AX$203)+SUMIF('Pro Forma Adj.'!$K$6:$K$202,'Revenue Summary'!$B45,'Pro Forma Adj.'!AX$6:AX$202)</f>
        <v>107354.10512752633</v>
      </c>
      <c r="N45" s="64">
        <f>SUMIF(Parent!$K$6:$K$209,'Revenue Summary'!$B45,Parent!AY$6:AY$209)+SUMIF(India!$K$6:$K$473,'Revenue Summary'!$B45,India!AY$6:AY$473)+SUMIF(Government!$K$6:$K$203,'Revenue Summary'!$B45,Government!AY$6:AY$203)+SUMIF('Pro Forma Adj.'!$K$6:$K$202,'Revenue Summary'!$B45,'Pro Forma Adj.'!AY$6:AY$202)</f>
        <v>1967.281408115083</v>
      </c>
      <c r="O45" s="64">
        <f>IF($B$3="NO",SUMIF(Parent!$K$6:$K$209,'Revenue Summary'!$B45,Parent!AZ$6:AZ$209)+SUMIF(India!$K$6:$K$473,'Revenue Summary'!$B45,India!AZ$6:AZ$473)+SUMIF(Government!$K$6:$K$203,'Revenue Summary'!$B45,Government!AZ$6:AZ$203)+SUMIF('Pro Forma Adj.'!$K$6:$K$202,'Revenue Summary'!$B45,'Pro Forma Adj.'!AZ$6:AZ$202),SUMIF(Parent!$K$6:$K$209,'Revenue Summary'!$B45,Parent!AZ$6:AZ$209)+SUMIF(India!$K$6:$K$473,'Revenue Summary'!$B45,India!AZ$6:AZ$473)+SUMIF(Government!$K$6:$K$203,'Revenue Summary'!$B45,Government!AZ$6:AZ$203)+SUMIF('Pro Forma Adj.'!$K$6:$K$202,'Revenue Summary'!$B45,'Pro Forma Adj.'!AZ$6:AZ$202)+SUMIF('[1]2025 Pipeline'!$M$6:$M$140,'Revenue Summary'!$B45,'[1]2025 Pipeline'!AV$6:AV$140)+SUMIF('[1]2025 Pipeline'!$M$6:$M$140,'Revenue Summary'!$B45,'[1]2025 Pipeline'!BI$6:BI$140))</f>
        <v>7592.4265593389009</v>
      </c>
      <c r="P45" s="64">
        <f>IF($B$3="NO",SUMIF(Parent!$K$6:$K$209,'Revenue Summary'!$B45,Parent!BA$6:BA$209)+SUMIF(India!$K$6:$K$473,'Revenue Summary'!$B45,India!BA$6:BA$473)+SUMIF(Government!$K$6:$K$203,'Revenue Summary'!$B45,Government!BA$6:BA$203)+SUMIF('Pro Forma Adj.'!$K$6:$K$202,'Revenue Summary'!$B45,'Pro Forma Adj.'!BA$6:BA$202),SUMIF(Parent!$K$6:$K$209,'Revenue Summary'!$B45,Parent!BA$6:BA$209)+SUMIF(India!$K$6:$K$473,'Revenue Summary'!$B45,India!BA$6:BA$473)+SUMIF(Government!$K$6:$K$203,'Revenue Summary'!$B45,Government!BA$6:BA$203)+SUMIF('Pro Forma Adj.'!$K$6:$K$202,'Revenue Summary'!$B45,'Pro Forma Adj.'!BA$6:BA$202)+SUMIF('[1]2025 Pipeline'!$M$6:$M$140,'Revenue Summary'!$B45,'[1]2025 Pipeline'!AW$6:AW$140)+SUMIF('[1]2025 Pipeline'!$M$6:$M$140,'Revenue Summary'!$B45,'[1]2025 Pipeline'!BJ$6:BJ$140))</f>
        <v>5085.5093937057973</v>
      </c>
      <c r="Q45" s="64">
        <f>IF($B$3="NO",SUMIF(Parent!$K$6:$K$209,'Revenue Summary'!$B45,Parent!BB$6:BB$209)+SUMIF(India!$K$6:$K$473,'Revenue Summary'!$B45,India!BB$6:BB$473)+SUMIF(Government!$K$6:$K$203,'Revenue Summary'!$B45,Government!BB$6:BB$203)+SUMIF('Pro Forma Adj.'!$K$6:$K$202,'Revenue Summary'!$B45,'Pro Forma Adj.'!BB$6:BB$202),SUMIF(Parent!$K$6:$K$209,'Revenue Summary'!$B45,Parent!BB$6:BB$209)+SUMIF(India!$K$6:$K$473,'Revenue Summary'!$B45,India!BB$6:BB$473)+SUMIF(Government!$K$6:$K$203,'Revenue Summary'!$B45,Government!BB$6:BB$203)+SUMIF('Pro Forma Adj.'!$K$6:$K$202,'Revenue Summary'!$B45,'Pro Forma Adj.'!BB$6:BB$202)+SUMIF('[1]2025 Pipeline'!$M$6:$M$140,'Revenue Summary'!$B45,'[1]2025 Pipeline'!AX$6:AX$140)+SUMIF('[1]2025 Pipeline'!$M$6:$M$140,'Revenue Summary'!$B45,'[1]2025 Pipeline'!BK$6:BK$140))</f>
        <v>19789.636710048566</v>
      </c>
      <c r="R45" s="64">
        <f>IF($B$3="NO",SUMIF(Parent!$K$6:$K$209,'Revenue Summary'!$B45,Parent!BC$6:BC$209)+SUMIF(India!$K$6:$K$473,'Revenue Summary'!$B45,India!BC$6:BC$473)+SUMIF(Government!$K$6:$K$203,'Revenue Summary'!$B45,Government!BC$6:BC$203)+SUMIF('Pro Forma Adj.'!$K$6:$K$202,'Revenue Summary'!$B45,'Pro Forma Adj.'!BC$6:BC$202),SUMIF(Parent!$K$6:$K$209,'Revenue Summary'!$B45,Parent!BC$6:BC$209)+SUMIF(India!$K$6:$K$473,'Revenue Summary'!$B45,India!BC$6:BC$473)+SUMIF(Government!$K$6:$K$203,'Revenue Summary'!$B45,Government!BC$6:BC$203)+SUMIF('Pro Forma Adj.'!$K$6:$K$202,'Revenue Summary'!$B45,'Pro Forma Adj.'!BC$6:BC$202)+SUMIF('[1]2025 Pipeline'!$M$6:$M$140,'Revenue Summary'!$B45,'[1]2025 Pipeline'!AY$6:AY$140)+SUMIF('[1]2025 Pipeline'!$M$6:$M$140,'Revenue Summary'!$B45,'[1]2025 Pipeline'!BL$6:BL$140))</f>
        <v>0</v>
      </c>
      <c r="S45" s="64">
        <f>IF($B$3="NO",SUMIF(Parent!$K$6:$K$209,'Revenue Summary'!$B45,Parent!BD$6:BD$209)+SUMIF(India!$K$6:$K$473,'Revenue Summary'!$B45,India!BD$6:BD$473)+SUMIF(Government!$K$6:$K$203,'Revenue Summary'!$B45,Government!BD$6:BD$203)+SUMIF('Pro Forma Adj.'!$K$6:$K$202,'Revenue Summary'!$B45,'Pro Forma Adj.'!BD$6:BD$202),SUMIF(Parent!$K$6:$K$209,'Revenue Summary'!$B45,Parent!BD$6:BD$209)+SUMIF(India!$K$6:$K$473,'Revenue Summary'!$B45,India!BD$6:BD$473)+SUMIF(Government!$K$6:$K$203,'Revenue Summary'!$B45,Government!BD$6:BD$203)+SUMIF('Pro Forma Adj.'!$K$6:$K$202,'Revenue Summary'!$B45,'Pro Forma Adj.'!BD$6:BD$202)+SUMIF('[1]2025 Pipeline'!$M$6:$M$140,'Revenue Summary'!$B45,'[1]2025 Pipeline'!AZ$6:AZ$140)+SUMIF('[1]2025 Pipeline'!$M$6:$M$140,'Revenue Summary'!$B45,'[1]2025 Pipeline'!BM$6:BM$140))</f>
        <v>40055.879999999997</v>
      </c>
      <c r="T45" s="64">
        <f>IF($B$3="NO",SUMIF(Parent!$K$6:$K$209,'Revenue Summary'!$B45,Parent!BE$6:BE$209)+SUMIF(India!$K$6:$K$473,'Revenue Summary'!$B45,India!BE$6:BE$473)+SUMIF(Government!$K$6:$K$203,'Revenue Summary'!$B45,Government!BE$6:BE$203)+SUMIF('Pro Forma Adj.'!$K$6:$K$202,'Revenue Summary'!$B45,'Pro Forma Adj.'!BE$6:BE$202),SUMIF(Parent!$K$6:$K$209,'Revenue Summary'!$B45,Parent!BE$6:BE$209)+SUMIF(India!$K$6:$K$473,'Revenue Summary'!$B45,India!BE$6:BE$473)+SUMIF(Government!$K$6:$K$203,'Revenue Summary'!$B45,Government!BE$6:BE$203)+SUMIF('Pro Forma Adj.'!$K$6:$K$202,'Revenue Summary'!$B45,'Pro Forma Adj.'!BE$6:BE$202)+SUMIF('[1]2025 Pipeline'!$M$6:$M$140,'Revenue Summary'!$B45,'[1]2025 Pipeline'!BA$6:BA$140)+SUMIF('[1]2025 Pipeline'!$M$6:$M$140,'Revenue Summary'!$B45,'[1]2025 Pipeline'!BN$6:BN$140))</f>
        <v>17616.951780821917</v>
      </c>
      <c r="U45" s="64">
        <f>IF($B$3="NO",SUMIF(Parent!$K$6:$K$209,'Revenue Summary'!$B45,Parent!BF$6:BF$209)+SUMIF(India!$K$6:$K$473,'Revenue Summary'!$B45,India!BF$6:BF$473)+SUMIF(Government!$K$6:$K$203,'Revenue Summary'!$B45,Government!BF$6:BF$203)+SUMIF('Pro Forma Adj.'!$K$6:$K$202,'Revenue Summary'!$B45,'Pro Forma Adj.'!BF$6:BF$202),SUMIF(Parent!$K$6:$K$209,'Revenue Summary'!$B45,Parent!BF$6:BF$209)+SUMIF(India!$K$6:$K$473,'Revenue Summary'!$B45,India!BF$6:BF$473)+SUMIF(Government!$K$6:$K$203,'Revenue Summary'!$B45,Government!BF$6:BF$203)+SUMIF('Pro Forma Adj.'!$K$6:$K$202,'Revenue Summary'!$B45,'Pro Forma Adj.'!BF$6:BF$202)+SUMIF('[1]2025 Pipeline'!$M$6:$M$140,'Revenue Summary'!$B45,'[1]2025 Pipeline'!BB$6:BB$140)+SUMIF('[1]2025 Pipeline'!$M$6:$M$140,'Revenue Summary'!$B45,'[1]2025 Pipeline'!BO$6:BO$140))</f>
        <v>416186.358173516</v>
      </c>
      <c r="V45" s="64">
        <f>IF($B$3="NO",SUMIF(Parent!$K$6:$K$209,'Revenue Summary'!$B45,Parent!BG$6:BG$209)+SUMIF(India!$K$6:$K$473,'Revenue Summary'!$B45,India!BG$6:BG$473)+SUMIF(Government!$K$6:$K$203,'Revenue Summary'!$B45,Government!BG$6:BG$203)+SUMIF('Pro Forma Adj.'!$K$6:$K$202,'Revenue Summary'!$B45,'Pro Forma Adj.'!BG$6:BG$202),SUMIF(Parent!$K$6:$K$209,'Revenue Summary'!$B45,Parent!BG$6:BG$209)+SUMIF(India!$K$6:$K$473,'Revenue Summary'!$B45,India!BG$6:BG$473)+SUMIF(Government!$K$6:$K$203,'Revenue Summary'!$B45,Government!BG$6:BG$203)+SUMIF('Pro Forma Adj.'!$K$6:$K$202,'Revenue Summary'!$B45,'Pro Forma Adj.'!BG$6:BG$202)+SUMIF('[1]2025 Pipeline'!$M$6:$M$140,'Revenue Summary'!$B45,'[1]2025 Pipeline'!BC$6:BC$140)+SUMIF('[1]2025 Pipeline'!$M$6:$M$140,'Revenue Summary'!$B45,'[1]2025 Pipeline'!BP$6:BP$140))</f>
        <v>416186.358173516</v>
      </c>
      <c r="W45" s="64">
        <f>IF($B$3="NO",SUMIF(Parent!$K$6:$K$209,'Revenue Summary'!$B45,Parent!BH$6:BH$209)+SUMIF(India!$K$6:$K$473,'Revenue Summary'!$B45,India!BH$6:BH$473)+SUMIF(Government!$K$6:$K$203,'Revenue Summary'!$B45,Government!BH$6:BH$203)+SUMIF('Pro Forma Adj.'!$K$6:$K$202,'Revenue Summary'!$B45,'Pro Forma Adj.'!BH$6:BH$202),SUMIF(Parent!$K$6:$K$209,'Revenue Summary'!$B45,Parent!BH$6:BH$209)+SUMIF(India!$K$6:$K$473,'Revenue Summary'!$B45,India!BH$6:BH$473)+SUMIF(Government!$K$6:$K$203,'Revenue Summary'!$B45,Government!BH$6:BH$203)+SUMIF('Pro Forma Adj.'!$K$6:$K$202,'Revenue Summary'!$B45,'Pro Forma Adj.'!BH$6:BH$202)+SUMIF('[1]2025 Pipeline'!$M$6:$M$140,'Revenue Summary'!$B45,'[1]2025 Pipeline'!BD$6:BD$140)+SUMIF('[1]2025 Pipeline'!$M$6:$M$140,'Revenue Summary'!$B45,'[1]2025 Pipeline'!BQ$6:BQ$140))</f>
        <v>416183.61844748858</v>
      </c>
      <c r="X45" s="64">
        <f>IF($B$3="NO",SUMIF(Parent!$K$6:$K$209,'Revenue Summary'!$B45,Parent!BI$6:BI$209)+SUMIF(India!$K$6:$K$473,'Revenue Summary'!$B45,India!BI$6:BI$473)+SUMIF(Government!$K$6:$K$203,'Revenue Summary'!$B45,Government!BI$6:BI$203)+SUMIF('Pro Forma Adj.'!$K$6:$K$202,'Revenue Summary'!$B45,'Pro Forma Adj.'!BI$6:BI$202),SUMIF(Parent!$K$6:$K$209,'Revenue Summary'!$B45,Parent!BI$6:BI$209)+SUMIF(India!$K$6:$K$473,'Revenue Summary'!$B45,India!BI$6:BI$473)+SUMIF(Government!$K$6:$K$203,'Revenue Summary'!$B45,Government!BI$6:BI$203)+SUMIF('Pro Forma Adj.'!$K$6:$K$202,'Revenue Summary'!$B45,'Pro Forma Adj.'!BI$6:BI$202)+SUMIF('[1]2025 Pipeline'!$M$6:$M$140,'Revenue Summary'!$B45,'[1]2025 Pipeline'!BE$6:BE$140)+SUMIF('[1]2025 Pipeline'!$M$6:$M$140,'Revenue Summary'!$B45,'[1]2025 Pipeline'!BR$6:BR$140))</f>
        <v>416186.358173516</v>
      </c>
      <c r="Y45" s="64">
        <f>IF($B$3="NO",SUMIF(Parent!$K$6:$K$209,'Revenue Summary'!$B45,Parent!BJ$6:BJ$209)+SUMIF(India!$K$6:$K$473,'Revenue Summary'!$B45,India!BJ$6:BJ$473)+SUMIF(Government!$K$6:$K$203,'Revenue Summary'!$B45,Government!BJ$6:BJ$203)+SUMIF('Pro Forma Adj.'!$K$6:$K$202,'Revenue Summary'!$B45,'Pro Forma Adj.'!BJ$6:BJ$202),SUMIF(Parent!$K$6:$K$209,'Revenue Summary'!$B45,Parent!BJ$6:BJ$209)+SUMIF(India!$K$6:$K$473,'Revenue Summary'!$B45,India!BJ$6:BJ$473)+SUMIF(Government!$K$6:$K$203,'Revenue Summary'!$B45,Government!BJ$6:BJ$203)+SUMIF('Pro Forma Adj.'!$K$6:$K$202,'Revenue Summary'!$B45,'Pro Forma Adj.'!BJ$6:BJ$202)+SUMIF('[1]2025 Pipeline'!$M$6:$M$140,'Revenue Summary'!$B45,'[1]2025 Pipeline'!BF$6:BF$140)+SUMIF('[1]2025 Pipeline'!$M$6:$M$140,'Revenue Summary'!$B45,'[1]2025 Pipeline'!BS$6:BS$140))</f>
        <v>416183.61844748858</v>
      </c>
      <c r="Z45" s="64">
        <f>IF($B$3="NO",SUMIF(Parent!$K$6:$K$209,'Revenue Summary'!$B45,Parent!BK$6:BK$209)+SUMIF(India!$K$6:$K$473,'Revenue Summary'!$B45,India!BK$6:BK$473)+SUMIF(Government!$K$6:$K$203,'Revenue Summary'!$B45,Government!BK$6:BK$203)+SUMIF('Pro Forma Adj.'!$K$6:$K$202,'Revenue Summary'!$B45,'Pro Forma Adj.'!BK$6:BK$202),SUMIF(Parent!$K$6:$K$209,'Revenue Summary'!$B45,Parent!BK$6:BK$209)+SUMIF(India!$K$6:$K$473,'Revenue Summary'!$B45,India!BK$6:BK$473)+SUMIF(Government!$K$6:$K$203,'Revenue Summary'!$B45,Government!BK$6:BK$203)+SUMIF('Pro Forma Adj.'!$K$6:$K$202,'Revenue Summary'!$B45,'Pro Forma Adj.'!BK$6:BK$202)+SUMIF('[1]2025 Pipeline'!$M$6:$M$140,'Revenue Summary'!$B45,'[1]2025 Pipeline'!BG$6:BG$140)+SUMIF('[1]2025 Pipeline'!$M$6:$M$140,'Revenue Summary'!$B45,'[1]2025 Pipeline'!BT$6:BT$140))</f>
        <v>417853.02484018268</v>
      </c>
    </row>
    <row r="46" spans="2:26" x14ac:dyDescent="0.15">
      <c r="B46" s="5" t="s">
        <v>64</v>
      </c>
      <c r="C46" s="64">
        <f>SUMIF(Parent!$K$6:$K$209,'Revenue Summary'!$B46,Parent!AN$6:AN$209)+SUMIF(India!$K$6:$K$473,'Revenue Summary'!$B46,India!AN$6:AN$473)+SUMIF(Government!$K$6:$K$203,'Revenue Summary'!$B46,Government!AN$6:AN$203)+SUMIF('Pro Forma Adj.'!$K$6:$K$202,'Revenue Summary'!$B46,'Pro Forma Adj.'!AN$6:AN$202)</f>
        <v>15836.939130434781</v>
      </c>
      <c r="D46" s="64">
        <f>SUMIF(Parent!$K$6:$K$209,'Revenue Summary'!$B46,Parent!AO$6:AO$209)+SUMIF(India!$K$6:$K$473,'Revenue Summary'!$B46,India!AO$6:AO$473)+SUMIF(Government!$K$6:$K$203,'Revenue Summary'!$B46,Government!AO$6:AO$203)+SUMIF('Pro Forma Adj.'!$K$6:$K$202,'Revenue Summary'!$B46,'Pro Forma Adj.'!AO$6:AO$202)</f>
        <v>9201.4949121184109</v>
      </c>
      <c r="E46" s="64">
        <f>SUMIF(Parent!$K$6:$K$209,'Revenue Summary'!$B46,Parent!AP$6:AP$209)+SUMIF(India!$K$6:$K$473,'Revenue Summary'!$B46,India!AP$6:AP$473)+SUMIF(Government!$K$6:$K$203,'Revenue Summary'!$B46,Government!AP$6:AP$203)+SUMIF('Pro Forma Adj.'!$K$6:$K$202,'Revenue Summary'!$B46,'Pro Forma Adj.'!AP$6:AP$202)</f>
        <v>2883.0859574468086</v>
      </c>
      <c r="F46" s="64">
        <f>SUMIF(Parent!$K$6:$K$209,'Revenue Summary'!$B46,Parent!AQ$6:AQ$209)+SUMIF(India!$K$6:$K$473,'Revenue Summary'!$B46,India!AQ$6:AQ$473)+SUMIF(Government!$K$6:$K$203,'Revenue Summary'!$B46,Government!AQ$6:AQ$203)+SUMIF('Pro Forma Adj.'!$K$6:$K$202,'Revenue Summary'!$B46,'Pro Forma Adj.'!AQ$6:AQ$202)</f>
        <v>0</v>
      </c>
      <c r="G46" s="64">
        <f>SUMIF(Parent!$K$6:$K$209,'Revenue Summary'!$B46,Parent!AR$6:AR$209)+SUMIF(India!$K$6:$K$473,'Revenue Summary'!$B46,India!AR$6:AR$473)+SUMIF(Government!$K$6:$K$203,'Revenue Summary'!$B46,Government!AR$6:AR$203)+SUMIF('Pro Forma Adj.'!$K$6:$K$202,'Revenue Summary'!$B46,'Pro Forma Adj.'!AR$6:AR$202)</f>
        <v>0</v>
      </c>
      <c r="H46" s="64">
        <f>SUMIF(Parent!$K$6:$K$209,'Revenue Summary'!$B46,Parent!AS$6:AS$209)+SUMIF(India!$K$6:$K$473,'Revenue Summary'!$B46,India!AS$6:AS$473)+SUMIF(Government!$K$6:$K$203,'Revenue Summary'!$B46,Government!AS$6:AS$203)+SUMIF('Pro Forma Adj.'!$K$6:$K$202,'Revenue Summary'!$B46,'Pro Forma Adj.'!AS$6:AS$202)</f>
        <v>0</v>
      </c>
      <c r="I46" s="64">
        <f>SUMIF(Parent!$K$6:$K$209,'Revenue Summary'!$B46,Parent!AT$6:AT$209)+SUMIF(India!$K$6:$K$473,'Revenue Summary'!$B46,India!AT$6:AT$473)+SUMIF(Government!$K$6:$K$203,'Revenue Summary'!$B46,Government!AT$6:AT$203)+SUMIF('Pro Forma Adj.'!$K$6:$K$202,'Revenue Summary'!$B46,'Pro Forma Adj.'!AT$6:AT$202)</f>
        <v>0</v>
      </c>
      <c r="J46" s="64">
        <f>SUMIF(Parent!$K$6:$K$209,'Revenue Summary'!$B46,Parent!AU$6:AU$209)+SUMIF(India!$K$6:$K$473,'Revenue Summary'!$B46,India!AU$6:AU$473)+SUMIF(Government!$K$6:$K$203,'Revenue Summary'!$B46,Government!AU$6:AU$203)+SUMIF('Pro Forma Adj.'!$K$6:$K$202,'Revenue Summary'!$B46,'Pro Forma Adj.'!AU$6:AU$202)</f>
        <v>0</v>
      </c>
      <c r="K46" s="64">
        <f>SUMIF(Parent!$K$6:$K$209,'Revenue Summary'!$B46,Parent!AV$6:AV$209)+SUMIF(India!$K$6:$K$473,'Revenue Summary'!$B46,India!AV$6:AV$473)+SUMIF(Government!$K$6:$K$203,'Revenue Summary'!$B46,Government!AV$6:AV$203)+SUMIF('Pro Forma Adj.'!$K$6:$K$202,'Revenue Summary'!$B46,'Pro Forma Adj.'!AV$6:AV$202)</f>
        <v>0</v>
      </c>
      <c r="L46" s="64">
        <f>SUMIF(Parent!$K$6:$K$209,'Revenue Summary'!$B46,Parent!AW$6:AW$209)+SUMIF(India!$K$6:$K$473,'Revenue Summary'!$B46,India!AW$6:AW$473)+SUMIF(Government!$K$6:$K$203,'Revenue Summary'!$B46,Government!AW$6:AW$203)+SUMIF('Pro Forma Adj.'!$K$6:$K$202,'Revenue Summary'!$B46,'Pro Forma Adj.'!AW$6:AW$202)</f>
        <v>0</v>
      </c>
      <c r="M46" s="64">
        <f>SUMIF(Parent!$K$6:$K$209,'Revenue Summary'!$B46,Parent!AX$6:AX$209)+SUMIF(India!$K$6:$K$473,'Revenue Summary'!$B46,India!AX$6:AX$473)+SUMIF(Government!$K$6:$K$203,'Revenue Summary'!$B46,Government!AX$6:AX$203)+SUMIF('Pro Forma Adj.'!$K$6:$K$202,'Revenue Summary'!$B46,'Pro Forma Adj.'!AX$6:AX$202)</f>
        <v>0</v>
      </c>
      <c r="N46" s="64">
        <f>SUMIF(Parent!$K$6:$K$209,'Revenue Summary'!$B46,Parent!AY$6:AY$209)+SUMIF(India!$K$6:$K$473,'Revenue Summary'!$B46,India!AY$6:AY$473)+SUMIF(Government!$K$6:$K$203,'Revenue Summary'!$B46,Government!AY$6:AY$203)+SUMIF('Pro Forma Adj.'!$K$6:$K$202,'Revenue Summary'!$B46,'Pro Forma Adj.'!AY$6:AY$202)</f>
        <v>0</v>
      </c>
      <c r="O46" s="64">
        <f>IF($B$3="NO",SUMIF(Parent!$K$6:$K$209,'Revenue Summary'!$B46,Parent!AZ$6:AZ$209)+SUMIF(India!$K$6:$K$473,'Revenue Summary'!$B46,India!AZ$6:AZ$473)+SUMIF(Government!$K$6:$K$203,'Revenue Summary'!$B46,Government!AZ$6:AZ$203)+SUMIF('Pro Forma Adj.'!$K$6:$K$202,'Revenue Summary'!$B46,'Pro Forma Adj.'!AZ$6:AZ$202),SUMIF(Parent!$K$6:$K$209,'Revenue Summary'!$B46,Parent!AZ$6:AZ$209)+SUMIF(India!$K$6:$K$473,'Revenue Summary'!$B46,India!AZ$6:AZ$473)+SUMIF(Government!$K$6:$K$203,'Revenue Summary'!$B46,Government!AZ$6:AZ$203)+SUMIF('Pro Forma Adj.'!$K$6:$K$202,'Revenue Summary'!$B46,'Pro Forma Adj.'!AZ$6:AZ$202)+SUMIF('[1]2025 Pipeline'!$M$6:$M$140,'Revenue Summary'!$B46,'[1]2025 Pipeline'!AV$6:AV$140)+SUMIF('[1]2025 Pipeline'!$M$6:$M$140,'Revenue Summary'!$B46,'[1]2025 Pipeline'!BI$6:BI$140))</f>
        <v>0</v>
      </c>
      <c r="P46" s="64">
        <f>IF($B$3="NO",SUMIF(Parent!$K$6:$K$209,'Revenue Summary'!$B46,Parent!BA$6:BA$209)+SUMIF(India!$K$6:$K$473,'Revenue Summary'!$B46,India!BA$6:BA$473)+SUMIF(Government!$K$6:$K$203,'Revenue Summary'!$B46,Government!BA$6:BA$203)+SUMIF('Pro Forma Adj.'!$K$6:$K$202,'Revenue Summary'!$B46,'Pro Forma Adj.'!BA$6:BA$202),SUMIF(Parent!$K$6:$K$209,'Revenue Summary'!$B46,Parent!BA$6:BA$209)+SUMIF(India!$K$6:$K$473,'Revenue Summary'!$B46,India!BA$6:BA$473)+SUMIF(Government!$K$6:$K$203,'Revenue Summary'!$B46,Government!BA$6:BA$203)+SUMIF('Pro Forma Adj.'!$K$6:$K$202,'Revenue Summary'!$B46,'Pro Forma Adj.'!BA$6:BA$202)+SUMIF('[1]2025 Pipeline'!$M$6:$M$140,'Revenue Summary'!$B46,'[1]2025 Pipeline'!AW$6:AW$140)+SUMIF('[1]2025 Pipeline'!$M$6:$M$140,'Revenue Summary'!$B46,'[1]2025 Pipeline'!BJ$6:BJ$140))</f>
        <v>0</v>
      </c>
      <c r="Q46" s="64">
        <f>IF($B$3="NO",SUMIF(Parent!$K$6:$K$209,'Revenue Summary'!$B46,Parent!BB$6:BB$209)+SUMIF(India!$K$6:$K$473,'Revenue Summary'!$B46,India!BB$6:BB$473)+SUMIF(Government!$K$6:$K$203,'Revenue Summary'!$B46,Government!BB$6:BB$203)+SUMIF('Pro Forma Adj.'!$K$6:$K$202,'Revenue Summary'!$B46,'Pro Forma Adj.'!BB$6:BB$202),SUMIF(Parent!$K$6:$K$209,'Revenue Summary'!$B46,Parent!BB$6:BB$209)+SUMIF(India!$K$6:$K$473,'Revenue Summary'!$B46,India!BB$6:BB$473)+SUMIF(Government!$K$6:$K$203,'Revenue Summary'!$B46,Government!BB$6:BB$203)+SUMIF('Pro Forma Adj.'!$K$6:$K$202,'Revenue Summary'!$B46,'Pro Forma Adj.'!BB$6:BB$202)+SUMIF('[1]2025 Pipeline'!$M$6:$M$140,'Revenue Summary'!$B46,'[1]2025 Pipeline'!AX$6:AX$140)+SUMIF('[1]2025 Pipeline'!$M$6:$M$140,'Revenue Summary'!$B46,'[1]2025 Pipeline'!BK$6:BK$140))</f>
        <v>0</v>
      </c>
      <c r="R46" s="64">
        <f>IF($B$3="NO",SUMIF(Parent!$K$6:$K$209,'Revenue Summary'!$B46,Parent!BC$6:BC$209)+SUMIF(India!$K$6:$K$473,'Revenue Summary'!$B46,India!BC$6:BC$473)+SUMIF(Government!$K$6:$K$203,'Revenue Summary'!$B46,Government!BC$6:BC$203)+SUMIF('Pro Forma Adj.'!$K$6:$K$202,'Revenue Summary'!$B46,'Pro Forma Adj.'!BC$6:BC$202),SUMIF(Parent!$K$6:$K$209,'Revenue Summary'!$B46,Parent!BC$6:BC$209)+SUMIF(India!$K$6:$K$473,'Revenue Summary'!$B46,India!BC$6:BC$473)+SUMIF(Government!$K$6:$K$203,'Revenue Summary'!$B46,Government!BC$6:BC$203)+SUMIF('Pro Forma Adj.'!$K$6:$K$202,'Revenue Summary'!$B46,'Pro Forma Adj.'!BC$6:BC$202)+SUMIF('[1]2025 Pipeline'!$M$6:$M$140,'Revenue Summary'!$B46,'[1]2025 Pipeline'!AY$6:AY$140)+SUMIF('[1]2025 Pipeline'!$M$6:$M$140,'Revenue Summary'!$B46,'[1]2025 Pipeline'!BL$6:BL$140))</f>
        <v>0</v>
      </c>
      <c r="S46" s="64">
        <f>IF($B$3="NO",SUMIF(Parent!$K$6:$K$209,'Revenue Summary'!$B46,Parent!BD$6:BD$209)+SUMIF(India!$K$6:$K$473,'Revenue Summary'!$B46,India!BD$6:BD$473)+SUMIF(Government!$K$6:$K$203,'Revenue Summary'!$B46,Government!BD$6:BD$203)+SUMIF('Pro Forma Adj.'!$K$6:$K$202,'Revenue Summary'!$B46,'Pro Forma Adj.'!BD$6:BD$202),SUMIF(Parent!$K$6:$K$209,'Revenue Summary'!$B46,Parent!BD$6:BD$209)+SUMIF(India!$K$6:$K$473,'Revenue Summary'!$B46,India!BD$6:BD$473)+SUMIF(Government!$K$6:$K$203,'Revenue Summary'!$B46,Government!BD$6:BD$203)+SUMIF('Pro Forma Adj.'!$K$6:$K$202,'Revenue Summary'!$B46,'Pro Forma Adj.'!BD$6:BD$202)+SUMIF('[1]2025 Pipeline'!$M$6:$M$140,'Revenue Summary'!$B46,'[1]2025 Pipeline'!AZ$6:AZ$140)+SUMIF('[1]2025 Pipeline'!$M$6:$M$140,'Revenue Summary'!$B46,'[1]2025 Pipeline'!BM$6:BM$140))</f>
        <v>0</v>
      </c>
      <c r="T46" s="64">
        <f>IF($B$3="NO",SUMIF(Parent!$K$6:$K$209,'Revenue Summary'!$B46,Parent!BE$6:BE$209)+SUMIF(India!$K$6:$K$473,'Revenue Summary'!$B46,India!BE$6:BE$473)+SUMIF(Government!$K$6:$K$203,'Revenue Summary'!$B46,Government!BE$6:BE$203)+SUMIF('Pro Forma Adj.'!$K$6:$K$202,'Revenue Summary'!$B46,'Pro Forma Adj.'!BE$6:BE$202),SUMIF(Parent!$K$6:$K$209,'Revenue Summary'!$B46,Parent!BE$6:BE$209)+SUMIF(India!$K$6:$K$473,'Revenue Summary'!$B46,India!BE$6:BE$473)+SUMIF(Government!$K$6:$K$203,'Revenue Summary'!$B46,Government!BE$6:BE$203)+SUMIF('Pro Forma Adj.'!$K$6:$K$202,'Revenue Summary'!$B46,'Pro Forma Adj.'!BE$6:BE$202)+SUMIF('[1]2025 Pipeline'!$M$6:$M$140,'Revenue Summary'!$B46,'[1]2025 Pipeline'!BA$6:BA$140)+SUMIF('[1]2025 Pipeline'!$M$6:$M$140,'Revenue Summary'!$B46,'[1]2025 Pipeline'!BN$6:BN$140))</f>
        <v>0</v>
      </c>
      <c r="U46" s="64">
        <f>IF($B$3="NO",SUMIF(Parent!$K$6:$K$209,'Revenue Summary'!$B46,Parent!BF$6:BF$209)+SUMIF(India!$K$6:$K$473,'Revenue Summary'!$B46,India!BF$6:BF$473)+SUMIF(Government!$K$6:$K$203,'Revenue Summary'!$B46,Government!BF$6:BF$203)+SUMIF('Pro Forma Adj.'!$K$6:$K$202,'Revenue Summary'!$B46,'Pro Forma Adj.'!BF$6:BF$202),SUMIF(Parent!$K$6:$K$209,'Revenue Summary'!$B46,Parent!BF$6:BF$209)+SUMIF(India!$K$6:$K$473,'Revenue Summary'!$B46,India!BF$6:BF$473)+SUMIF(Government!$K$6:$K$203,'Revenue Summary'!$B46,Government!BF$6:BF$203)+SUMIF('Pro Forma Adj.'!$K$6:$K$202,'Revenue Summary'!$B46,'Pro Forma Adj.'!BF$6:BF$202)+SUMIF('[1]2025 Pipeline'!$M$6:$M$140,'Revenue Summary'!$B46,'[1]2025 Pipeline'!BB$6:BB$140)+SUMIF('[1]2025 Pipeline'!$M$6:$M$140,'Revenue Summary'!$B46,'[1]2025 Pipeline'!BO$6:BO$140))</f>
        <v>0</v>
      </c>
      <c r="V46" s="64">
        <f>IF($B$3="NO",SUMIF(Parent!$K$6:$K$209,'Revenue Summary'!$B46,Parent!BG$6:BG$209)+SUMIF(India!$K$6:$K$473,'Revenue Summary'!$B46,India!BG$6:BG$473)+SUMIF(Government!$K$6:$K$203,'Revenue Summary'!$B46,Government!BG$6:BG$203)+SUMIF('Pro Forma Adj.'!$K$6:$K$202,'Revenue Summary'!$B46,'Pro Forma Adj.'!BG$6:BG$202),SUMIF(Parent!$K$6:$K$209,'Revenue Summary'!$B46,Parent!BG$6:BG$209)+SUMIF(India!$K$6:$K$473,'Revenue Summary'!$B46,India!BG$6:BG$473)+SUMIF(Government!$K$6:$K$203,'Revenue Summary'!$B46,Government!BG$6:BG$203)+SUMIF('Pro Forma Adj.'!$K$6:$K$202,'Revenue Summary'!$B46,'Pro Forma Adj.'!BG$6:BG$202)+SUMIF('[1]2025 Pipeline'!$M$6:$M$140,'Revenue Summary'!$B46,'[1]2025 Pipeline'!BC$6:BC$140)+SUMIF('[1]2025 Pipeline'!$M$6:$M$140,'Revenue Summary'!$B46,'[1]2025 Pipeline'!BP$6:BP$140))</f>
        <v>0</v>
      </c>
      <c r="W46" s="64">
        <f>IF($B$3="NO",SUMIF(Parent!$K$6:$K$209,'Revenue Summary'!$B46,Parent!BH$6:BH$209)+SUMIF(India!$K$6:$K$473,'Revenue Summary'!$B46,India!BH$6:BH$473)+SUMIF(Government!$K$6:$K$203,'Revenue Summary'!$B46,Government!BH$6:BH$203)+SUMIF('Pro Forma Adj.'!$K$6:$K$202,'Revenue Summary'!$B46,'Pro Forma Adj.'!BH$6:BH$202),SUMIF(Parent!$K$6:$K$209,'Revenue Summary'!$B46,Parent!BH$6:BH$209)+SUMIF(India!$K$6:$K$473,'Revenue Summary'!$B46,India!BH$6:BH$473)+SUMIF(Government!$K$6:$K$203,'Revenue Summary'!$B46,Government!BH$6:BH$203)+SUMIF('Pro Forma Adj.'!$K$6:$K$202,'Revenue Summary'!$B46,'Pro Forma Adj.'!BH$6:BH$202)+SUMIF('[1]2025 Pipeline'!$M$6:$M$140,'Revenue Summary'!$B46,'[1]2025 Pipeline'!BD$6:BD$140)+SUMIF('[1]2025 Pipeline'!$M$6:$M$140,'Revenue Summary'!$B46,'[1]2025 Pipeline'!BQ$6:BQ$140))</f>
        <v>2500</v>
      </c>
      <c r="X46" s="64">
        <f>IF($B$3="NO",SUMIF(Parent!$K$6:$K$209,'Revenue Summary'!$B46,Parent!BI$6:BI$209)+SUMIF(India!$K$6:$K$473,'Revenue Summary'!$B46,India!BI$6:BI$473)+SUMIF(Government!$K$6:$K$203,'Revenue Summary'!$B46,Government!BI$6:BI$203)+SUMIF('Pro Forma Adj.'!$K$6:$K$202,'Revenue Summary'!$B46,'Pro Forma Adj.'!BI$6:BI$202),SUMIF(Parent!$K$6:$K$209,'Revenue Summary'!$B46,Parent!BI$6:BI$209)+SUMIF(India!$K$6:$K$473,'Revenue Summary'!$B46,India!BI$6:BI$473)+SUMIF(Government!$K$6:$K$203,'Revenue Summary'!$B46,Government!BI$6:BI$203)+SUMIF('Pro Forma Adj.'!$K$6:$K$202,'Revenue Summary'!$B46,'Pro Forma Adj.'!BI$6:BI$202)+SUMIF('[1]2025 Pipeline'!$M$6:$M$140,'Revenue Summary'!$B46,'[1]2025 Pipeline'!BE$6:BE$140)+SUMIF('[1]2025 Pipeline'!$M$6:$M$140,'Revenue Summary'!$B46,'[1]2025 Pipeline'!BR$6:BR$140))</f>
        <v>5733.3333333333339</v>
      </c>
      <c r="Y46" s="64">
        <f>IF($B$3="NO",SUMIF(Parent!$K$6:$K$209,'Revenue Summary'!$B46,Parent!BJ$6:BJ$209)+SUMIF(India!$K$6:$K$473,'Revenue Summary'!$B46,India!BJ$6:BJ$473)+SUMIF(Government!$K$6:$K$203,'Revenue Summary'!$B46,Government!BJ$6:BJ$203)+SUMIF('Pro Forma Adj.'!$K$6:$K$202,'Revenue Summary'!$B46,'Pro Forma Adj.'!BJ$6:BJ$202),SUMIF(Parent!$K$6:$K$209,'Revenue Summary'!$B46,Parent!BJ$6:BJ$209)+SUMIF(India!$K$6:$K$473,'Revenue Summary'!$B46,India!BJ$6:BJ$473)+SUMIF(Government!$K$6:$K$203,'Revenue Summary'!$B46,Government!BJ$6:BJ$203)+SUMIF('Pro Forma Adj.'!$K$6:$K$202,'Revenue Summary'!$B46,'Pro Forma Adj.'!BJ$6:BJ$202)+SUMIF('[1]2025 Pipeline'!$M$6:$M$140,'Revenue Summary'!$B46,'[1]2025 Pipeline'!BF$6:BF$140)+SUMIF('[1]2025 Pipeline'!$M$6:$M$140,'Revenue Summary'!$B46,'[1]2025 Pipeline'!BS$6:BS$140))</f>
        <v>20766.666666666664</v>
      </c>
      <c r="Z46" s="64">
        <f>IF($B$3="NO",SUMIF(Parent!$K$6:$K$209,'Revenue Summary'!$B46,Parent!BK$6:BK$209)+SUMIF(India!$K$6:$K$473,'Revenue Summary'!$B46,India!BK$6:BK$473)+SUMIF(Government!$K$6:$K$203,'Revenue Summary'!$B46,Government!BK$6:BK$203)+SUMIF('Pro Forma Adj.'!$K$6:$K$202,'Revenue Summary'!$B46,'Pro Forma Adj.'!BK$6:BK$202),SUMIF(Parent!$K$6:$K$209,'Revenue Summary'!$B46,Parent!BK$6:BK$209)+SUMIF(India!$K$6:$K$473,'Revenue Summary'!$B46,India!BK$6:BK$473)+SUMIF(Government!$K$6:$K$203,'Revenue Summary'!$B46,Government!BK$6:BK$203)+SUMIF('Pro Forma Adj.'!$K$6:$K$202,'Revenue Summary'!$B46,'Pro Forma Adj.'!BK$6:BK$202)+SUMIF('[1]2025 Pipeline'!$M$6:$M$140,'Revenue Summary'!$B46,'[1]2025 Pipeline'!BG$6:BG$140)+SUMIF('[1]2025 Pipeline'!$M$6:$M$140,'Revenue Summary'!$B46,'[1]2025 Pipeline'!BT$6:BT$140))</f>
        <v>20766.666666666664</v>
      </c>
    </row>
    <row r="47" spans="2:26" x14ac:dyDescent="0.15">
      <c r="B47" s="5" t="s">
        <v>65</v>
      </c>
      <c r="C47" s="64">
        <f>SUMIF(Parent!$K$6:$K$209,'Revenue Summary'!$B47,Parent!AN$6:AN$209)+SUMIF(India!$K$6:$K$473,'Revenue Summary'!$B47,India!AN$6:AN$473)+SUMIF(Government!$K$6:$K$203,'Revenue Summary'!$B47,Government!AN$6:AN$203)+SUMIF('Pro Forma Adj.'!$K$6:$K$202,'Revenue Summary'!$B47,'Pro Forma Adj.'!AN$6:AN$202)</f>
        <v>2480.76365727742</v>
      </c>
      <c r="D47" s="64">
        <f>SUMIF(Parent!$K$6:$K$209,'Revenue Summary'!$B47,Parent!AO$6:AO$209)+SUMIF(India!$K$6:$K$473,'Revenue Summary'!$B47,India!AO$6:AO$473)+SUMIF(Government!$K$6:$K$203,'Revenue Summary'!$B47,Government!AO$6:AO$203)+SUMIF('Pro Forma Adj.'!$K$6:$K$202,'Revenue Summary'!$B47,'Pro Forma Adj.'!AO$6:AO$202)</f>
        <v>5964.5116559839971</v>
      </c>
      <c r="E47" s="64">
        <f>SUMIF(Parent!$K$6:$K$209,'Revenue Summary'!$B47,Parent!AP$6:AP$209)+SUMIF(India!$K$6:$K$473,'Revenue Summary'!$B47,India!AP$6:AP$473)+SUMIF(Government!$K$6:$K$203,'Revenue Summary'!$B47,Government!AP$6:AP$203)+SUMIF('Pro Forma Adj.'!$K$6:$K$202,'Revenue Summary'!$B47,'Pro Forma Adj.'!AP$6:AP$202)</f>
        <v>3017.2878297265988</v>
      </c>
      <c r="F47" s="64">
        <f>SUMIF(Parent!$K$6:$K$209,'Revenue Summary'!$B47,Parent!AQ$6:AQ$209)+SUMIF(India!$K$6:$K$473,'Revenue Summary'!$B47,India!AQ$6:AQ$473)+SUMIF(Government!$K$6:$K$203,'Revenue Summary'!$B47,Government!AQ$6:AQ$203)+SUMIF('Pro Forma Adj.'!$K$6:$K$202,'Revenue Summary'!$B47,'Pro Forma Adj.'!AQ$6:AQ$202)</f>
        <v>7257.162482665557</v>
      </c>
      <c r="G47" s="64">
        <f>SUMIF(Parent!$K$6:$K$209,'Revenue Summary'!$B47,Parent!AR$6:AR$209)+SUMIF(India!$K$6:$K$473,'Revenue Summary'!$B47,India!AR$6:AR$473)+SUMIF(Government!$K$6:$K$203,'Revenue Summary'!$B47,Government!AR$6:AR$203)+SUMIF('Pro Forma Adj.'!$K$6:$K$202,'Revenue Summary'!$B47,'Pro Forma Adj.'!AR$6:AR$202)</f>
        <v>10468.859537701237</v>
      </c>
      <c r="H47" s="64">
        <f>SUMIF(Parent!$K$6:$K$209,'Revenue Summary'!$B47,Parent!AS$6:AS$209)+SUMIF(India!$K$6:$K$473,'Revenue Summary'!$B47,India!AS$6:AS$473)+SUMIF(Government!$K$6:$K$203,'Revenue Summary'!$B47,Government!AS$6:AS$203)+SUMIF('Pro Forma Adj.'!$K$6:$K$202,'Revenue Summary'!$B47,'Pro Forma Adj.'!AS$6:AS$202)</f>
        <v>18150.423410044248</v>
      </c>
      <c r="I47" s="64">
        <f>SUMIF(Parent!$K$6:$K$209,'Revenue Summary'!$B47,Parent!AT$6:AT$209)+SUMIF(India!$K$6:$K$473,'Revenue Summary'!$B47,India!AT$6:AT$473)+SUMIF(Government!$K$6:$K$203,'Revenue Summary'!$B47,Government!AT$6:AT$203)+SUMIF('Pro Forma Adj.'!$K$6:$K$202,'Revenue Summary'!$B47,'Pro Forma Adj.'!AT$6:AT$202)</f>
        <v>2700.2367161791854</v>
      </c>
      <c r="J47" s="64">
        <f>SUMIF(Parent!$K$6:$K$209,'Revenue Summary'!$B47,Parent!AU$6:AU$209)+SUMIF(India!$K$6:$K$473,'Revenue Summary'!$B47,India!AU$6:AU$473)+SUMIF(Government!$K$6:$K$203,'Revenue Summary'!$B47,Government!AU$6:AU$203)+SUMIF('Pro Forma Adj.'!$K$6:$K$202,'Revenue Summary'!$B47,'Pro Forma Adj.'!AU$6:AU$202)</f>
        <v>593.63729508196752</v>
      </c>
      <c r="K47" s="64">
        <f>SUMIF(Parent!$K$6:$K$209,'Revenue Summary'!$B47,Parent!AV$6:AV$209)+SUMIF(India!$K$6:$K$473,'Revenue Summary'!$B47,India!AV$6:AV$473)+SUMIF(Government!$K$6:$K$203,'Revenue Summary'!$B47,Government!AV$6:AV$203)+SUMIF('Pro Forma Adj.'!$K$6:$K$202,'Revenue Summary'!$B47,'Pro Forma Adj.'!AV$6:AV$202)</f>
        <v>0</v>
      </c>
      <c r="L47" s="64">
        <f>SUMIF(Parent!$K$6:$K$209,'Revenue Summary'!$B47,Parent!AW$6:AW$209)+SUMIF(India!$K$6:$K$473,'Revenue Summary'!$B47,India!AW$6:AW$473)+SUMIF(Government!$K$6:$K$203,'Revenue Summary'!$B47,Government!AW$6:AW$203)+SUMIF('Pro Forma Adj.'!$K$6:$K$202,'Revenue Summary'!$B47,'Pro Forma Adj.'!AW$6:AW$202)</f>
        <v>2629.9568276538553</v>
      </c>
      <c r="M47" s="64">
        <f>SUMIF(Parent!$K$6:$K$209,'Revenue Summary'!$B47,Parent!AX$6:AX$209)+SUMIF(India!$K$6:$K$473,'Revenue Summary'!$B47,India!AX$6:AX$473)+SUMIF(Government!$K$6:$K$203,'Revenue Summary'!$B47,Government!AX$6:AX$203)+SUMIF('Pro Forma Adj.'!$K$6:$K$202,'Revenue Summary'!$B47,'Pro Forma Adj.'!AX$6:AX$202)</f>
        <v>1288.591471132167</v>
      </c>
      <c r="N47" s="64">
        <f>SUMIF(Parent!$K$6:$K$209,'Revenue Summary'!$B47,Parent!AY$6:AY$209)+SUMIF(India!$K$6:$K$473,'Revenue Summary'!$B47,India!AY$6:AY$473)+SUMIF(Government!$K$6:$K$203,'Revenue Summary'!$B47,Government!AY$6:AY$203)+SUMIF('Pro Forma Adj.'!$K$6:$K$202,'Revenue Summary'!$B47,'Pro Forma Adj.'!AY$6:AY$202)</f>
        <v>-1716.0119871708603</v>
      </c>
      <c r="O47" s="64">
        <f>IF($B$3="NO",SUMIF(Parent!$K$6:$K$209,'Revenue Summary'!$B47,Parent!AZ$6:AZ$209)+SUMIF(India!$K$6:$K$473,'Revenue Summary'!$B47,India!AZ$6:AZ$473)+SUMIF(Government!$K$6:$K$203,'Revenue Summary'!$B47,Government!AZ$6:AZ$203)+SUMIF('Pro Forma Adj.'!$K$6:$K$202,'Revenue Summary'!$B47,'Pro Forma Adj.'!AZ$6:AZ$202),SUMIF(Parent!$K$6:$K$209,'Revenue Summary'!$B47,Parent!AZ$6:AZ$209)+SUMIF(India!$K$6:$K$473,'Revenue Summary'!$B47,India!AZ$6:AZ$473)+SUMIF(Government!$K$6:$K$203,'Revenue Summary'!$B47,Government!AZ$6:AZ$203)+SUMIF('Pro Forma Adj.'!$K$6:$K$202,'Revenue Summary'!$B47,'Pro Forma Adj.'!AZ$6:AZ$202)+SUMIF('[1]2025 Pipeline'!$M$6:$M$140,'Revenue Summary'!$B47,'[1]2025 Pipeline'!AV$6:AV$140)+SUMIF('[1]2025 Pipeline'!$M$6:$M$140,'Revenue Summary'!$B47,'[1]2025 Pipeline'!BI$6:BI$140))</f>
        <v>1331.5445201699056</v>
      </c>
      <c r="P47" s="64">
        <f>IF($B$3="NO",SUMIF(Parent!$K$6:$K$209,'Revenue Summary'!$B47,Parent!BA$6:BA$209)+SUMIF(India!$K$6:$K$473,'Revenue Summary'!$B47,India!BA$6:BA$473)+SUMIF(Government!$K$6:$K$203,'Revenue Summary'!$B47,Government!BA$6:BA$203)+SUMIF('Pro Forma Adj.'!$K$6:$K$202,'Revenue Summary'!$B47,'Pro Forma Adj.'!BA$6:BA$202),SUMIF(Parent!$K$6:$K$209,'Revenue Summary'!$B47,Parent!BA$6:BA$209)+SUMIF(India!$K$6:$K$473,'Revenue Summary'!$B47,India!BA$6:BA$473)+SUMIF(Government!$K$6:$K$203,'Revenue Summary'!$B47,Government!BA$6:BA$203)+SUMIF('Pro Forma Adj.'!$K$6:$K$202,'Revenue Summary'!$B47,'Pro Forma Adj.'!BA$6:BA$202)+SUMIF('[1]2025 Pipeline'!$M$6:$M$140,'Revenue Summary'!$B47,'[1]2025 Pipeline'!AW$6:AW$140)+SUMIF('[1]2025 Pipeline'!$M$6:$M$140,'Revenue Summary'!$B47,'[1]2025 Pipeline'!BJ$6:BJ$140))</f>
        <v>1160.6829193580345</v>
      </c>
      <c r="Q47" s="64">
        <f>IF($B$3="NO",SUMIF(Parent!$K$6:$K$209,'Revenue Summary'!$B47,Parent!BB$6:BB$209)+SUMIF(India!$K$6:$K$473,'Revenue Summary'!$B47,India!BB$6:BB$473)+SUMIF(Government!$K$6:$K$203,'Revenue Summary'!$B47,Government!BB$6:BB$203)+SUMIF('Pro Forma Adj.'!$K$6:$K$202,'Revenue Summary'!$B47,'Pro Forma Adj.'!BB$6:BB$202),SUMIF(Parent!$K$6:$K$209,'Revenue Summary'!$B47,Parent!BB$6:BB$209)+SUMIF(India!$K$6:$K$473,'Revenue Summary'!$B47,India!BB$6:BB$473)+SUMIF(Government!$K$6:$K$203,'Revenue Summary'!$B47,Government!BB$6:BB$203)+SUMIF('Pro Forma Adj.'!$K$6:$K$202,'Revenue Summary'!$B47,'Pro Forma Adj.'!BB$6:BB$202)+SUMIF('[1]2025 Pipeline'!$M$6:$M$140,'Revenue Summary'!$B47,'[1]2025 Pipeline'!AX$6:AX$140)+SUMIF('[1]2025 Pipeline'!$M$6:$M$140,'Revenue Summary'!$B47,'[1]2025 Pipeline'!BK$6:BK$140))</f>
        <v>1310.0800494753798</v>
      </c>
      <c r="R47" s="64">
        <f>IF($B$3="NO",SUMIF(Parent!$K$6:$K$209,'Revenue Summary'!$B47,Parent!BC$6:BC$209)+SUMIF(India!$K$6:$K$473,'Revenue Summary'!$B47,India!BC$6:BC$473)+SUMIF(Government!$K$6:$K$203,'Revenue Summary'!$B47,Government!BC$6:BC$203)+SUMIF('Pro Forma Adj.'!$K$6:$K$202,'Revenue Summary'!$B47,'Pro Forma Adj.'!BC$6:BC$202),SUMIF(Parent!$K$6:$K$209,'Revenue Summary'!$B47,Parent!BC$6:BC$209)+SUMIF(India!$K$6:$K$473,'Revenue Summary'!$B47,India!BC$6:BC$473)+SUMIF(Government!$K$6:$K$203,'Revenue Summary'!$B47,Government!BC$6:BC$203)+SUMIF('Pro Forma Adj.'!$K$6:$K$202,'Revenue Summary'!$B47,'Pro Forma Adj.'!BC$6:BC$202)+SUMIF('[1]2025 Pipeline'!$M$6:$M$140,'Revenue Summary'!$B47,'[1]2025 Pipeline'!AY$6:AY$140)+SUMIF('[1]2025 Pipeline'!$M$6:$M$140,'Revenue Summary'!$B47,'[1]2025 Pipeline'!BL$6:BL$140))</f>
        <v>1282</v>
      </c>
      <c r="S47" s="64">
        <f>IF($B$3="NO",SUMIF(Parent!$K$6:$K$209,'Revenue Summary'!$B47,Parent!BD$6:BD$209)+SUMIF(India!$K$6:$K$473,'Revenue Summary'!$B47,India!BD$6:BD$473)+SUMIF(Government!$K$6:$K$203,'Revenue Summary'!$B47,Government!BD$6:BD$203)+SUMIF('Pro Forma Adj.'!$K$6:$K$202,'Revenue Summary'!$B47,'Pro Forma Adj.'!BD$6:BD$202),SUMIF(Parent!$K$6:$K$209,'Revenue Summary'!$B47,Parent!BD$6:BD$209)+SUMIF(India!$K$6:$K$473,'Revenue Summary'!$B47,India!BD$6:BD$473)+SUMIF(Government!$K$6:$K$203,'Revenue Summary'!$B47,Government!BD$6:BD$203)+SUMIF('Pro Forma Adj.'!$K$6:$K$202,'Revenue Summary'!$B47,'Pro Forma Adj.'!BD$6:BD$202)+SUMIF('[1]2025 Pipeline'!$M$6:$M$140,'Revenue Summary'!$B47,'[1]2025 Pipeline'!AZ$6:AZ$140)+SUMIF('[1]2025 Pipeline'!$M$6:$M$140,'Revenue Summary'!$B47,'[1]2025 Pipeline'!BM$6:BM$140))</f>
        <v>1265.5332037264704</v>
      </c>
      <c r="T47" s="64">
        <f>IF($B$3="NO",SUMIF(Parent!$K$6:$K$209,'Revenue Summary'!$B47,Parent!BE$6:BE$209)+SUMIF(India!$K$6:$K$473,'Revenue Summary'!$B47,India!BE$6:BE$473)+SUMIF(Government!$K$6:$K$203,'Revenue Summary'!$B47,Government!BE$6:BE$203)+SUMIF('Pro Forma Adj.'!$K$6:$K$202,'Revenue Summary'!$B47,'Pro Forma Adj.'!BE$6:BE$202),SUMIF(Parent!$K$6:$K$209,'Revenue Summary'!$B47,Parent!BE$6:BE$209)+SUMIF(India!$K$6:$K$473,'Revenue Summary'!$B47,India!BE$6:BE$473)+SUMIF(Government!$K$6:$K$203,'Revenue Summary'!$B47,Government!BE$6:BE$203)+SUMIF('Pro Forma Adj.'!$K$6:$K$202,'Revenue Summary'!$B47,'Pro Forma Adj.'!BE$6:BE$202)+SUMIF('[1]2025 Pipeline'!$M$6:$M$140,'Revenue Summary'!$B47,'[1]2025 Pipeline'!BA$6:BA$140)+SUMIF('[1]2025 Pipeline'!$M$6:$M$140,'Revenue Summary'!$B47,'[1]2025 Pipeline'!BN$6:BN$140))</f>
        <v>1331.4586091180695</v>
      </c>
      <c r="U47" s="64">
        <f>IF($B$3="NO",SUMIF(Parent!$K$6:$K$209,'Revenue Summary'!$B47,Parent!BF$6:BF$209)+SUMIF(India!$K$6:$K$473,'Revenue Summary'!$B47,India!BF$6:BF$473)+SUMIF(Government!$K$6:$K$203,'Revenue Summary'!$B47,Government!BF$6:BF$203)+SUMIF('Pro Forma Adj.'!$K$6:$K$202,'Revenue Summary'!$B47,'Pro Forma Adj.'!BF$6:BF$202),SUMIF(Parent!$K$6:$K$209,'Revenue Summary'!$B47,Parent!BF$6:BF$209)+SUMIF(India!$K$6:$K$473,'Revenue Summary'!$B47,India!BF$6:BF$473)+SUMIF(Government!$K$6:$K$203,'Revenue Summary'!$B47,Government!BF$6:BF$203)+SUMIF('Pro Forma Adj.'!$K$6:$K$202,'Revenue Summary'!$B47,'Pro Forma Adj.'!BF$6:BF$202)+SUMIF('[1]2025 Pipeline'!$M$6:$M$140,'Revenue Summary'!$B47,'[1]2025 Pipeline'!BB$6:BB$140)+SUMIF('[1]2025 Pipeline'!$M$6:$M$140,'Revenue Summary'!$B47,'[1]2025 Pipeline'!BO$6:BO$140))</f>
        <v>1375.8405627553382</v>
      </c>
      <c r="V47" s="64">
        <f>IF($B$3="NO",SUMIF(Parent!$K$6:$K$209,'Revenue Summary'!$B47,Parent!BG$6:BG$209)+SUMIF(India!$K$6:$K$473,'Revenue Summary'!$B47,India!BG$6:BG$473)+SUMIF(Government!$K$6:$K$203,'Revenue Summary'!$B47,Government!BG$6:BG$203)+SUMIF('Pro Forma Adj.'!$K$6:$K$202,'Revenue Summary'!$B47,'Pro Forma Adj.'!BG$6:BG$202),SUMIF(Parent!$K$6:$K$209,'Revenue Summary'!$B47,Parent!BG$6:BG$209)+SUMIF(India!$K$6:$K$473,'Revenue Summary'!$B47,India!BG$6:BG$473)+SUMIF(Government!$K$6:$K$203,'Revenue Summary'!$B47,Government!BG$6:BG$203)+SUMIF('Pro Forma Adj.'!$K$6:$K$202,'Revenue Summary'!$B47,'Pro Forma Adj.'!BG$6:BG$202)+SUMIF('[1]2025 Pipeline'!$M$6:$M$140,'Revenue Summary'!$B47,'[1]2025 Pipeline'!BC$6:BC$140)+SUMIF('[1]2025 Pipeline'!$M$6:$M$140,'Revenue Summary'!$B47,'[1]2025 Pipeline'!BP$6:BP$140))</f>
        <v>134709.17389608867</v>
      </c>
      <c r="W47" s="64">
        <f>IF($B$3="NO",SUMIF(Parent!$K$6:$K$209,'Revenue Summary'!$B47,Parent!BH$6:BH$209)+SUMIF(India!$K$6:$K$473,'Revenue Summary'!$B47,India!BH$6:BH$473)+SUMIF(Government!$K$6:$K$203,'Revenue Summary'!$B47,Government!BH$6:BH$203)+SUMIF('Pro Forma Adj.'!$K$6:$K$202,'Revenue Summary'!$B47,'Pro Forma Adj.'!BH$6:BH$202),SUMIF(Parent!$K$6:$K$209,'Revenue Summary'!$B47,Parent!BH$6:BH$209)+SUMIF(India!$K$6:$K$473,'Revenue Summary'!$B47,India!BH$6:BH$473)+SUMIF(Government!$K$6:$K$203,'Revenue Summary'!$B47,Government!BH$6:BH$203)+SUMIF('Pro Forma Adj.'!$K$6:$K$202,'Revenue Summary'!$B47,'Pro Forma Adj.'!BH$6:BH$202)+SUMIF('[1]2025 Pipeline'!$M$6:$M$140,'Revenue Summary'!$B47,'[1]2025 Pipeline'!BD$6:BD$140)+SUMIF('[1]2025 Pipeline'!$M$6:$M$140,'Revenue Summary'!$B47,'[1]2025 Pipeline'!BQ$6:BQ$140))</f>
        <v>133833.33333333334</v>
      </c>
      <c r="X47" s="64">
        <f>IF($B$3="NO",SUMIF(Parent!$K$6:$K$209,'Revenue Summary'!$B47,Parent!BI$6:BI$209)+SUMIF(India!$K$6:$K$473,'Revenue Summary'!$B47,India!BI$6:BI$473)+SUMIF(Government!$K$6:$K$203,'Revenue Summary'!$B47,Government!BI$6:BI$203)+SUMIF('Pro Forma Adj.'!$K$6:$K$202,'Revenue Summary'!$B47,'Pro Forma Adj.'!BI$6:BI$202),SUMIF(Parent!$K$6:$K$209,'Revenue Summary'!$B47,Parent!BI$6:BI$209)+SUMIF(India!$K$6:$K$473,'Revenue Summary'!$B47,India!BI$6:BI$473)+SUMIF(Government!$K$6:$K$203,'Revenue Summary'!$B47,Government!BI$6:BI$203)+SUMIF('Pro Forma Adj.'!$K$6:$K$202,'Revenue Summary'!$B47,'Pro Forma Adj.'!BI$6:BI$202)+SUMIF('[1]2025 Pipeline'!$M$6:$M$140,'Revenue Summary'!$B47,'[1]2025 Pipeline'!BE$6:BE$140)+SUMIF('[1]2025 Pipeline'!$M$6:$M$140,'Revenue Summary'!$B47,'[1]2025 Pipeline'!BR$6:BR$140))</f>
        <v>135500</v>
      </c>
      <c r="Y47" s="64">
        <f>IF($B$3="NO",SUMIF(Parent!$K$6:$K$209,'Revenue Summary'!$B47,Parent!BJ$6:BJ$209)+SUMIF(India!$K$6:$K$473,'Revenue Summary'!$B47,India!BJ$6:BJ$473)+SUMIF(Government!$K$6:$K$203,'Revenue Summary'!$B47,Government!BJ$6:BJ$203)+SUMIF('Pro Forma Adj.'!$K$6:$K$202,'Revenue Summary'!$B47,'Pro Forma Adj.'!BJ$6:BJ$202),SUMIF(Parent!$K$6:$K$209,'Revenue Summary'!$B47,Parent!BJ$6:BJ$209)+SUMIF(India!$K$6:$K$473,'Revenue Summary'!$B47,India!BJ$6:BJ$473)+SUMIF(Government!$K$6:$K$203,'Revenue Summary'!$B47,Government!BJ$6:BJ$203)+SUMIF('Pro Forma Adj.'!$K$6:$K$202,'Revenue Summary'!$B47,'Pro Forma Adj.'!BJ$6:BJ$202)+SUMIF('[1]2025 Pipeline'!$M$6:$M$140,'Revenue Summary'!$B47,'[1]2025 Pipeline'!BF$6:BF$140)+SUMIF('[1]2025 Pipeline'!$M$6:$M$140,'Revenue Summary'!$B47,'[1]2025 Pipeline'!BS$6:BS$140))</f>
        <v>139000</v>
      </c>
      <c r="Z47" s="64">
        <f>IF($B$3="NO",SUMIF(Parent!$K$6:$K$209,'Revenue Summary'!$B47,Parent!BK$6:BK$209)+SUMIF(India!$K$6:$K$473,'Revenue Summary'!$B47,India!BK$6:BK$473)+SUMIF(Government!$K$6:$K$203,'Revenue Summary'!$B47,Government!BK$6:BK$203)+SUMIF('Pro Forma Adj.'!$K$6:$K$202,'Revenue Summary'!$B47,'Pro Forma Adj.'!BK$6:BK$202),SUMIF(Parent!$K$6:$K$209,'Revenue Summary'!$B47,Parent!BK$6:BK$209)+SUMIF(India!$K$6:$K$473,'Revenue Summary'!$B47,India!BK$6:BK$473)+SUMIF(Government!$K$6:$K$203,'Revenue Summary'!$B47,Government!BK$6:BK$203)+SUMIF('Pro Forma Adj.'!$K$6:$K$202,'Revenue Summary'!$B47,'Pro Forma Adj.'!BK$6:BK$202)+SUMIF('[1]2025 Pipeline'!$M$6:$M$140,'Revenue Summary'!$B47,'[1]2025 Pipeline'!BG$6:BG$140)+SUMIF('[1]2025 Pipeline'!$M$6:$M$140,'Revenue Summary'!$B47,'[1]2025 Pipeline'!BT$6:BT$140))</f>
        <v>139416.66666666666</v>
      </c>
    </row>
    <row r="48" spans="2:26" x14ac:dyDescent="0.15">
      <c r="B48" s="32" t="s">
        <v>383</v>
      </c>
      <c r="C48" s="66">
        <f>SUM(C27:C47)</f>
        <v>1871773.7475114639</v>
      </c>
      <c r="D48" s="66">
        <f t="shared" ref="D48:Z48" si="8">SUM(D27:D47)</f>
        <v>2231011.9615006428</v>
      </c>
      <c r="E48" s="66">
        <f t="shared" si="8"/>
        <v>2386892.3162139147</v>
      </c>
      <c r="F48" s="66">
        <f t="shared" si="8"/>
        <v>1992046.6508584861</v>
      </c>
      <c r="G48" s="66">
        <f t="shared" si="8"/>
        <v>2280063.3778640465</v>
      </c>
      <c r="H48" s="66">
        <f t="shared" si="8"/>
        <v>2009896.0196813312</v>
      </c>
      <c r="I48" s="66">
        <f t="shared" si="8"/>
        <v>1476915.6832327896</v>
      </c>
      <c r="J48" s="66">
        <f t="shared" si="8"/>
        <v>1682414.4120353539</v>
      </c>
      <c r="K48" s="66">
        <f t="shared" si="8"/>
        <v>1366391.5465225875</v>
      </c>
      <c r="L48" s="66">
        <f t="shared" si="8"/>
        <v>1431808.3536037123</v>
      </c>
      <c r="M48" s="66">
        <f t="shared" si="8"/>
        <v>1640968.9070033727</v>
      </c>
      <c r="N48" s="66">
        <f t="shared" si="8"/>
        <v>1605904.9171959895</v>
      </c>
      <c r="O48" s="66">
        <f t="shared" si="8"/>
        <v>1238800.0258398433</v>
      </c>
      <c r="P48" s="66">
        <f t="shared" si="8"/>
        <v>1682195.7249662604</v>
      </c>
      <c r="Q48" s="66">
        <f t="shared" si="8"/>
        <v>1149819.3405060538</v>
      </c>
      <c r="R48" s="66">
        <f t="shared" si="8"/>
        <v>1756892.5939111365</v>
      </c>
      <c r="S48" s="66">
        <f t="shared" si="8"/>
        <v>1290301.1486873755</v>
      </c>
      <c r="T48" s="66">
        <f t="shared" si="8"/>
        <v>1258081.6217350403</v>
      </c>
      <c r="U48" s="66">
        <f t="shared" si="8"/>
        <v>1826863.5511209536</v>
      </c>
      <c r="V48" s="66">
        <f t="shared" si="8"/>
        <v>1984831.2996469047</v>
      </c>
      <c r="W48" s="66">
        <f t="shared" si="8"/>
        <v>2400148.2368587377</v>
      </c>
      <c r="X48" s="66">
        <f t="shared" si="8"/>
        <v>2490906.8889103294</v>
      </c>
      <c r="Y48" s="66">
        <f t="shared" si="8"/>
        <v>2747980.7515964038</v>
      </c>
      <c r="Z48" s="66">
        <f t="shared" si="8"/>
        <v>2927762.4749026787</v>
      </c>
    </row>
    <row r="49" spans="2:26" x14ac:dyDescent="0.15">
      <c r="B49" s="6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x14ac:dyDescent="0.15">
      <c r="B50" s="9" t="s">
        <v>384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x14ac:dyDescent="0.15">
      <c r="B51" s="5" t="s">
        <v>69</v>
      </c>
      <c r="C51" s="64">
        <f>SUMIF(Parent!$L$6:$L$209,'Revenue Summary'!$B51,Parent!AN$6:AN$209)+SUMIF(India!$L$6:$L$473,'Revenue Summary'!$B51,India!AN$6:AN$473)+SUMIF(Government!$L$6:$L$203,'Revenue Summary'!$B51,Government!AN$6:AN$203)+SUMIF('Pro Forma Adj.'!$L$6:$L$202,'Revenue Summary'!$B51,'Pro Forma Adj.'!AN$6:AN$202)</f>
        <v>613263.95674641686</v>
      </c>
      <c r="D51" s="64">
        <f>SUMIF(Parent!$L$6:$L$209,'Revenue Summary'!$B51,Parent!AO$6:AO$209)+SUMIF(India!$L$6:$L$473,'Revenue Summary'!$B51,India!AO$6:AO$473)+SUMIF(Government!$L$6:$L$203,'Revenue Summary'!$B51,Government!AO$6:AO$203)+SUMIF('Pro Forma Adj.'!$L$6:$L$202,'Revenue Summary'!$B51,'Pro Forma Adj.'!AO$6:AO$202)</f>
        <v>578279.32997126388</v>
      </c>
      <c r="E51" s="64">
        <f>SUMIF(Parent!$L$6:$L$209,'Revenue Summary'!$B51,Parent!AP$6:AP$209)+SUMIF(India!$L$6:$L$473,'Revenue Summary'!$B51,India!AP$6:AP$473)+SUMIF(Government!$L$6:$L$203,'Revenue Summary'!$B51,Government!AP$6:AP$203)+SUMIF('Pro Forma Adj.'!$L$6:$L$202,'Revenue Summary'!$B51,'Pro Forma Adj.'!AP$6:AP$202)</f>
        <v>575649.61355328665</v>
      </c>
      <c r="F51" s="64">
        <f>SUMIF(Parent!$L$6:$L$209,'Revenue Summary'!$B51,Parent!AQ$6:AQ$209)+SUMIF(India!$L$6:$L$473,'Revenue Summary'!$B51,India!AQ$6:AQ$473)+SUMIF(Government!$L$6:$L$203,'Revenue Summary'!$B51,Government!AQ$6:AQ$203)+SUMIF('Pro Forma Adj.'!$L$6:$L$202,'Revenue Summary'!$B51,'Pro Forma Adj.'!AQ$6:AQ$202)</f>
        <v>500029.35848220228</v>
      </c>
      <c r="G51" s="64">
        <f>SUMIF(Parent!$L$6:$L$209,'Revenue Summary'!$B51,Parent!AR$6:AR$209)+SUMIF(India!$L$6:$L$473,'Revenue Summary'!$B51,India!AR$6:AR$473)+SUMIF(Government!$L$6:$L$203,'Revenue Summary'!$B51,Government!AR$6:AR$203)+SUMIF('Pro Forma Adj.'!$L$6:$L$202,'Revenue Summary'!$B51,'Pro Forma Adj.'!AR$6:AR$202)</f>
        <v>574397.21493837971</v>
      </c>
      <c r="H51" s="64">
        <f>SUMIF(Parent!$L$6:$L$209,'Revenue Summary'!$B51,Parent!AS$6:AS$209)+SUMIF(India!$L$6:$L$473,'Revenue Summary'!$B51,India!AS$6:AS$473)+SUMIF(Government!$L$6:$L$203,'Revenue Summary'!$B51,Government!AS$6:AS$203)+SUMIF('Pro Forma Adj.'!$L$6:$L$202,'Revenue Summary'!$B51,'Pro Forma Adj.'!AS$6:AS$202)</f>
        <v>601426.36410403368</v>
      </c>
      <c r="I51" s="64">
        <f>SUMIF(Parent!$L$6:$L$209,'Revenue Summary'!$B51,Parent!AT$6:AT$209)+SUMIF(India!$L$6:$L$473,'Revenue Summary'!$B51,India!AT$6:AT$473)+SUMIF(Government!$L$6:$L$203,'Revenue Summary'!$B51,Government!AT$6:AT$203)+SUMIF('Pro Forma Adj.'!$L$6:$L$202,'Revenue Summary'!$B51,'Pro Forma Adj.'!AT$6:AT$202)</f>
        <v>491980.9654882226</v>
      </c>
      <c r="J51" s="64">
        <f>SUMIF(Parent!$L$6:$L$209,'Revenue Summary'!$B51,Parent!AU$6:AU$209)+SUMIF(India!$L$6:$L$473,'Revenue Summary'!$B51,India!AU$6:AU$473)+SUMIF(Government!$L$6:$L$203,'Revenue Summary'!$B51,Government!AU$6:AU$203)+SUMIF('Pro Forma Adj.'!$L$6:$L$202,'Revenue Summary'!$B51,'Pro Forma Adj.'!AU$6:AU$202)</f>
        <v>669316.97217171686</v>
      </c>
      <c r="K51" s="64">
        <f>SUMIF(Parent!$L$6:$L$209,'Revenue Summary'!$B51,Parent!AV$6:AV$209)+SUMIF(India!$L$6:$L$473,'Revenue Summary'!$B51,India!AV$6:AV$473)+SUMIF(Government!$L$6:$L$203,'Revenue Summary'!$B51,Government!AV$6:AV$203)+SUMIF('Pro Forma Adj.'!$L$6:$L$202,'Revenue Summary'!$B51,'Pro Forma Adj.'!AV$6:AV$202)</f>
        <v>635751.80727781565</v>
      </c>
      <c r="L51" s="64">
        <f>SUMIF(Parent!$L$6:$L$209,'Revenue Summary'!$B51,Parent!AW$6:AW$209)+SUMIF(India!$L$6:$L$473,'Revenue Summary'!$B51,India!AW$6:AW$473)+SUMIF(Government!$L$6:$L$203,'Revenue Summary'!$B51,Government!AW$6:AW$203)+SUMIF('Pro Forma Adj.'!$L$6:$L$202,'Revenue Summary'!$B51,'Pro Forma Adj.'!AW$6:AW$202)</f>
        <v>937503.20108796132</v>
      </c>
      <c r="M51" s="64">
        <f>SUMIF(Parent!$L$6:$L$209,'Revenue Summary'!$B51,Parent!AX$6:AX$209)+SUMIF(India!$L$6:$L$473,'Revenue Summary'!$B51,India!AX$6:AX$473)+SUMIF(Government!$L$6:$L$203,'Revenue Summary'!$B51,Government!AX$6:AX$203)+SUMIF('Pro Forma Adj.'!$L$6:$L$202,'Revenue Summary'!$B51,'Pro Forma Adj.'!AX$6:AX$202)</f>
        <v>931115.40117690573</v>
      </c>
      <c r="N51" s="64">
        <f>SUMIF(Parent!$L$6:$L$209,'Revenue Summary'!$B51,Parent!AY$6:AY$209)+SUMIF(India!$L$6:$L$473,'Revenue Summary'!$B51,India!AY$6:AY$473)+SUMIF(Government!$L$6:$L$203,'Revenue Summary'!$B51,Government!AY$6:AY$203)+SUMIF('Pro Forma Adj.'!$L$6:$L$202,'Revenue Summary'!$B51,'Pro Forma Adj.'!AY$6:AY$202)</f>
        <v>786840.26862768934</v>
      </c>
      <c r="O51" s="64">
        <f>IF($B$3="NO",SUMIF(Parent!$L$6:$L$209,'Revenue Summary'!$B51,Parent!AZ$6:AZ$209)+SUMIF(India!$L$6:$L$473,'Revenue Summary'!$B51,India!AZ$6:AZ$473)+SUMIF(Government!$L$6:$L$203,'Revenue Summary'!$B51,Government!AZ$6:AZ$203)+SUMIF('Pro Forma Adj.'!$L$6:$L$202,'Revenue Summary'!$B51,'Pro Forma Adj.'!AZ$6:AZ$202),SUMIF(Parent!$L$6:$L$209,'Revenue Summary'!$B51,Parent!AZ$6:AZ$209)+SUMIF(India!$L$6:$L$473,'Revenue Summary'!$B51,India!AZ$6:AZ$473)+SUMIF(Government!$L$6:$L$203,'Revenue Summary'!$B51,Government!AZ$6:AZ$203)+SUMIF('Pro Forma Adj.'!$L$6:$L$202,'Revenue Summary'!$B51,'Pro Forma Adj.'!AZ$6:AZ$202)+SUMIF('[1]2025 Pipeline'!$N$6:$N$140,'Revenue Summary'!$B51,'[1]2025 Pipeline'!AV$6:AV$140)+SUMIF('[1]2025 Pipeline'!$N$6:$N$140,'Revenue Summary'!$B51,'[1]2025 Pipeline'!BI$6:BI$140))</f>
        <v>566821.41777385073</v>
      </c>
      <c r="P51" s="64">
        <f>IF($B$3="NO",SUMIF(Parent!$L$6:$L$209,'Revenue Summary'!$B51,Parent!BA$6:BA$209)+SUMIF(India!$L$6:$L$473,'Revenue Summary'!$B51,India!BA$6:BA$473)+SUMIF(Government!$L$6:$L$203,'Revenue Summary'!$B51,Government!BA$6:BA$203)+SUMIF('Pro Forma Adj.'!$L$6:$L$202,'Revenue Summary'!$B51,'Pro Forma Adj.'!BA$6:BA$202),SUMIF(Parent!$L$6:$L$209,'Revenue Summary'!$B51,Parent!BA$6:BA$209)+SUMIF(India!$L$6:$L$473,'Revenue Summary'!$B51,India!BA$6:BA$473)+SUMIF(Government!$L$6:$L$203,'Revenue Summary'!$B51,Government!BA$6:BA$203)+SUMIF('Pro Forma Adj.'!$L$6:$L$202,'Revenue Summary'!$B51,'Pro Forma Adj.'!BA$6:BA$202)+SUMIF('[1]2025 Pipeline'!$N$6:$N$140,'Revenue Summary'!$B51,'[1]2025 Pipeline'!AW$6:AW$140)+SUMIF('[1]2025 Pipeline'!$N$6:$N$140,'Revenue Summary'!$B51,'[1]2025 Pipeline'!BJ$6:BJ$140))</f>
        <v>702640.06847505108</v>
      </c>
      <c r="Q51" s="64">
        <f>IF($B$3="NO",SUMIF(Parent!$L$6:$L$209,'Revenue Summary'!$B51,Parent!BB$6:BB$209)+SUMIF(India!$L$6:$L$473,'Revenue Summary'!$B51,India!BB$6:BB$473)+SUMIF(Government!$L$6:$L$203,'Revenue Summary'!$B51,Government!BB$6:BB$203)+SUMIF('Pro Forma Adj.'!$L$6:$L$202,'Revenue Summary'!$B51,'Pro Forma Adj.'!BB$6:BB$202),SUMIF(Parent!$L$6:$L$209,'Revenue Summary'!$B51,Parent!BB$6:BB$209)+SUMIF(India!$L$6:$L$473,'Revenue Summary'!$B51,India!BB$6:BB$473)+SUMIF(Government!$L$6:$L$203,'Revenue Summary'!$B51,Government!BB$6:BB$203)+SUMIF('Pro Forma Adj.'!$L$6:$L$202,'Revenue Summary'!$B51,'Pro Forma Adj.'!BB$6:BB$202)+SUMIF('[1]2025 Pipeline'!$N$6:$N$140,'Revenue Summary'!$B51,'[1]2025 Pipeline'!AX$6:AX$140)+SUMIF('[1]2025 Pipeline'!$N$6:$N$140,'Revenue Summary'!$B51,'[1]2025 Pipeline'!BK$6:BK$140))</f>
        <v>525063.44115992961</v>
      </c>
      <c r="R51" s="64">
        <f>IF($B$3="NO",SUMIF(Parent!$L$6:$L$209,'Revenue Summary'!$B51,Parent!BC$6:BC$209)+SUMIF(India!$L$6:$L$473,'Revenue Summary'!$B51,India!BC$6:BC$473)+SUMIF(Government!$L$6:$L$203,'Revenue Summary'!$B51,Government!BC$6:BC$203)+SUMIF('Pro Forma Adj.'!$L$6:$L$202,'Revenue Summary'!$B51,'Pro Forma Adj.'!BC$6:BC$202),SUMIF(Parent!$L$6:$L$209,'Revenue Summary'!$B51,Parent!BC$6:BC$209)+SUMIF(India!$L$6:$L$473,'Revenue Summary'!$B51,India!BC$6:BC$473)+SUMIF(Government!$L$6:$L$203,'Revenue Summary'!$B51,Government!BC$6:BC$203)+SUMIF('Pro Forma Adj.'!$L$6:$L$202,'Revenue Summary'!$B51,'Pro Forma Adj.'!BC$6:BC$202)+SUMIF('[1]2025 Pipeline'!$N$6:$N$140,'Revenue Summary'!$B51,'[1]2025 Pipeline'!AY$6:AY$140)+SUMIF('[1]2025 Pipeline'!$N$6:$N$140,'Revenue Summary'!$B51,'[1]2025 Pipeline'!BL$6:BL$140))</f>
        <v>589265.19236458815</v>
      </c>
      <c r="S51" s="64">
        <f>IF($B$3="NO",SUMIF(Parent!$L$6:$L$209,'Revenue Summary'!$B51,Parent!BD$6:BD$209)+SUMIF(India!$L$6:$L$473,'Revenue Summary'!$B51,India!BD$6:BD$473)+SUMIF(Government!$L$6:$L$203,'Revenue Summary'!$B51,Government!BD$6:BD$203)+SUMIF('Pro Forma Adj.'!$L$6:$L$202,'Revenue Summary'!$B51,'Pro Forma Adj.'!BD$6:BD$202),SUMIF(Parent!$L$6:$L$209,'Revenue Summary'!$B51,Parent!BD$6:BD$209)+SUMIF(India!$L$6:$L$473,'Revenue Summary'!$B51,India!BD$6:BD$473)+SUMIF(Government!$L$6:$L$203,'Revenue Summary'!$B51,Government!BD$6:BD$203)+SUMIF('Pro Forma Adj.'!$L$6:$L$202,'Revenue Summary'!$B51,'Pro Forma Adj.'!BD$6:BD$202)+SUMIF('[1]2025 Pipeline'!$N$6:$N$140,'Revenue Summary'!$B51,'[1]2025 Pipeline'!AZ$6:AZ$140)+SUMIF('[1]2025 Pipeline'!$N$6:$N$140,'Revenue Summary'!$B51,'[1]2025 Pipeline'!BM$6:BM$140))</f>
        <v>516279.77800829074</v>
      </c>
      <c r="T51" s="64">
        <f>IF($B$3="NO",SUMIF(Parent!$L$6:$L$209,'Revenue Summary'!$B51,Parent!BE$6:BE$209)+SUMIF(India!$L$6:$L$473,'Revenue Summary'!$B51,India!BE$6:BE$473)+SUMIF(Government!$L$6:$L$203,'Revenue Summary'!$B51,Government!BE$6:BE$203)+SUMIF('Pro Forma Adj.'!$L$6:$L$202,'Revenue Summary'!$B51,'Pro Forma Adj.'!BE$6:BE$202),SUMIF(Parent!$L$6:$L$209,'Revenue Summary'!$B51,Parent!BE$6:BE$209)+SUMIF(India!$L$6:$L$473,'Revenue Summary'!$B51,India!BE$6:BE$473)+SUMIF(Government!$L$6:$L$203,'Revenue Summary'!$B51,Government!BE$6:BE$203)+SUMIF('Pro Forma Adj.'!$L$6:$L$202,'Revenue Summary'!$B51,'Pro Forma Adj.'!BE$6:BE$202)+SUMIF('[1]2025 Pipeline'!$N$6:$N$140,'Revenue Summary'!$B51,'[1]2025 Pipeline'!BA$6:BA$140)+SUMIF('[1]2025 Pipeline'!$N$6:$N$140,'Revenue Summary'!$B51,'[1]2025 Pipeline'!BN$6:BN$140))</f>
        <v>441849.55007736327</v>
      </c>
      <c r="U51" s="64">
        <f>IF($B$3="NO",SUMIF(Parent!$L$6:$L$209,'Revenue Summary'!$B51,Parent!BF$6:BF$209)+SUMIF(India!$L$6:$L$473,'Revenue Summary'!$B51,India!BF$6:BF$473)+SUMIF(Government!$L$6:$L$203,'Revenue Summary'!$B51,Government!BF$6:BF$203)+SUMIF('Pro Forma Adj.'!$L$6:$L$202,'Revenue Summary'!$B51,'Pro Forma Adj.'!BF$6:BF$202),SUMIF(Parent!$L$6:$L$209,'Revenue Summary'!$B51,Parent!BF$6:BF$209)+SUMIF(India!$L$6:$L$473,'Revenue Summary'!$B51,India!BF$6:BF$473)+SUMIF(Government!$L$6:$L$203,'Revenue Summary'!$B51,Government!BF$6:BF$203)+SUMIF('Pro Forma Adj.'!$L$6:$L$202,'Revenue Summary'!$B51,'Pro Forma Adj.'!BF$6:BF$202)+SUMIF('[1]2025 Pipeline'!$N$6:$N$140,'Revenue Summary'!$B51,'[1]2025 Pipeline'!BB$6:BB$140)+SUMIF('[1]2025 Pipeline'!$N$6:$N$140,'Revenue Summary'!$B51,'[1]2025 Pipeline'!BO$6:BO$140))</f>
        <v>557236.7214431453</v>
      </c>
      <c r="V51" s="64">
        <f>IF($B$3="NO",SUMIF(Parent!$L$6:$L$209,'Revenue Summary'!$B51,Parent!BG$6:BG$209)+SUMIF(India!$L$6:$L$473,'Revenue Summary'!$B51,India!BG$6:BG$473)+SUMIF(Government!$L$6:$L$203,'Revenue Summary'!$B51,Government!BG$6:BG$203)+SUMIF('Pro Forma Adj.'!$L$6:$L$202,'Revenue Summary'!$B51,'Pro Forma Adj.'!BG$6:BG$202),SUMIF(Parent!$L$6:$L$209,'Revenue Summary'!$B51,Parent!BG$6:BG$209)+SUMIF(India!$L$6:$L$473,'Revenue Summary'!$B51,India!BG$6:BG$473)+SUMIF(Government!$L$6:$L$203,'Revenue Summary'!$B51,Government!BG$6:BG$203)+SUMIF('Pro Forma Adj.'!$L$6:$L$202,'Revenue Summary'!$B51,'Pro Forma Adj.'!BG$6:BG$202)+SUMIF('[1]2025 Pipeline'!$N$6:$N$140,'Revenue Summary'!$B51,'[1]2025 Pipeline'!BC$6:BC$140)+SUMIF('[1]2025 Pipeline'!$N$6:$N$140,'Revenue Summary'!$B51,'[1]2025 Pipeline'!BP$6:BP$140))</f>
        <v>566464.18011402397</v>
      </c>
      <c r="W51" s="64">
        <f>IF($B$3="NO",SUMIF(Parent!$L$6:$L$209,'Revenue Summary'!$B51,Parent!BH$6:BH$209)+SUMIF(India!$L$6:$L$473,'Revenue Summary'!$B51,India!BH$6:BH$473)+SUMIF(Government!$L$6:$L$203,'Revenue Summary'!$B51,Government!BH$6:BH$203)+SUMIF('Pro Forma Adj.'!$L$6:$L$202,'Revenue Summary'!$B51,'Pro Forma Adj.'!BH$6:BH$202),SUMIF(Parent!$L$6:$L$209,'Revenue Summary'!$B51,Parent!BH$6:BH$209)+SUMIF(India!$L$6:$L$473,'Revenue Summary'!$B51,India!BH$6:BH$473)+SUMIF(Government!$L$6:$L$203,'Revenue Summary'!$B51,Government!BH$6:BH$203)+SUMIF('Pro Forma Adj.'!$L$6:$L$202,'Revenue Summary'!$B51,'Pro Forma Adj.'!BH$6:BH$202)+SUMIF('[1]2025 Pipeline'!$N$6:$N$140,'Revenue Summary'!$B51,'[1]2025 Pipeline'!BD$6:BD$140)+SUMIF('[1]2025 Pipeline'!$N$6:$N$140,'Revenue Summary'!$B51,'[1]2025 Pipeline'!BQ$6:BQ$140))</f>
        <v>612681.27638617228</v>
      </c>
      <c r="X51" s="64">
        <f>IF($B$3="NO",SUMIF(Parent!$L$6:$L$209,'Revenue Summary'!$B51,Parent!BI$6:BI$209)+SUMIF(India!$L$6:$L$473,'Revenue Summary'!$B51,India!BI$6:BI$473)+SUMIF(Government!$L$6:$L$203,'Revenue Summary'!$B51,Government!BI$6:BI$203)+SUMIF('Pro Forma Adj.'!$L$6:$L$202,'Revenue Summary'!$B51,'Pro Forma Adj.'!BI$6:BI$202),SUMIF(Parent!$L$6:$L$209,'Revenue Summary'!$B51,Parent!BI$6:BI$209)+SUMIF(India!$L$6:$L$473,'Revenue Summary'!$B51,India!BI$6:BI$473)+SUMIF(Government!$L$6:$L$203,'Revenue Summary'!$B51,Government!BI$6:BI$203)+SUMIF('Pro Forma Adj.'!$L$6:$L$202,'Revenue Summary'!$B51,'Pro Forma Adj.'!BI$6:BI$202)+SUMIF('[1]2025 Pipeline'!$N$6:$N$140,'Revenue Summary'!$B51,'[1]2025 Pipeline'!BE$6:BE$140)+SUMIF('[1]2025 Pipeline'!$N$6:$N$140,'Revenue Summary'!$B51,'[1]2025 Pipeline'!BR$6:BR$140))</f>
        <v>623973.94327353721</v>
      </c>
      <c r="Y51" s="64">
        <f>IF($B$3="NO",SUMIF(Parent!$L$6:$L$209,'Revenue Summary'!$B51,Parent!BJ$6:BJ$209)+SUMIF(India!$L$6:$L$473,'Revenue Summary'!$B51,India!BJ$6:BJ$473)+SUMIF(Government!$L$6:$L$203,'Revenue Summary'!$B51,Government!BJ$6:BJ$203)+SUMIF('Pro Forma Adj.'!$L$6:$L$202,'Revenue Summary'!$B51,'Pro Forma Adj.'!BJ$6:BJ$202),SUMIF(Parent!$L$6:$L$209,'Revenue Summary'!$B51,Parent!BJ$6:BJ$209)+SUMIF(India!$L$6:$L$473,'Revenue Summary'!$B51,India!BJ$6:BJ$473)+SUMIF(Government!$L$6:$L$203,'Revenue Summary'!$B51,Government!BJ$6:BJ$203)+SUMIF('Pro Forma Adj.'!$L$6:$L$202,'Revenue Summary'!$B51,'Pro Forma Adj.'!BJ$6:BJ$202)+SUMIF('[1]2025 Pipeline'!$N$6:$N$140,'Revenue Summary'!$B51,'[1]2025 Pipeline'!BF$6:BF$140)+SUMIF('[1]2025 Pipeline'!$N$6:$N$140,'Revenue Summary'!$B51,'[1]2025 Pipeline'!BS$6:BS$140))</f>
        <v>821059.29112383816</v>
      </c>
      <c r="Z51" s="64">
        <f>IF($B$3="NO",SUMIF(Parent!$L$6:$L$209,'Revenue Summary'!$B51,Parent!BK$6:BK$209)+SUMIF(India!$L$6:$L$473,'Revenue Summary'!$B51,India!BK$6:BK$473)+SUMIF(Government!$L$6:$L$203,'Revenue Summary'!$B51,Government!BK$6:BK$203)+SUMIF('Pro Forma Adj.'!$L$6:$L$202,'Revenue Summary'!$B51,'Pro Forma Adj.'!BK$6:BK$202),SUMIF(Parent!$L$6:$L$209,'Revenue Summary'!$B51,Parent!BK$6:BK$209)+SUMIF(India!$L$6:$L$473,'Revenue Summary'!$B51,India!BK$6:BK$473)+SUMIF(Government!$L$6:$L$203,'Revenue Summary'!$B51,Government!BK$6:BK$203)+SUMIF('Pro Forma Adj.'!$L$6:$L$202,'Revenue Summary'!$B51,'Pro Forma Adj.'!BK$6:BK$202)+SUMIF('[1]2025 Pipeline'!$N$6:$N$140,'Revenue Summary'!$B51,'[1]2025 Pipeline'!BG$6:BG$140)+SUMIF('[1]2025 Pipeline'!$N$6:$N$140,'Revenue Summary'!$B51,'[1]2025 Pipeline'!BT$6:BT$140))</f>
        <v>940537.09009922063</v>
      </c>
    </row>
    <row r="52" spans="2:26" x14ac:dyDescent="0.15">
      <c r="B52" s="5" t="s">
        <v>70</v>
      </c>
      <c r="C52" s="64">
        <f>SUMIF(Parent!$L$6:$L$209,'Revenue Summary'!$B52,Parent!AN$6:AN$209)+SUMIF(India!$L$6:$L$473,'Revenue Summary'!$B52,India!AN$6:AN$473)+SUMIF(Government!$L$6:$L$203,'Revenue Summary'!$B52,Government!AN$6:AN$203)+SUMIF('Pro Forma Adj.'!$L$6:$L$202,'Revenue Summary'!$B52,'Pro Forma Adj.'!AN$6:AN$202)</f>
        <v>230218.41577437357</v>
      </c>
      <c r="D52" s="64">
        <f>SUMIF(Parent!$L$6:$L$209,'Revenue Summary'!$B52,Parent!AO$6:AO$209)+SUMIF(India!$L$6:$L$473,'Revenue Summary'!$B52,India!AO$6:AO$473)+SUMIF(Government!$L$6:$L$203,'Revenue Summary'!$B52,Government!AO$6:AO$203)+SUMIF('Pro Forma Adj.'!$L$6:$L$202,'Revenue Summary'!$B52,'Pro Forma Adj.'!AO$6:AO$202)</f>
        <v>259535.25819103839</v>
      </c>
      <c r="E52" s="64">
        <f>SUMIF(Parent!$L$6:$L$209,'Revenue Summary'!$B52,Parent!AP$6:AP$209)+SUMIF(India!$L$6:$L$473,'Revenue Summary'!$B52,India!AP$6:AP$473)+SUMIF(Government!$L$6:$L$203,'Revenue Summary'!$B52,Government!AP$6:AP$203)+SUMIF('Pro Forma Adj.'!$L$6:$L$202,'Revenue Summary'!$B52,'Pro Forma Adj.'!AP$6:AP$202)</f>
        <v>385976.35266070592</v>
      </c>
      <c r="F52" s="64">
        <f>SUMIF(Parent!$L$6:$L$209,'Revenue Summary'!$B52,Parent!AQ$6:AQ$209)+SUMIF(India!$L$6:$L$473,'Revenue Summary'!$B52,India!AQ$6:AQ$473)+SUMIF(Government!$L$6:$L$203,'Revenue Summary'!$B52,Government!AQ$6:AQ$203)+SUMIF('Pro Forma Adj.'!$L$6:$L$202,'Revenue Summary'!$B52,'Pro Forma Adj.'!AQ$6:AQ$202)</f>
        <v>184667.2849826102</v>
      </c>
      <c r="G52" s="64">
        <f>SUMIF(Parent!$L$6:$L$209,'Revenue Summary'!$B52,Parent!AR$6:AR$209)+SUMIF(India!$L$6:$L$473,'Revenue Summary'!$B52,India!AR$6:AR$473)+SUMIF(Government!$L$6:$L$203,'Revenue Summary'!$B52,Government!AR$6:AR$203)+SUMIF('Pro Forma Adj.'!$L$6:$L$202,'Revenue Summary'!$B52,'Pro Forma Adj.'!AR$6:AR$202)</f>
        <v>212254.36602124519</v>
      </c>
      <c r="H52" s="64">
        <f>SUMIF(Parent!$L$6:$L$209,'Revenue Summary'!$B52,Parent!AS$6:AS$209)+SUMIF(India!$L$6:$L$473,'Revenue Summary'!$B52,India!AS$6:AS$473)+SUMIF(Government!$L$6:$L$203,'Revenue Summary'!$B52,Government!AS$6:AS$203)+SUMIF('Pro Forma Adj.'!$L$6:$L$202,'Revenue Summary'!$B52,'Pro Forma Adj.'!AS$6:AS$202)</f>
        <v>127601.2558781633</v>
      </c>
      <c r="I52" s="64">
        <f>SUMIF(Parent!$L$6:$L$209,'Revenue Summary'!$B52,Parent!AT$6:AT$209)+SUMIF(India!$L$6:$L$473,'Revenue Summary'!$B52,India!AT$6:AT$473)+SUMIF(Government!$L$6:$L$203,'Revenue Summary'!$B52,Government!AT$6:AT$203)+SUMIF('Pro Forma Adj.'!$L$6:$L$202,'Revenue Summary'!$B52,'Pro Forma Adj.'!AT$6:AT$202)</f>
        <v>150023.87200427719</v>
      </c>
      <c r="J52" s="64">
        <f>SUMIF(Parent!$L$6:$L$209,'Revenue Summary'!$B52,Parent!AU$6:AU$209)+SUMIF(India!$L$6:$L$473,'Revenue Summary'!$B52,India!AU$6:AU$473)+SUMIF(Government!$L$6:$L$203,'Revenue Summary'!$B52,Government!AU$6:AU$203)+SUMIF('Pro Forma Adj.'!$L$6:$L$202,'Revenue Summary'!$B52,'Pro Forma Adj.'!AU$6:AU$202)</f>
        <v>120133.43150795519</v>
      </c>
      <c r="K52" s="64">
        <f>SUMIF(Parent!$L$6:$L$209,'Revenue Summary'!$B52,Parent!AV$6:AV$209)+SUMIF(India!$L$6:$L$473,'Revenue Summary'!$B52,India!AV$6:AV$473)+SUMIF(Government!$L$6:$L$203,'Revenue Summary'!$B52,Government!AV$6:AV$203)+SUMIF('Pro Forma Adj.'!$L$6:$L$202,'Revenue Summary'!$B52,'Pro Forma Adj.'!AV$6:AV$202)</f>
        <v>-36416.909088438726</v>
      </c>
      <c r="L52" s="64">
        <f>SUMIF(Parent!$L$6:$L$209,'Revenue Summary'!$B52,Parent!AW$6:AW$209)+SUMIF(India!$L$6:$L$473,'Revenue Summary'!$B52,India!AW$6:AW$473)+SUMIF(Government!$L$6:$L$203,'Revenue Summary'!$B52,Government!AW$6:AW$203)+SUMIF('Pro Forma Adj.'!$L$6:$L$202,'Revenue Summary'!$B52,'Pro Forma Adj.'!AW$6:AW$202)</f>
        <v>28954.786286076553</v>
      </c>
      <c r="M52" s="64">
        <f>SUMIF(Parent!$L$6:$L$209,'Revenue Summary'!$B52,Parent!AX$6:AX$209)+SUMIF(India!$L$6:$L$473,'Revenue Summary'!$B52,India!AX$6:AX$473)+SUMIF(Government!$L$6:$L$203,'Revenue Summary'!$B52,Government!AX$6:AX$203)+SUMIF('Pro Forma Adj.'!$L$6:$L$202,'Revenue Summary'!$B52,'Pro Forma Adj.'!AX$6:AX$202)</f>
        <v>192175.35470922978</v>
      </c>
      <c r="N52" s="64">
        <f>SUMIF(Parent!$L$6:$L$209,'Revenue Summary'!$B52,Parent!AY$6:AY$209)+SUMIF(India!$L$6:$L$473,'Revenue Summary'!$B52,India!AY$6:AY$473)+SUMIF(Government!$L$6:$L$203,'Revenue Summary'!$B52,Government!AY$6:AY$203)+SUMIF('Pro Forma Adj.'!$L$6:$L$202,'Revenue Summary'!$B52,'Pro Forma Adj.'!AY$6:AY$202)</f>
        <v>311669.8723910274</v>
      </c>
      <c r="O52" s="64">
        <f>IF($B$3="NO",SUMIF(Parent!$L$6:$L$209,'Revenue Summary'!$B52,Parent!AZ$6:AZ$209)+SUMIF(India!$L$6:$L$473,'Revenue Summary'!$B52,India!AZ$6:AZ$473)+SUMIF(Government!$L$6:$L$203,'Revenue Summary'!$B52,Government!AZ$6:AZ$203)+SUMIF('Pro Forma Adj.'!$L$6:$L$202,'Revenue Summary'!$B52,'Pro Forma Adj.'!AZ$6:AZ$202),SUMIF(Parent!$L$6:$L$209,'Revenue Summary'!$B52,Parent!AZ$6:AZ$209)+SUMIF(India!$L$6:$L$473,'Revenue Summary'!$B52,India!AZ$6:AZ$473)+SUMIF(Government!$L$6:$L$203,'Revenue Summary'!$B52,Government!AZ$6:AZ$203)+SUMIF('Pro Forma Adj.'!$L$6:$L$202,'Revenue Summary'!$B52,'Pro Forma Adj.'!AZ$6:AZ$202)+SUMIF('[1]2025 Pipeline'!$N$6:$N$140,'Revenue Summary'!$B52,'[1]2025 Pipeline'!AV$6:AV$140)+SUMIF('[1]2025 Pipeline'!$N$6:$N$140,'Revenue Summary'!$B52,'[1]2025 Pipeline'!BI$6:BI$140))</f>
        <v>125099.06682557153</v>
      </c>
      <c r="P52" s="64">
        <f>IF($B$3="NO",SUMIF(Parent!$L$6:$L$209,'Revenue Summary'!$B52,Parent!BA$6:BA$209)+SUMIF(India!$L$6:$L$473,'Revenue Summary'!$B52,India!BA$6:BA$473)+SUMIF(Government!$L$6:$L$203,'Revenue Summary'!$B52,Government!BA$6:BA$203)+SUMIF('Pro Forma Adj.'!$L$6:$L$202,'Revenue Summary'!$B52,'Pro Forma Adj.'!BA$6:BA$202),SUMIF(Parent!$L$6:$L$209,'Revenue Summary'!$B52,Parent!BA$6:BA$209)+SUMIF(India!$L$6:$L$473,'Revenue Summary'!$B52,India!BA$6:BA$473)+SUMIF(Government!$L$6:$L$203,'Revenue Summary'!$B52,Government!BA$6:BA$203)+SUMIF('Pro Forma Adj.'!$L$6:$L$202,'Revenue Summary'!$B52,'Pro Forma Adj.'!BA$6:BA$202)+SUMIF('[1]2025 Pipeline'!$N$6:$N$140,'Revenue Summary'!$B52,'[1]2025 Pipeline'!AW$6:AW$140)+SUMIF('[1]2025 Pipeline'!$N$6:$N$140,'Revenue Summary'!$B52,'[1]2025 Pipeline'!BJ$6:BJ$140))</f>
        <v>82546.627868063078</v>
      </c>
      <c r="Q52" s="64">
        <f>IF($B$3="NO",SUMIF(Parent!$L$6:$L$209,'Revenue Summary'!$B52,Parent!BB$6:BB$209)+SUMIF(India!$L$6:$L$473,'Revenue Summary'!$B52,India!BB$6:BB$473)+SUMIF(Government!$L$6:$L$203,'Revenue Summary'!$B52,Government!BB$6:BB$203)+SUMIF('Pro Forma Adj.'!$L$6:$L$202,'Revenue Summary'!$B52,'Pro Forma Adj.'!BB$6:BB$202),SUMIF(Parent!$L$6:$L$209,'Revenue Summary'!$B52,Parent!BB$6:BB$209)+SUMIF(India!$L$6:$L$473,'Revenue Summary'!$B52,India!BB$6:BB$473)+SUMIF(Government!$L$6:$L$203,'Revenue Summary'!$B52,Government!BB$6:BB$203)+SUMIF('Pro Forma Adj.'!$L$6:$L$202,'Revenue Summary'!$B52,'Pro Forma Adj.'!BB$6:BB$202)+SUMIF('[1]2025 Pipeline'!$N$6:$N$140,'Revenue Summary'!$B52,'[1]2025 Pipeline'!AX$6:AX$140)+SUMIF('[1]2025 Pipeline'!$N$6:$N$140,'Revenue Summary'!$B52,'[1]2025 Pipeline'!BK$6:BK$140))</f>
        <v>164670.97239914499</v>
      </c>
      <c r="R52" s="64">
        <f>IF($B$3="NO",SUMIF(Parent!$L$6:$L$209,'Revenue Summary'!$B52,Parent!BC$6:BC$209)+SUMIF(India!$L$6:$L$473,'Revenue Summary'!$B52,India!BC$6:BC$473)+SUMIF(Government!$L$6:$L$203,'Revenue Summary'!$B52,Government!BC$6:BC$203)+SUMIF('Pro Forma Adj.'!$L$6:$L$202,'Revenue Summary'!$B52,'Pro Forma Adj.'!BC$6:BC$202),SUMIF(Parent!$L$6:$L$209,'Revenue Summary'!$B52,Parent!BC$6:BC$209)+SUMIF(India!$L$6:$L$473,'Revenue Summary'!$B52,India!BC$6:BC$473)+SUMIF(Government!$L$6:$L$203,'Revenue Summary'!$B52,Government!BC$6:BC$203)+SUMIF('Pro Forma Adj.'!$L$6:$L$202,'Revenue Summary'!$B52,'Pro Forma Adj.'!BC$6:BC$202)+SUMIF('[1]2025 Pipeline'!$N$6:$N$140,'Revenue Summary'!$B52,'[1]2025 Pipeline'!AY$6:AY$140)+SUMIF('[1]2025 Pipeline'!$N$6:$N$140,'Revenue Summary'!$B52,'[1]2025 Pipeline'!BL$6:BL$140))</f>
        <v>117461.77104186609</v>
      </c>
      <c r="S52" s="64">
        <f>IF($B$3="NO",SUMIF(Parent!$L$6:$L$209,'Revenue Summary'!$B52,Parent!BD$6:BD$209)+SUMIF(India!$L$6:$L$473,'Revenue Summary'!$B52,India!BD$6:BD$473)+SUMIF(Government!$L$6:$L$203,'Revenue Summary'!$B52,Government!BD$6:BD$203)+SUMIF('Pro Forma Adj.'!$L$6:$L$202,'Revenue Summary'!$B52,'Pro Forma Adj.'!BD$6:BD$202),SUMIF(Parent!$L$6:$L$209,'Revenue Summary'!$B52,Parent!BD$6:BD$209)+SUMIF(India!$L$6:$L$473,'Revenue Summary'!$B52,India!BD$6:BD$473)+SUMIF(Government!$L$6:$L$203,'Revenue Summary'!$B52,Government!BD$6:BD$203)+SUMIF('Pro Forma Adj.'!$L$6:$L$202,'Revenue Summary'!$B52,'Pro Forma Adj.'!BD$6:BD$202)+SUMIF('[1]2025 Pipeline'!$N$6:$N$140,'Revenue Summary'!$B52,'[1]2025 Pipeline'!AZ$6:AZ$140)+SUMIF('[1]2025 Pipeline'!$N$6:$N$140,'Revenue Summary'!$B52,'[1]2025 Pipeline'!BM$6:BM$140))</f>
        <v>145153.92650824608</v>
      </c>
      <c r="T52" s="64">
        <f>IF($B$3="NO",SUMIF(Parent!$L$6:$L$209,'Revenue Summary'!$B52,Parent!BE$6:BE$209)+SUMIF(India!$L$6:$L$473,'Revenue Summary'!$B52,India!BE$6:BE$473)+SUMIF(Government!$L$6:$L$203,'Revenue Summary'!$B52,Government!BE$6:BE$203)+SUMIF('Pro Forma Adj.'!$L$6:$L$202,'Revenue Summary'!$B52,'Pro Forma Adj.'!BE$6:BE$202),SUMIF(Parent!$L$6:$L$209,'Revenue Summary'!$B52,Parent!BE$6:BE$209)+SUMIF(India!$L$6:$L$473,'Revenue Summary'!$B52,India!BE$6:BE$473)+SUMIF(Government!$L$6:$L$203,'Revenue Summary'!$B52,Government!BE$6:BE$203)+SUMIF('Pro Forma Adj.'!$L$6:$L$202,'Revenue Summary'!$B52,'Pro Forma Adj.'!BE$6:BE$202)+SUMIF('[1]2025 Pipeline'!$N$6:$N$140,'Revenue Summary'!$B52,'[1]2025 Pipeline'!BA$6:BA$140)+SUMIF('[1]2025 Pipeline'!$N$6:$N$140,'Revenue Summary'!$B52,'[1]2025 Pipeline'!BN$6:BN$140))</f>
        <v>124937.11376970488</v>
      </c>
      <c r="U52" s="64">
        <f>IF($B$3="NO",SUMIF(Parent!$L$6:$L$209,'Revenue Summary'!$B52,Parent!BF$6:BF$209)+SUMIF(India!$L$6:$L$473,'Revenue Summary'!$B52,India!BF$6:BF$473)+SUMIF(Government!$L$6:$L$203,'Revenue Summary'!$B52,Government!BF$6:BF$203)+SUMIF('Pro Forma Adj.'!$L$6:$L$202,'Revenue Summary'!$B52,'Pro Forma Adj.'!BF$6:BF$202),SUMIF(Parent!$L$6:$L$209,'Revenue Summary'!$B52,Parent!BF$6:BF$209)+SUMIF(India!$L$6:$L$473,'Revenue Summary'!$B52,India!BF$6:BF$473)+SUMIF(Government!$L$6:$L$203,'Revenue Summary'!$B52,Government!BF$6:BF$203)+SUMIF('Pro Forma Adj.'!$L$6:$L$202,'Revenue Summary'!$B52,'Pro Forma Adj.'!BF$6:BF$202)+SUMIF('[1]2025 Pipeline'!$N$6:$N$140,'Revenue Summary'!$B52,'[1]2025 Pipeline'!BB$6:BB$140)+SUMIF('[1]2025 Pipeline'!$N$6:$N$140,'Revenue Summary'!$B52,'[1]2025 Pipeline'!BO$6:BO$140))</f>
        <v>573569.00866992772</v>
      </c>
      <c r="V52" s="64">
        <f>IF($B$3="NO",SUMIF(Parent!$L$6:$L$209,'Revenue Summary'!$B52,Parent!BG$6:BG$209)+SUMIF(India!$L$6:$L$473,'Revenue Summary'!$B52,India!BG$6:BG$473)+SUMIF(Government!$L$6:$L$203,'Revenue Summary'!$B52,Government!BG$6:BG$203)+SUMIF('Pro Forma Adj.'!$L$6:$L$202,'Revenue Summary'!$B52,'Pro Forma Adj.'!BG$6:BG$202),SUMIF(Parent!$L$6:$L$209,'Revenue Summary'!$B52,Parent!BG$6:BG$209)+SUMIF(India!$L$6:$L$473,'Revenue Summary'!$B52,India!BG$6:BG$473)+SUMIF(Government!$L$6:$L$203,'Revenue Summary'!$B52,Government!BG$6:BG$203)+SUMIF('Pro Forma Adj.'!$L$6:$L$202,'Revenue Summary'!$B52,'Pro Forma Adj.'!BG$6:BG$202)+SUMIF('[1]2025 Pipeline'!$N$6:$N$140,'Revenue Summary'!$B52,'[1]2025 Pipeline'!BC$6:BC$140)+SUMIF('[1]2025 Pipeline'!$N$6:$N$140,'Revenue Summary'!$B52,'[1]2025 Pipeline'!BP$6:BP$140))</f>
        <v>563975.96519166685</v>
      </c>
      <c r="W52" s="64">
        <f>IF($B$3="NO",SUMIF(Parent!$L$6:$L$209,'Revenue Summary'!$B52,Parent!BH$6:BH$209)+SUMIF(India!$L$6:$L$473,'Revenue Summary'!$B52,India!BH$6:BH$473)+SUMIF(Government!$L$6:$L$203,'Revenue Summary'!$B52,Government!BH$6:BH$203)+SUMIF('Pro Forma Adj.'!$L$6:$L$202,'Revenue Summary'!$B52,'Pro Forma Adj.'!BH$6:BH$202),SUMIF(Parent!$L$6:$L$209,'Revenue Summary'!$B52,Parent!BH$6:BH$209)+SUMIF(India!$L$6:$L$473,'Revenue Summary'!$B52,India!BH$6:BH$473)+SUMIF(Government!$L$6:$L$203,'Revenue Summary'!$B52,Government!BH$6:BH$203)+SUMIF('Pro Forma Adj.'!$L$6:$L$202,'Revenue Summary'!$B52,'Pro Forma Adj.'!BH$6:BH$202)+SUMIF('[1]2025 Pipeline'!$N$6:$N$140,'Revenue Summary'!$B52,'[1]2025 Pipeline'!BD$6:BD$140)+SUMIF('[1]2025 Pipeline'!$N$6:$N$140,'Revenue Summary'!$B52,'[1]2025 Pipeline'!BQ$6:BQ$140))</f>
        <v>600482.80444906373</v>
      </c>
      <c r="X52" s="64">
        <f>IF($B$3="NO",SUMIF(Parent!$L$6:$L$209,'Revenue Summary'!$B52,Parent!BI$6:BI$209)+SUMIF(India!$L$6:$L$473,'Revenue Summary'!$B52,India!BI$6:BI$473)+SUMIF(Government!$L$6:$L$203,'Revenue Summary'!$B52,Government!BI$6:BI$203)+SUMIF('Pro Forma Adj.'!$L$6:$L$202,'Revenue Summary'!$B52,'Pro Forma Adj.'!BI$6:BI$202),SUMIF(Parent!$L$6:$L$209,'Revenue Summary'!$B52,Parent!BI$6:BI$209)+SUMIF(India!$L$6:$L$473,'Revenue Summary'!$B52,India!BI$6:BI$473)+SUMIF(Government!$L$6:$L$203,'Revenue Summary'!$B52,Government!BI$6:BI$203)+SUMIF('Pro Forma Adj.'!$L$6:$L$202,'Revenue Summary'!$B52,'Pro Forma Adj.'!BI$6:BI$202)+SUMIF('[1]2025 Pipeline'!$N$6:$N$140,'Revenue Summary'!$B52,'[1]2025 Pipeline'!BE$6:BE$140)+SUMIF('[1]2025 Pipeline'!$N$6:$N$140,'Revenue Summary'!$B52,'[1]2025 Pipeline'!BR$6:BR$140))</f>
        <v>677958.45796224487</v>
      </c>
      <c r="Y52" s="64">
        <f>IF($B$3="NO",SUMIF(Parent!$L$6:$L$209,'Revenue Summary'!$B52,Parent!BJ$6:BJ$209)+SUMIF(India!$L$6:$L$473,'Revenue Summary'!$B52,India!BJ$6:BJ$473)+SUMIF(Government!$L$6:$L$203,'Revenue Summary'!$B52,Government!BJ$6:BJ$203)+SUMIF('Pro Forma Adj.'!$L$6:$L$202,'Revenue Summary'!$B52,'Pro Forma Adj.'!BJ$6:BJ$202),SUMIF(Parent!$L$6:$L$209,'Revenue Summary'!$B52,Parent!BJ$6:BJ$209)+SUMIF(India!$L$6:$L$473,'Revenue Summary'!$B52,India!BJ$6:BJ$473)+SUMIF(Government!$L$6:$L$203,'Revenue Summary'!$B52,Government!BJ$6:BJ$203)+SUMIF('Pro Forma Adj.'!$L$6:$L$202,'Revenue Summary'!$B52,'Pro Forma Adj.'!BJ$6:BJ$202)+SUMIF('[1]2025 Pipeline'!$N$6:$N$140,'Revenue Summary'!$B52,'[1]2025 Pipeline'!BF$6:BF$140)+SUMIF('[1]2025 Pipeline'!$N$6:$N$140,'Revenue Summary'!$B52,'[1]2025 Pipeline'!BS$6:BS$140))</f>
        <v>727270.6377823971</v>
      </c>
      <c r="Z52" s="64">
        <f>IF($B$3="NO",SUMIF(Parent!$L$6:$L$209,'Revenue Summary'!$B52,Parent!BK$6:BK$209)+SUMIF(India!$L$6:$L$473,'Revenue Summary'!$B52,India!BK$6:BK$473)+SUMIF(Government!$L$6:$L$203,'Revenue Summary'!$B52,Government!BK$6:BK$203)+SUMIF('Pro Forma Adj.'!$L$6:$L$202,'Revenue Summary'!$B52,'Pro Forma Adj.'!BK$6:BK$202),SUMIF(Parent!$L$6:$L$209,'Revenue Summary'!$B52,Parent!BK$6:BK$209)+SUMIF(India!$L$6:$L$473,'Revenue Summary'!$B52,India!BK$6:BK$473)+SUMIF(Government!$L$6:$L$203,'Revenue Summary'!$B52,Government!BK$6:BK$203)+SUMIF('Pro Forma Adj.'!$L$6:$L$202,'Revenue Summary'!$B52,'Pro Forma Adj.'!BK$6:BK$202)+SUMIF('[1]2025 Pipeline'!$N$6:$N$140,'Revenue Summary'!$B52,'[1]2025 Pipeline'!BG$6:BG$140)+SUMIF('[1]2025 Pipeline'!$N$6:$N$140,'Revenue Summary'!$B52,'[1]2025 Pipeline'!BT$6:BT$140))</f>
        <v>727250.89712891146</v>
      </c>
    </row>
    <row r="53" spans="2:26" x14ac:dyDescent="0.15">
      <c r="B53" s="5" t="s">
        <v>71</v>
      </c>
      <c r="C53" s="64">
        <f>SUMIF(Parent!$L$6:$L$209,'Revenue Summary'!$B53,Parent!AN$6:AN$209)+SUMIF(India!$L$6:$L$473,'Revenue Summary'!$B53,India!AN$6:AN$473)+SUMIF(Government!$L$6:$L$203,'Revenue Summary'!$B53,Government!AN$6:AN$203)+SUMIF('Pro Forma Adj.'!$L$6:$L$202,'Revenue Summary'!$B53,'Pro Forma Adj.'!AN$6:AN$202)</f>
        <v>205981.90736886978</v>
      </c>
      <c r="D53" s="64">
        <f>SUMIF(Parent!$L$6:$L$209,'Revenue Summary'!$B53,Parent!AO$6:AO$209)+SUMIF(India!$L$6:$L$473,'Revenue Summary'!$B53,India!AO$6:AO$473)+SUMIF(Government!$L$6:$L$203,'Revenue Summary'!$B53,Government!AO$6:AO$203)+SUMIF('Pro Forma Adj.'!$L$6:$L$202,'Revenue Summary'!$B53,'Pro Forma Adj.'!AO$6:AO$202)</f>
        <v>390877.72837655415</v>
      </c>
      <c r="E53" s="64">
        <f>SUMIF(Parent!$L$6:$L$209,'Revenue Summary'!$B53,Parent!AP$6:AP$209)+SUMIF(India!$L$6:$L$473,'Revenue Summary'!$B53,India!AP$6:AP$473)+SUMIF(Government!$L$6:$L$203,'Revenue Summary'!$B53,Government!AP$6:AP$203)+SUMIF('Pro Forma Adj.'!$L$6:$L$202,'Revenue Summary'!$B53,'Pro Forma Adj.'!AP$6:AP$202)</f>
        <v>1044304.8758642115</v>
      </c>
      <c r="F53" s="64">
        <f>SUMIF(Parent!$L$6:$L$209,'Revenue Summary'!$B53,Parent!AQ$6:AQ$209)+SUMIF(India!$L$6:$L$473,'Revenue Summary'!$B53,India!AQ$6:AQ$473)+SUMIF(Government!$L$6:$L$203,'Revenue Summary'!$B53,Government!AQ$6:AQ$203)+SUMIF('Pro Forma Adj.'!$L$6:$L$202,'Revenue Summary'!$B53,'Pro Forma Adj.'!AQ$6:AQ$202)</f>
        <v>417950.33428204613</v>
      </c>
      <c r="G53" s="64">
        <f>SUMIF(Parent!$L$6:$L$209,'Revenue Summary'!$B53,Parent!AR$6:AR$209)+SUMIF(India!$L$6:$L$473,'Revenue Summary'!$B53,India!AR$6:AR$473)+SUMIF(Government!$L$6:$L$203,'Revenue Summary'!$B53,Government!AR$6:AR$203)+SUMIF('Pro Forma Adj.'!$L$6:$L$202,'Revenue Summary'!$B53,'Pro Forma Adj.'!AR$6:AR$202)</f>
        <v>681811.28813318477</v>
      </c>
      <c r="H53" s="64">
        <f>SUMIF(Parent!$L$6:$L$209,'Revenue Summary'!$B53,Parent!AS$6:AS$209)+SUMIF(India!$L$6:$L$473,'Revenue Summary'!$B53,India!AS$6:AS$473)+SUMIF(Government!$L$6:$L$203,'Revenue Summary'!$B53,Government!AS$6:AS$203)+SUMIF('Pro Forma Adj.'!$L$6:$L$202,'Revenue Summary'!$B53,'Pro Forma Adj.'!AS$6:AS$202)</f>
        <v>339980.10489201971</v>
      </c>
      <c r="I53" s="64">
        <f>SUMIF(Parent!$L$6:$L$209,'Revenue Summary'!$B53,Parent!AT$6:AT$209)+SUMIF(India!$L$6:$L$473,'Revenue Summary'!$B53,India!AT$6:AT$473)+SUMIF(Government!$L$6:$L$203,'Revenue Summary'!$B53,Government!AT$6:AT$203)+SUMIF('Pro Forma Adj.'!$L$6:$L$202,'Revenue Summary'!$B53,'Pro Forma Adj.'!AT$6:AT$202)</f>
        <v>272674.25359766802</v>
      </c>
      <c r="J53" s="64">
        <f>SUMIF(Parent!$L$6:$L$209,'Revenue Summary'!$B53,Parent!AU$6:AU$209)+SUMIF(India!$L$6:$L$473,'Revenue Summary'!$B53,India!AU$6:AU$473)+SUMIF(Government!$L$6:$L$203,'Revenue Summary'!$B53,Government!AU$6:AU$203)+SUMIF('Pro Forma Adj.'!$L$6:$L$202,'Revenue Summary'!$B53,'Pro Forma Adj.'!AU$6:AU$202)</f>
        <v>272208.30433062807</v>
      </c>
      <c r="K53" s="64">
        <f>SUMIF(Parent!$L$6:$L$209,'Revenue Summary'!$B53,Parent!AV$6:AV$209)+SUMIF(India!$L$6:$L$473,'Revenue Summary'!$B53,India!AV$6:AV$473)+SUMIF(Government!$L$6:$L$203,'Revenue Summary'!$B53,Government!AV$6:AV$203)+SUMIF('Pro Forma Adj.'!$L$6:$L$202,'Revenue Summary'!$B53,'Pro Forma Adj.'!AV$6:AV$202)</f>
        <v>232590.98170028624</v>
      </c>
      <c r="L53" s="64">
        <f>SUMIF(Parent!$L$6:$L$209,'Revenue Summary'!$B53,Parent!AW$6:AW$209)+SUMIF(India!$L$6:$L$473,'Revenue Summary'!$B53,India!AW$6:AW$473)+SUMIF(Government!$L$6:$L$203,'Revenue Summary'!$B53,Government!AW$6:AW$203)+SUMIF('Pro Forma Adj.'!$L$6:$L$202,'Revenue Summary'!$B53,'Pro Forma Adj.'!AW$6:AW$202)</f>
        <v>9403.3333333333339</v>
      </c>
      <c r="M53" s="64">
        <f>SUMIF(Parent!$L$6:$L$209,'Revenue Summary'!$B53,Parent!AX$6:AX$209)+SUMIF(India!$L$6:$L$473,'Revenue Summary'!$B53,India!AX$6:AX$473)+SUMIF(Government!$L$6:$L$203,'Revenue Summary'!$B53,Government!AX$6:AX$203)+SUMIF('Pro Forma Adj.'!$L$6:$L$202,'Revenue Summary'!$B53,'Pro Forma Adj.'!AX$6:AX$202)</f>
        <v>9403.3333333333339</v>
      </c>
      <c r="N53" s="64">
        <f>SUMIF(Parent!$L$6:$L$209,'Revenue Summary'!$B53,Parent!AY$6:AY$209)+SUMIF(India!$L$6:$L$473,'Revenue Summary'!$B53,India!AY$6:AY$473)+SUMIF(Government!$L$6:$L$203,'Revenue Summary'!$B53,Government!AY$6:AY$203)+SUMIF('Pro Forma Adj.'!$L$6:$L$202,'Revenue Summary'!$B53,'Pro Forma Adj.'!AY$6:AY$202)</f>
        <v>9403.3333333333339</v>
      </c>
      <c r="O53" s="64">
        <f>IF($B$3="NO",SUMIF(Parent!$L$6:$L$209,'Revenue Summary'!$B53,Parent!AZ$6:AZ$209)+SUMIF(India!$L$6:$L$473,'Revenue Summary'!$B53,India!AZ$6:AZ$473)+SUMIF(Government!$L$6:$L$203,'Revenue Summary'!$B53,Government!AZ$6:AZ$203)+SUMIF('Pro Forma Adj.'!$L$6:$L$202,'Revenue Summary'!$B53,'Pro Forma Adj.'!AZ$6:AZ$202),SUMIF(Parent!$L$6:$L$209,'Revenue Summary'!$B53,Parent!AZ$6:AZ$209)+SUMIF(India!$L$6:$L$473,'Revenue Summary'!$B53,India!AZ$6:AZ$473)+SUMIF(Government!$L$6:$L$203,'Revenue Summary'!$B53,Government!AZ$6:AZ$203)+SUMIF('Pro Forma Adj.'!$L$6:$L$202,'Revenue Summary'!$B53,'Pro Forma Adj.'!AZ$6:AZ$202)+SUMIF('[1]2025 Pipeline'!$N$6:$N$140,'Revenue Summary'!$B53,'[1]2025 Pipeline'!AV$6:AV$140)+SUMIF('[1]2025 Pipeline'!$N$6:$N$140,'Revenue Summary'!$B53,'[1]2025 Pipeline'!BI$6:BI$140))</f>
        <v>94901.493749999994</v>
      </c>
      <c r="P53" s="64">
        <f>IF($B$3="NO",SUMIF(Parent!$L$6:$L$209,'Revenue Summary'!$B53,Parent!BA$6:BA$209)+SUMIF(India!$L$6:$L$473,'Revenue Summary'!$B53,India!BA$6:BA$473)+SUMIF(Government!$L$6:$L$203,'Revenue Summary'!$B53,Government!BA$6:BA$203)+SUMIF('Pro Forma Adj.'!$L$6:$L$202,'Revenue Summary'!$B53,'Pro Forma Adj.'!BA$6:BA$202),SUMIF(Parent!$L$6:$L$209,'Revenue Summary'!$B53,Parent!BA$6:BA$209)+SUMIF(India!$L$6:$L$473,'Revenue Summary'!$B53,India!BA$6:BA$473)+SUMIF(Government!$L$6:$L$203,'Revenue Summary'!$B53,Government!BA$6:BA$203)+SUMIF('Pro Forma Adj.'!$L$6:$L$202,'Revenue Summary'!$B53,'Pro Forma Adj.'!BA$6:BA$202)+SUMIF('[1]2025 Pipeline'!$N$6:$N$140,'Revenue Summary'!$B53,'[1]2025 Pipeline'!AW$6:AW$140)+SUMIF('[1]2025 Pipeline'!$N$6:$N$140,'Revenue Summary'!$B53,'[1]2025 Pipeline'!BJ$6:BJ$140))</f>
        <v>94901.493750000009</v>
      </c>
      <c r="Q53" s="64">
        <f>IF($B$3="NO",SUMIF(Parent!$L$6:$L$209,'Revenue Summary'!$B53,Parent!BB$6:BB$209)+SUMIF(India!$L$6:$L$473,'Revenue Summary'!$B53,India!BB$6:BB$473)+SUMIF(Government!$L$6:$L$203,'Revenue Summary'!$B53,Government!BB$6:BB$203)+SUMIF('Pro Forma Adj.'!$L$6:$L$202,'Revenue Summary'!$B53,'Pro Forma Adj.'!BB$6:BB$202),SUMIF(Parent!$L$6:$L$209,'Revenue Summary'!$B53,Parent!BB$6:BB$209)+SUMIF(India!$L$6:$L$473,'Revenue Summary'!$B53,India!BB$6:BB$473)+SUMIF(Government!$L$6:$L$203,'Revenue Summary'!$B53,Government!BB$6:BB$203)+SUMIF('Pro Forma Adj.'!$L$6:$L$202,'Revenue Summary'!$B53,'Pro Forma Adj.'!BB$6:BB$202)+SUMIF('[1]2025 Pipeline'!$N$6:$N$140,'Revenue Summary'!$B53,'[1]2025 Pipeline'!AX$6:AX$140)+SUMIF('[1]2025 Pipeline'!$N$6:$N$140,'Revenue Summary'!$B53,'[1]2025 Pipeline'!BK$6:BK$140))</f>
        <v>95225.054166666698</v>
      </c>
      <c r="R53" s="64">
        <f>IF($B$3="NO",SUMIF(Parent!$L$6:$L$209,'Revenue Summary'!$B53,Parent!BC$6:BC$209)+SUMIF(India!$L$6:$L$473,'Revenue Summary'!$B53,India!BC$6:BC$473)+SUMIF(Government!$L$6:$L$203,'Revenue Summary'!$B53,Government!BC$6:BC$203)+SUMIF('Pro Forma Adj.'!$L$6:$L$202,'Revenue Summary'!$B53,'Pro Forma Adj.'!BC$6:BC$202),SUMIF(Parent!$L$6:$L$209,'Revenue Summary'!$B53,Parent!BC$6:BC$209)+SUMIF(India!$L$6:$L$473,'Revenue Summary'!$B53,India!BC$6:BC$473)+SUMIF(Government!$L$6:$L$203,'Revenue Summary'!$B53,Government!BC$6:BC$203)+SUMIF('Pro Forma Adj.'!$L$6:$L$202,'Revenue Summary'!$B53,'Pro Forma Adj.'!BC$6:BC$202)+SUMIF('[1]2025 Pipeline'!$N$6:$N$140,'Revenue Summary'!$B53,'[1]2025 Pipeline'!AY$6:AY$140)+SUMIF('[1]2025 Pipeline'!$N$6:$N$140,'Revenue Summary'!$B53,'[1]2025 Pipeline'!BL$6:BL$140))</f>
        <v>94845.654166666674</v>
      </c>
      <c r="S53" s="64">
        <f>IF($B$3="NO",SUMIF(Parent!$L$6:$L$209,'Revenue Summary'!$B53,Parent!BD$6:BD$209)+SUMIF(India!$L$6:$L$473,'Revenue Summary'!$B53,India!BD$6:BD$473)+SUMIF(Government!$L$6:$L$203,'Revenue Summary'!$B53,Government!BD$6:BD$203)+SUMIF('Pro Forma Adj.'!$L$6:$L$202,'Revenue Summary'!$B53,'Pro Forma Adj.'!BD$6:BD$202),SUMIF(Parent!$L$6:$L$209,'Revenue Summary'!$B53,Parent!BD$6:BD$209)+SUMIF(India!$L$6:$L$473,'Revenue Summary'!$B53,India!BD$6:BD$473)+SUMIF(Government!$L$6:$L$203,'Revenue Summary'!$B53,Government!BD$6:BD$203)+SUMIF('Pro Forma Adj.'!$L$6:$L$202,'Revenue Summary'!$B53,'Pro Forma Adj.'!BD$6:BD$202)+SUMIF('[1]2025 Pipeline'!$N$6:$N$140,'Revenue Summary'!$B53,'[1]2025 Pipeline'!AZ$6:AZ$140)+SUMIF('[1]2025 Pipeline'!$N$6:$N$140,'Revenue Summary'!$B53,'[1]2025 Pipeline'!BM$6:BM$140))</f>
        <v>94845.654166666674</v>
      </c>
      <c r="T53" s="64">
        <f>IF($B$3="NO",SUMIF(Parent!$L$6:$L$209,'Revenue Summary'!$B53,Parent!BE$6:BE$209)+SUMIF(India!$L$6:$L$473,'Revenue Summary'!$B53,India!BE$6:BE$473)+SUMIF(Government!$L$6:$L$203,'Revenue Summary'!$B53,Government!BE$6:BE$203)+SUMIF('Pro Forma Adj.'!$L$6:$L$202,'Revenue Summary'!$B53,'Pro Forma Adj.'!BE$6:BE$202),SUMIF(Parent!$L$6:$L$209,'Revenue Summary'!$B53,Parent!BE$6:BE$209)+SUMIF(India!$L$6:$L$473,'Revenue Summary'!$B53,India!BE$6:BE$473)+SUMIF(Government!$L$6:$L$203,'Revenue Summary'!$B53,Government!BE$6:BE$203)+SUMIF('Pro Forma Adj.'!$L$6:$L$202,'Revenue Summary'!$B53,'Pro Forma Adj.'!BE$6:BE$202)+SUMIF('[1]2025 Pipeline'!$N$6:$N$140,'Revenue Summary'!$B53,'[1]2025 Pipeline'!BA$6:BA$140)+SUMIF('[1]2025 Pipeline'!$N$6:$N$140,'Revenue Summary'!$B53,'[1]2025 Pipeline'!BN$6:BN$140))</f>
        <v>94845.654166666674</v>
      </c>
      <c r="U53" s="64">
        <f>IF($B$3="NO",SUMIF(Parent!$L$6:$L$209,'Revenue Summary'!$B53,Parent!BF$6:BF$209)+SUMIF(India!$L$6:$L$473,'Revenue Summary'!$B53,India!BF$6:BF$473)+SUMIF(Government!$L$6:$L$203,'Revenue Summary'!$B53,Government!BF$6:BF$203)+SUMIF('Pro Forma Adj.'!$L$6:$L$202,'Revenue Summary'!$B53,'Pro Forma Adj.'!BF$6:BF$202),SUMIF(Parent!$L$6:$L$209,'Revenue Summary'!$B53,Parent!BF$6:BF$209)+SUMIF(India!$L$6:$L$473,'Revenue Summary'!$B53,India!BF$6:BF$473)+SUMIF(Government!$L$6:$L$203,'Revenue Summary'!$B53,Government!BF$6:BF$203)+SUMIF('Pro Forma Adj.'!$L$6:$L$202,'Revenue Summary'!$B53,'Pro Forma Adj.'!BF$6:BF$202)+SUMIF('[1]2025 Pipeline'!$N$6:$N$140,'Revenue Summary'!$B53,'[1]2025 Pipeline'!BB$6:BB$140)+SUMIF('[1]2025 Pipeline'!$N$6:$N$140,'Revenue Summary'!$B53,'[1]2025 Pipeline'!BO$6:BO$140))</f>
        <v>329567.8583333334</v>
      </c>
      <c r="V53" s="64">
        <f>IF($B$3="NO",SUMIF(Parent!$L$6:$L$209,'Revenue Summary'!$B53,Parent!BG$6:BG$209)+SUMIF(India!$L$6:$L$473,'Revenue Summary'!$B53,India!BG$6:BG$473)+SUMIF(Government!$L$6:$L$203,'Revenue Summary'!$B53,Government!BG$6:BG$203)+SUMIF('Pro Forma Adj.'!$L$6:$L$202,'Revenue Summary'!$B53,'Pro Forma Adj.'!BG$6:BG$202),SUMIF(Parent!$L$6:$L$209,'Revenue Summary'!$B53,Parent!BG$6:BG$209)+SUMIF(India!$L$6:$L$473,'Revenue Summary'!$B53,India!BG$6:BG$473)+SUMIF(Government!$L$6:$L$203,'Revenue Summary'!$B53,Government!BG$6:BG$203)+SUMIF('Pro Forma Adj.'!$L$6:$L$202,'Revenue Summary'!$B53,'Pro Forma Adj.'!BG$6:BG$202)+SUMIF('[1]2025 Pipeline'!$N$6:$N$140,'Revenue Summary'!$B53,'[1]2025 Pipeline'!BC$6:BC$140)+SUMIF('[1]2025 Pipeline'!$N$6:$N$140,'Revenue Summary'!$B53,'[1]2025 Pipeline'!BP$6:BP$140))</f>
        <v>462901.19166666671</v>
      </c>
      <c r="W53" s="64">
        <f>IF($B$3="NO",SUMIF(Parent!$L$6:$L$209,'Revenue Summary'!$B53,Parent!BH$6:BH$209)+SUMIF(India!$L$6:$L$473,'Revenue Summary'!$B53,India!BH$6:BH$473)+SUMIF(Government!$L$6:$L$203,'Revenue Summary'!$B53,Government!BH$6:BH$203)+SUMIF('Pro Forma Adj.'!$L$6:$L$202,'Revenue Summary'!$B53,'Pro Forma Adj.'!BH$6:BH$202),SUMIF(Parent!$L$6:$L$209,'Revenue Summary'!$B53,Parent!BH$6:BH$209)+SUMIF(India!$L$6:$L$473,'Revenue Summary'!$B53,India!BH$6:BH$473)+SUMIF(Government!$L$6:$L$203,'Revenue Summary'!$B53,Government!BH$6:BH$203)+SUMIF('Pro Forma Adj.'!$L$6:$L$202,'Revenue Summary'!$B53,'Pro Forma Adj.'!BH$6:BH$202)+SUMIF('[1]2025 Pipeline'!$N$6:$N$140,'Revenue Summary'!$B53,'[1]2025 Pipeline'!BD$6:BD$140)+SUMIF('[1]2025 Pipeline'!$N$6:$N$140,'Revenue Summary'!$B53,'[1]2025 Pipeline'!BQ$6:BQ$140))</f>
        <v>796234.52499999991</v>
      </c>
      <c r="X53" s="64">
        <f>IF($B$3="NO",SUMIF(Parent!$L$6:$L$209,'Revenue Summary'!$B53,Parent!BI$6:BI$209)+SUMIF(India!$L$6:$L$473,'Revenue Summary'!$B53,India!BI$6:BI$473)+SUMIF(Government!$L$6:$L$203,'Revenue Summary'!$B53,Government!BI$6:BI$203)+SUMIF('Pro Forma Adj.'!$L$6:$L$202,'Revenue Summary'!$B53,'Pro Forma Adj.'!BI$6:BI$202),SUMIF(Parent!$L$6:$L$209,'Revenue Summary'!$B53,Parent!BI$6:BI$209)+SUMIF(India!$L$6:$L$473,'Revenue Summary'!$B53,India!BI$6:BI$473)+SUMIF(Government!$L$6:$L$203,'Revenue Summary'!$B53,Government!BI$6:BI$203)+SUMIF('Pro Forma Adj.'!$L$6:$L$202,'Revenue Summary'!$B53,'Pro Forma Adj.'!BI$6:BI$202)+SUMIF('[1]2025 Pipeline'!$N$6:$N$140,'Revenue Summary'!$B53,'[1]2025 Pipeline'!BE$6:BE$140)+SUMIF('[1]2025 Pipeline'!$N$6:$N$140,'Revenue Summary'!$B53,'[1]2025 Pipeline'!BR$6:BR$140))</f>
        <v>796442.85833333328</v>
      </c>
      <c r="Y53" s="64">
        <f>IF($B$3="NO",SUMIF(Parent!$L$6:$L$209,'Revenue Summary'!$B53,Parent!BJ$6:BJ$209)+SUMIF(India!$L$6:$L$473,'Revenue Summary'!$B53,India!BJ$6:BJ$473)+SUMIF(Government!$L$6:$L$203,'Revenue Summary'!$B53,Government!BJ$6:BJ$203)+SUMIF('Pro Forma Adj.'!$L$6:$L$202,'Revenue Summary'!$B53,'Pro Forma Adj.'!BJ$6:BJ$202),SUMIF(Parent!$L$6:$L$209,'Revenue Summary'!$B53,Parent!BJ$6:BJ$209)+SUMIF(India!$L$6:$L$473,'Revenue Summary'!$B53,India!BJ$6:BJ$473)+SUMIF(Government!$L$6:$L$203,'Revenue Summary'!$B53,Government!BJ$6:BJ$203)+SUMIF('Pro Forma Adj.'!$L$6:$L$202,'Revenue Summary'!$B53,'Pro Forma Adj.'!BJ$6:BJ$202)+SUMIF('[1]2025 Pipeline'!$N$6:$N$140,'Revenue Summary'!$B53,'[1]2025 Pipeline'!BF$6:BF$140)+SUMIF('[1]2025 Pipeline'!$N$6:$N$140,'Revenue Summary'!$B53,'[1]2025 Pipeline'!BS$6:BS$140))</f>
        <v>807692.85833333328</v>
      </c>
      <c r="Z53" s="64">
        <f>IF($B$3="NO",SUMIF(Parent!$L$6:$L$209,'Revenue Summary'!$B53,Parent!BK$6:BK$209)+SUMIF(India!$L$6:$L$473,'Revenue Summary'!$B53,India!BK$6:BK$473)+SUMIF(Government!$L$6:$L$203,'Revenue Summary'!$B53,Government!BK$6:BK$203)+SUMIF('Pro Forma Adj.'!$L$6:$L$202,'Revenue Summary'!$B53,'Pro Forma Adj.'!BK$6:BK$202),SUMIF(Parent!$L$6:$L$209,'Revenue Summary'!$B53,Parent!BK$6:BK$209)+SUMIF(India!$L$6:$L$473,'Revenue Summary'!$B53,India!BK$6:BK$473)+SUMIF(Government!$L$6:$L$203,'Revenue Summary'!$B53,Government!BK$6:BK$203)+SUMIF('Pro Forma Adj.'!$L$6:$L$202,'Revenue Summary'!$B53,'Pro Forma Adj.'!BK$6:BK$202)+SUMIF('[1]2025 Pipeline'!$N$6:$N$140,'Revenue Summary'!$B53,'[1]2025 Pipeline'!BG$6:BG$140)+SUMIF('[1]2025 Pipeline'!$N$6:$N$140,'Revenue Summary'!$B53,'[1]2025 Pipeline'!BT$6:BT$140))</f>
        <v>849359.52499999991</v>
      </c>
    </row>
    <row r="54" spans="2:26" x14ac:dyDescent="0.15">
      <c r="B54" s="5" t="s">
        <v>72</v>
      </c>
      <c r="C54" s="64">
        <f>SUMIF(Parent!$L$6:$L$209,'Revenue Summary'!$B54,Parent!AN$6:AN$209)+SUMIF(India!$L$6:$L$473,'Revenue Summary'!$B54,India!AN$6:AN$473)+SUMIF(Government!$L$6:$L$203,'Revenue Summary'!$B54,Government!AN$6:AN$203)+SUMIF('Pro Forma Adj.'!$L$6:$L$202,'Revenue Summary'!$B54,'Pro Forma Adj.'!AN$6:AN$202)</f>
        <v>5287.224166666666</v>
      </c>
      <c r="D54" s="64">
        <f>SUMIF(Parent!$L$6:$L$209,'Revenue Summary'!$B54,Parent!AO$6:AO$209)+SUMIF(India!$L$6:$L$473,'Revenue Summary'!$B54,India!AO$6:AO$473)+SUMIF(Government!$L$6:$L$203,'Revenue Summary'!$B54,Government!AO$6:AO$203)+SUMIF('Pro Forma Adj.'!$L$6:$L$202,'Revenue Summary'!$B54,'Pro Forma Adj.'!AO$6:AO$202)</f>
        <v>7113.128333333334</v>
      </c>
      <c r="E54" s="64">
        <f>SUMIF(Parent!$L$6:$L$209,'Revenue Summary'!$B54,Parent!AP$6:AP$209)+SUMIF(India!$L$6:$L$473,'Revenue Summary'!$B54,India!AP$6:AP$473)+SUMIF(Government!$L$6:$L$203,'Revenue Summary'!$B54,Government!AP$6:AP$203)+SUMIF('Pro Forma Adj.'!$L$6:$L$202,'Revenue Summary'!$B54,'Pro Forma Adj.'!AP$6:AP$202)</f>
        <v>4278.4616666666661</v>
      </c>
      <c r="F54" s="64">
        <f>SUMIF(Parent!$L$6:$L$209,'Revenue Summary'!$B54,Parent!AQ$6:AQ$209)+SUMIF(India!$L$6:$L$473,'Revenue Summary'!$B54,India!AQ$6:AQ$473)+SUMIF(Government!$L$6:$L$203,'Revenue Summary'!$B54,Government!AQ$6:AQ$203)+SUMIF('Pro Forma Adj.'!$L$6:$L$202,'Revenue Summary'!$B54,'Pro Forma Adj.'!AQ$6:AQ$202)</f>
        <v>4068.461666666667</v>
      </c>
      <c r="G54" s="64">
        <f>SUMIF(Parent!$L$6:$L$209,'Revenue Summary'!$B54,Parent!AR$6:AR$209)+SUMIF(India!$L$6:$L$473,'Revenue Summary'!$B54,India!AR$6:AR$473)+SUMIF(Government!$L$6:$L$203,'Revenue Summary'!$B54,Government!AR$6:AR$203)+SUMIF('Pro Forma Adj.'!$L$6:$L$202,'Revenue Summary'!$B54,'Pro Forma Adj.'!AR$6:AR$202)</f>
        <v>2430.2925000000005</v>
      </c>
      <c r="H54" s="64">
        <f>SUMIF(Parent!$L$6:$L$209,'Revenue Summary'!$B54,Parent!AS$6:AS$209)+SUMIF(India!$L$6:$L$473,'Revenue Summary'!$B54,India!AS$6:AS$473)+SUMIF(Government!$L$6:$L$203,'Revenue Summary'!$B54,Government!AS$6:AS$203)+SUMIF('Pro Forma Adj.'!$L$6:$L$202,'Revenue Summary'!$B54,'Pro Forma Adj.'!AS$6:AS$202)</f>
        <v>9026.9591666666674</v>
      </c>
      <c r="I54" s="64">
        <f>SUMIF(Parent!$L$6:$L$209,'Revenue Summary'!$B54,Parent!AT$6:AT$209)+SUMIF(India!$L$6:$L$473,'Revenue Summary'!$B54,India!AT$6:AT$473)+SUMIF(Government!$L$6:$L$203,'Revenue Summary'!$B54,Government!AT$6:AT$203)+SUMIF('Pro Forma Adj.'!$L$6:$L$202,'Revenue Summary'!$B54,'Pro Forma Adj.'!AT$6:AT$202)</f>
        <v>9403</v>
      </c>
      <c r="J54" s="64">
        <f>SUMIF(Parent!$L$6:$L$209,'Revenue Summary'!$B54,Parent!AU$6:AU$209)+SUMIF(India!$L$6:$L$473,'Revenue Summary'!$B54,India!AU$6:AU$473)+SUMIF(Government!$L$6:$L$203,'Revenue Summary'!$B54,Government!AU$6:AU$203)+SUMIF('Pro Forma Adj.'!$L$6:$L$202,'Revenue Summary'!$B54,'Pro Forma Adj.'!AU$6:AU$202)</f>
        <v>3837.8333333333335</v>
      </c>
      <c r="K54" s="64">
        <f>SUMIF(Parent!$L$6:$L$209,'Revenue Summary'!$B54,Parent!AV$6:AV$209)+SUMIF(India!$L$6:$L$473,'Revenue Summary'!$B54,India!AV$6:AV$473)+SUMIF(Government!$L$6:$L$203,'Revenue Summary'!$B54,Government!AV$6:AV$203)+SUMIF('Pro Forma Adj.'!$L$6:$L$202,'Revenue Summary'!$B54,'Pro Forma Adj.'!AV$6:AV$202)</f>
        <v>3837.8333333333335</v>
      </c>
      <c r="L54" s="64">
        <f>SUMIF(Parent!$L$6:$L$209,'Revenue Summary'!$B54,Parent!AW$6:AW$209)+SUMIF(India!$L$6:$L$473,'Revenue Summary'!$B54,India!AW$6:AW$473)+SUMIF(Government!$L$6:$L$203,'Revenue Summary'!$B54,Government!AW$6:AW$203)+SUMIF('Pro Forma Adj.'!$L$6:$L$202,'Revenue Summary'!$B54,'Pro Forma Adj.'!AW$6:AW$202)</f>
        <v>3521.1666666666665</v>
      </c>
      <c r="M54" s="64">
        <f>SUMIF(Parent!$L$6:$L$209,'Revenue Summary'!$B54,Parent!AX$6:AX$209)+SUMIF(India!$L$6:$L$473,'Revenue Summary'!$B54,India!AX$6:AX$473)+SUMIF(Government!$L$6:$L$203,'Revenue Summary'!$B54,Government!AX$6:AX$203)+SUMIF('Pro Forma Adj.'!$L$6:$L$202,'Revenue Summary'!$B54,'Pro Forma Adj.'!AX$6:AX$202)</f>
        <v>3273.5</v>
      </c>
      <c r="N54" s="64">
        <f>SUMIF(Parent!$L$6:$L$209,'Revenue Summary'!$B54,Parent!AY$6:AY$209)+SUMIF(India!$L$6:$L$473,'Revenue Summary'!$B54,India!AY$6:AY$473)+SUMIF(Government!$L$6:$L$203,'Revenue Summary'!$B54,Government!AY$6:AY$203)+SUMIF('Pro Forma Adj.'!$L$6:$L$202,'Revenue Summary'!$B54,'Pro Forma Adj.'!AY$6:AY$202)</f>
        <v>3273.5</v>
      </c>
      <c r="O54" s="64">
        <f>IF($B$3="NO",SUMIF(Parent!$L$6:$L$209,'Revenue Summary'!$B54,Parent!AZ$6:AZ$209)+SUMIF(India!$L$6:$L$473,'Revenue Summary'!$B54,India!AZ$6:AZ$473)+SUMIF(Government!$L$6:$L$203,'Revenue Summary'!$B54,Government!AZ$6:AZ$203)+SUMIF('Pro Forma Adj.'!$L$6:$L$202,'Revenue Summary'!$B54,'Pro Forma Adj.'!AZ$6:AZ$202),SUMIF(Parent!$L$6:$L$209,'Revenue Summary'!$B54,Parent!AZ$6:AZ$209)+SUMIF(India!$L$6:$L$473,'Revenue Summary'!$B54,India!AZ$6:AZ$473)+SUMIF(Government!$L$6:$L$203,'Revenue Summary'!$B54,Government!AZ$6:AZ$203)+SUMIF('Pro Forma Adj.'!$L$6:$L$202,'Revenue Summary'!$B54,'Pro Forma Adj.'!AZ$6:AZ$202)+SUMIF('[1]2025 Pipeline'!$N$6:$N$140,'Revenue Summary'!$B54,'[1]2025 Pipeline'!AV$6:AV$140)+SUMIF('[1]2025 Pipeline'!$N$6:$N$140,'Revenue Summary'!$B54,'[1]2025 Pipeline'!BI$6:BI$140))</f>
        <v>2608.5</v>
      </c>
      <c r="P54" s="64">
        <f>IF($B$3="NO",SUMIF(Parent!$L$6:$L$209,'Revenue Summary'!$B54,Parent!BA$6:BA$209)+SUMIF(India!$L$6:$L$473,'Revenue Summary'!$B54,India!BA$6:BA$473)+SUMIF(Government!$L$6:$L$203,'Revenue Summary'!$B54,Government!BA$6:BA$203)+SUMIF('Pro Forma Adj.'!$L$6:$L$202,'Revenue Summary'!$B54,'Pro Forma Adj.'!BA$6:BA$202),SUMIF(Parent!$L$6:$L$209,'Revenue Summary'!$B54,Parent!BA$6:BA$209)+SUMIF(India!$L$6:$L$473,'Revenue Summary'!$B54,India!BA$6:BA$473)+SUMIF(Government!$L$6:$L$203,'Revenue Summary'!$B54,Government!BA$6:BA$203)+SUMIF('Pro Forma Adj.'!$L$6:$L$202,'Revenue Summary'!$B54,'Pro Forma Adj.'!BA$6:BA$202)+SUMIF('[1]2025 Pipeline'!$N$6:$N$140,'Revenue Summary'!$B54,'[1]2025 Pipeline'!AW$6:AW$140)+SUMIF('[1]2025 Pipeline'!$N$6:$N$140,'Revenue Summary'!$B54,'[1]2025 Pipeline'!BJ$6:BJ$140))</f>
        <v>2151.8333333333335</v>
      </c>
      <c r="Q54" s="64">
        <f>IF($B$3="NO",SUMIF(Parent!$L$6:$L$209,'Revenue Summary'!$B54,Parent!BB$6:BB$209)+SUMIF(India!$L$6:$L$473,'Revenue Summary'!$B54,India!BB$6:BB$473)+SUMIF(Government!$L$6:$L$203,'Revenue Summary'!$B54,Government!BB$6:BB$203)+SUMIF('Pro Forma Adj.'!$L$6:$L$202,'Revenue Summary'!$B54,'Pro Forma Adj.'!BB$6:BB$202),SUMIF(Parent!$L$6:$L$209,'Revenue Summary'!$B54,Parent!BB$6:BB$209)+SUMIF(India!$L$6:$L$473,'Revenue Summary'!$B54,India!BB$6:BB$473)+SUMIF(Government!$L$6:$L$203,'Revenue Summary'!$B54,Government!BB$6:BB$203)+SUMIF('Pro Forma Adj.'!$L$6:$L$202,'Revenue Summary'!$B54,'Pro Forma Adj.'!BB$6:BB$202)+SUMIF('[1]2025 Pipeline'!$N$6:$N$140,'Revenue Summary'!$B54,'[1]2025 Pipeline'!AX$6:AX$140)+SUMIF('[1]2025 Pipeline'!$N$6:$N$140,'Revenue Summary'!$B54,'[1]2025 Pipeline'!BK$6:BK$140))</f>
        <v>1940.1666666666665</v>
      </c>
      <c r="R54" s="64">
        <f>IF($B$3="NO",SUMIF(Parent!$L$6:$L$209,'Revenue Summary'!$B54,Parent!BC$6:BC$209)+SUMIF(India!$L$6:$L$473,'Revenue Summary'!$B54,India!BC$6:BC$473)+SUMIF(Government!$L$6:$L$203,'Revenue Summary'!$B54,Government!BC$6:BC$203)+SUMIF('Pro Forma Adj.'!$L$6:$L$202,'Revenue Summary'!$B54,'Pro Forma Adj.'!BC$6:BC$202),SUMIF(Parent!$L$6:$L$209,'Revenue Summary'!$B54,Parent!BC$6:BC$209)+SUMIF(India!$L$6:$L$473,'Revenue Summary'!$B54,India!BC$6:BC$473)+SUMIF(Government!$L$6:$L$203,'Revenue Summary'!$B54,Government!BC$6:BC$203)+SUMIF('Pro Forma Adj.'!$L$6:$L$202,'Revenue Summary'!$B54,'Pro Forma Adj.'!BC$6:BC$202)+SUMIF('[1]2025 Pipeline'!$N$6:$N$140,'Revenue Summary'!$B54,'[1]2025 Pipeline'!AY$6:AY$140)+SUMIF('[1]2025 Pipeline'!$N$6:$N$140,'Revenue Summary'!$B54,'[1]2025 Pipeline'!BL$6:BL$140))</f>
        <v>208.5</v>
      </c>
      <c r="S54" s="64">
        <f>IF($B$3="NO",SUMIF(Parent!$L$6:$L$209,'Revenue Summary'!$B54,Parent!BD$6:BD$209)+SUMIF(India!$L$6:$L$473,'Revenue Summary'!$B54,India!BD$6:BD$473)+SUMIF(Government!$L$6:$L$203,'Revenue Summary'!$B54,Government!BD$6:BD$203)+SUMIF('Pro Forma Adj.'!$L$6:$L$202,'Revenue Summary'!$B54,'Pro Forma Adj.'!BD$6:BD$202),SUMIF(Parent!$L$6:$L$209,'Revenue Summary'!$B54,Parent!BD$6:BD$209)+SUMIF(India!$L$6:$L$473,'Revenue Summary'!$B54,India!BD$6:BD$473)+SUMIF(Government!$L$6:$L$203,'Revenue Summary'!$B54,Government!BD$6:BD$203)+SUMIF('Pro Forma Adj.'!$L$6:$L$202,'Revenue Summary'!$B54,'Pro Forma Adj.'!BD$6:BD$202)+SUMIF('[1]2025 Pipeline'!$N$6:$N$140,'Revenue Summary'!$B54,'[1]2025 Pipeline'!AZ$6:AZ$140)+SUMIF('[1]2025 Pipeline'!$N$6:$N$140,'Revenue Summary'!$B54,'[1]2025 Pipeline'!BM$6:BM$140))</f>
        <v>146.83333333333331</v>
      </c>
      <c r="T54" s="64">
        <f>IF($B$3="NO",SUMIF(Parent!$L$6:$L$209,'Revenue Summary'!$B54,Parent!BE$6:BE$209)+SUMIF(India!$L$6:$L$473,'Revenue Summary'!$B54,India!BE$6:BE$473)+SUMIF(Government!$L$6:$L$203,'Revenue Summary'!$B54,Government!BE$6:BE$203)+SUMIF('Pro Forma Adj.'!$L$6:$L$202,'Revenue Summary'!$B54,'Pro Forma Adj.'!BE$6:BE$202),SUMIF(Parent!$L$6:$L$209,'Revenue Summary'!$B54,Parent!BE$6:BE$209)+SUMIF(India!$L$6:$L$473,'Revenue Summary'!$B54,India!BE$6:BE$473)+SUMIF(Government!$L$6:$L$203,'Revenue Summary'!$B54,Government!BE$6:BE$203)+SUMIF('Pro Forma Adj.'!$L$6:$L$202,'Revenue Summary'!$B54,'Pro Forma Adj.'!BE$6:BE$202)+SUMIF('[1]2025 Pipeline'!$N$6:$N$140,'Revenue Summary'!$B54,'[1]2025 Pipeline'!BA$6:BA$140)+SUMIF('[1]2025 Pipeline'!$N$6:$N$140,'Revenue Summary'!$B54,'[1]2025 Pipeline'!BN$6:BN$140))</f>
        <v>100083.33333333333</v>
      </c>
      <c r="U54" s="64">
        <f>IF($B$3="NO",SUMIF(Parent!$L$6:$L$209,'Revenue Summary'!$B54,Parent!BF$6:BF$209)+SUMIF(India!$L$6:$L$473,'Revenue Summary'!$B54,India!BF$6:BF$473)+SUMIF(Government!$L$6:$L$203,'Revenue Summary'!$B54,Government!BF$6:BF$203)+SUMIF('Pro Forma Adj.'!$L$6:$L$202,'Revenue Summary'!$B54,'Pro Forma Adj.'!BF$6:BF$202),SUMIF(Parent!$L$6:$L$209,'Revenue Summary'!$B54,Parent!BF$6:BF$209)+SUMIF(India!$L$6:$L$473,'Revenue Summary'!$B54,India!BF$6:BF$473)+SUMIF(Government!$L$6:$L$203,'Revenue Summary'!$B54,Government!BF$6:BF$203)+SUMIF('Pro Forma Adj.'!$L$6:$L$202,'Revenue Summary'!$B54,'Pro Forma Adj.'!BF$6:BF$202)+SUMIF('[1]2025 Pipeline'!$N$6:$N$140,'Revenue Summary'!$B54,'[1]2025 Pipeline'!BB$6:BB$140)+SUMIF('[1]2025 Pipeline'!$N$6:$N$140,'Revenue Summary'!$B54,'[1]2025 Pipeline'!BO$6:BO$140))</f>
        <v>83.333333333333329</v>
      </c>
      <c r="V54" s="64">
        <f>IF($B$3="NO",SUMIF(Parent!$L$6:$L$209,'Revenue Summary'!$B54,Parent!BG$6:BG$209)+SUMIF(India!$L$6:$L$473,'Revenue Summary'!$B54,India!BG$6:BG$473)+SUMIF(Government!$L$6:$L$203,'Revenue Summary'!$B54,Government!BG$6:BG$203)+SUMIF('Pro Forma Adj.'!$L$6:$L$202,'Revenue Summary'!$B54,'Pro Forma Adj.'!BG$6:BG$202),SUMIF(Parent!$L$6:$L$209,'Revenue Summary'!$B54,Parent!BG$6:BG$209)+SUMIF(India!$L$6:$L$473,'Revenue Summary'!$B54,India!BG$6:BG$473)+SUMIF(Government!$L$6:$L$203,'Revenue Summary'!$B54,Government!BG$6:BG$203)+SUMIF('Pro Forma Adj.'!$L$6:$L$202,'Revenue Summary'!$B54,'Pro Forma Adj.'!BG$6:BG$202)+SUMIF('[1]2025 Pipeline'!$N$6:$N$140,'Revenue Summary'!$B54,'[1]2025 Pipeline'!BC$6:BC$140)+SUMIF('[1]2025 Pipeline'!$N$6:$N$140,'Revenue Summary'!$B54,'[1]2025 Pipeline'!BP$6:BP$140))</f>
        <v>83.333333333333329</v>
      </c>
      <c r="W54" s="64">
        <f>IF($B$3="NO",SUMIF(Parent!$L$6:$L$209,'Revenue Summary'!$B54,Parent!BH$6:BH$209)+SUMIF(India!$L$6:$L$473,'Revenue Summary'!$B54,India!BH$6:BH$473)+SUMIF(Government!$L$6:$L$203,'Revenue Summary'!$B54,Government!BH$6:BH$203)+SUMIF('Pro Forma Adj.'!$L$6:$L$202,'Revenue Summary'!$B54,'Pro Forma Adj.'!BH$6:BH$202),SUMIF(Parent!$L$6:$L$209,'Revenue Summary'!$B54,Parent!BH$6:BH$209)+SUMIF(India!$L$6:$L$473,'Revenue Summary'!$B54,India!BH$6:BH$473)+SUMIF(Government!$L$6:$L$203,'Revenue Summary'!$B54,Government!BH$6:BH$203)+SUMIF('Pro Forma Adj.'!$L$6:$L$202,'Revenue Summary'!$B54,'Pro Forma Adj.'!BH$6:BH$202)+SUMIF('[1]2025 Pipeline'!$N$6:$N$140,'Revenue Summary'!$B54,'[1]2025 Pipeline'!BD$6:BD$140)+SUMIF('[1]2025 Pipeline'!$N$6:$N$140,'Revenue Summary'!$B54,'[1]2025 Pipeline'!BQ$6:BQ$140))</f>
        <v>83.333333333333329</v>
      </c>
      <c r="X54" s="64">
        <f>IF($B$3="NO",SUMIF(Parent!$L$6:$L$209,'Revenue Summary'!$B54,Parent!BI$6:BI$209)+SUMIF(India!$L$6:$L$473,'Revenue Summary'!$B54,India!BI$6:BI$473)+SUMIF(Government!$L$6:$L$203,'Revenue Summary'!$B54,Government!BI$6:BI$203)+SUMIF('Pro Forma Adj.'!$L$6:$L$202,'Revenue Summary'!$B54,'Pro Forma Adj.'!BI$6:BI$202),SUMIF(Parent!$L$6:$L$209,'Revenue Summary'!$B54,Parent!BI$6:BI$209)+SUMIF(India!$L$6:$L$473,'Revenue Summary'!$B54,India!BI$6:BI$473)+SUMIF(Government!$L$6:$L$203,'Revenue Summary'!$B54,Government!BI$6:BI$203)+SUMIF('Pro Forma Adj.'!$L$6:$L$202,'Revenue Summary'!$B54,'Pro Forma Adj.'!BI$6:BI$202)+SUMIF('[1]2025 Pipeline'!$N$6:$N$140,'Revenue Summary'!$B54,'[1]2025 Pipeline'!BE$6:BE$140)+SUMIF('[1]2025 Pipeline'!$N$6:$N$140,'Revenue Summary'!$B54,'[1]2025 Pipeline'!BR$6:BR$140))</f>
        <v>83.333333333333329</v>
      </c>
      <c r="Y54" s="64">
        <f>IF($B$3="NO",SUMIF(Parent!$L$6:$L$209,'Revenue Summary'!$B54,Parent!BJ$6:BJ$209)+SUMIF(India!$L$6:$L$473,'Revenue Summary'!$B54,India!BJ$6:BJ$473)+SUMIF(Government!$L$6:$L$203,'Revenue Summary'!$B54,Government!BJ$6:BJ$203)+SUMIF('Pro Forma Adj.'!$L$6:$L$202,'Revenue Summary'!$B54,'Pro Forma Adj.'!BJ$6:BJ$202),SUMIF(Parent!$L$6:$L$209,'Revenue Summary'!$B54,Parent!BJ$6:BJ$209)+SUMIF(India!$L$6:$L$473,'Revenue Summary'!$B54,India!BJ$6:BJ$473)+SUMIF(Government!$L$6:$L$203,'Revenue Summary'!$B54,Government!BJ$6:BJ$203)+SUMIF('Pro Forma Adj.'!$L$6:$L$202,'Revenue Summary'!$B54,'Pro Forma Adj.'!BJ$6:BJ$202)+SUMIF('[1]2025 Pipeline'!$N$6:$N$140,'Revenue Summary'!$B54,'[1]2025 Pipeline'!BF$6:BF$140)+SUMIF('[1]2025 Pipeline'!$N$6:$N$140,'Revenue Summary'!$B54,'[1]2025 Pipeline'!BS$6:BS$140))</f>
        <v>0</v>
      </c>
      <c r="Z54" s="64">
        <f>IF($B$3="NO",SUMIF(Parent!$L$6:$L$209,'Revenue Summary'!$B54,Parent!BK$6:BK$209)+SUMIF(India!$L$6:$L$473,'Revenue Summary'!$B54,India!BK$6:BK$473)+SUMIF(Government!$L$6:$L$203,'Revenue Summary'!$B54,Government!BK$6:BK$203)+SUMIF('Pro Forma Adj.'!$L$6:$L$202,'Revenue Summary'!$B54,'Pro Forma Adj.'!BK$6:BK$202),SUMIF(Parent!$L$6:$L$209,'Revenue Summary'!$B54,Parent!BK$6:BK$209)+SUMIF(India!$L$6:$L$473,'Revenue Summary'!$B54,India!BK$6:BK$473)+SUMIF(Government!$L$6:$L$203,'Revenue Summary'!$B54,Government!BK$6:BK$203)+SUMIF('Pro Forma Adj.'!$L$6:$L$202,'Revenue Summary'!$B54,'Pro Forma Adj.'!BK$6:BK$202)+SUMIF('[1]2025 Pipeline'!$N$6:$N$140,'Revenue Summary'!$B54,'[1]2025 Pipeline'!BG$6:BG$140)+SUMIF('[1]2025 Pipeline'!$N$6:$N$140,'Revenue Summary'!$B54,'[1]2025 Pipeline'!BT$6:BT$140))</f>
        <v>0</v>
      </c>
    </row>
    <row r="55" spans="2:26" x14ac:dyDescent="0.15">
      <c r="B55" s="5" t="s">
        <v>65</v>
      </c>
      <c r="C55" s="64">
        <f>SUMIF(Parent!$L$6:$L$209,'Revenue Summary'!$B55,Parent!AN$6:AN$209)+SUMIF(India!$L$6:$L$473,'Revenue Summary'!$B55,India!AN$6:AN$473)+SUMIF(Government!$L$6:$L$203,'Revenue Summary'!$B55,Government!AN$6:AN$203)+SUMIF('Pro Forma Adj.'!$L$6:$L$202,'Revenue Summary'!$B55,'Pro Forma Adj.'!AN$6:AN$202)</f>
        <v>598825.02296669595</v>
      </c>
      <c r="D55" s="64">
        <f>SUMIF(Parent!$L$6:$L$209,'Revenue Summary'!$B55,Parent!AO$6:AO$209)+SUMIF(India!$L$6:$L$473,'Revenue Summary'!$B55,India!AO$6:AO$473)+SUMIF(Government!$L$6:$L$203,'Revenue Summary'!$B55,Government!AO$6:AO$203)+SUMIF('Pro Forma Adj.'!$L$6:$L$202,'Revenue Summary'!$B55,'Pro Forma Adj.'!AO$6:AO$202)</f>
        <v>607908.81363442389</v>
      </c>
      <c r="E55" s="64">
        <f>SUMIF(Parent!$L$6:$L$209,'Revenue Summary'!$B55,Parent!AP$6:AP$209)+SUMIF(India!$L$6:$L$473,'Revenue Summary'!$B55,India!AP$6:AP$473)+SUMIF(Government!$L$6:$L$203,'Revenue Summary'!$B55,Government!AP$6:AP$203)+SUMIF('Pro Forma Adj.'!$L$6:$L$202,'Revenue Summary'!$B55,'Pro Forma Adj.'!AP$6:AP$202)</f>
        <v>96655.329923896701</v>
      </c>
      <c r="F55" s="64">
        <f>SUMIF(Parent!$L$6:$L$209,'Revenue Summary'!$B55,Parent!AQ$6:AQ$209)+SUMIF(India!$L$6:$L$473,'Revenue Summary'!$B55,India!AQ$6:AQ$473)+SUMIF(Government!$L$6:$L$203,'Revenue Summary'!$B55,Government!AQ$6:AQ$203)+SUMIF('Pro Forma Adj.'!$L$6:$L$202,'Revenue Summary'!$B55,'Pro Forma Adj.'!AQ$6:AQ$202)</f>
        <v>736223.99844044272</v>
      </c>
      <c r="G55" s="64">
        <f>SUMIF(Parent!$L$6:$L$209,'Revenue Summary'!$B55,Parent!AR$6:AR$209)+SUMIF(India!$L$6:$L$473,'Revenue Summary'!$B55,India!AR$6:AR$473)+SUMIF(Government!$L$6:$L$203,'Revenue Summary'!$B55,Government!AR$6:AR$203)+SUMIF('Pro Forma Adj.'!$L$6:$L$202,'Revenue Summary'!$B55,'Pro Forma Adj.'!AR$6:AR$202)</f>
        <v>-483828.04377034958</v>
      </c>
      <c r="H55" s="64">
        <f>SUMIF(Parent!$L$6:$L$209,'Revenue Summary'!$B55,Parent!AS$6:AS$209)+SUMIF(India!$L$6:$L$473,'Revenue Summary'!$B55,India!AS$6:AS$473)+SUMIF(Government!$L$6:$L$203,'Revenue Summary'!$B55,Government!AS$6:AS$203)+SUMIF('Pro Forma Adj.'!$L$6:$L$202,'Revenue Summary'!$B55,'Pro Forma Adj.'!AS$6:AS$202)</f>
        <v>277137.4800465288</v>
      </c>
      <c r="I55" s="64">
        <f>SUMIF(Parent!$L$6:$L$209,'Revenue Summary'!$B55,Parent!AT$6:AT$209)+SUMIF(India!$L$6:$L$473,'Revenue Summary'!$B55,India!AT$6:AT$473)+SUMIF(Government!$L$6:$L$203,'Revenue Summary'!$B55,Government!AT$6:AT$203)+SUMIF('Pro Forma Adj.'!$L$6:$L$202,'Revenue Summary'!$B55,'Pro Forma Adj.'!AT$6:AT$202)</f>
        <v>-22463.188422395498</v>
      </c>
      <c r="J55" s="64">
        <f>SUMIF(Parent!$L$6:$L$209,'Revenue Summary'!$B55,Parent!AU$6:AU$209)+SUMIF(India!$L$6:$L$473,'Revenue Summary'!$B55,India!AU$6:AU$473)+SUMIF(Government!$L$6:$L$203,'Revenue Summary'!$B55,Government!AU$6:AU$203)+SUMIF('Pro Forma Adj.'!$L$6:$L$202,'Revenue Summary'!$B55,'Pro Forma Adj.'!AU$6:AU$202)</f>
        <v>-24022.021476155722</v>
      </c>
      <c r="K55" s="64">
        <f>SUMIF(Parent!$L$6:$L$209,'Revenue Summary'!$B55,Parent!AV$6:AV$209)+SUMIF(India!$L$6:$L$473,'Revenue Summary'!$B55,India!AV$6:AV$473)+SUMIF(Government!$L$6:$L$203,'Revenue Summary'!$B55,Government!AV$6:AV$203)+SUMIF('Pro Forma Adj.'!$L$6:$L$202,'Revenue Summary'!$B55,'Pro Forma Adj.'!AV$6:AV$202)</f>
        <v>14339.301418812058</v>
      </c>
      <c r="L55" s="64">
        <f>SUMIF(Parent!$L$6:$L$209,'Revenue Summary'!$B55,Parent!AW$6:AW$209)+SUMIF(India!$L$6:$L$473,'Revenue Summary'!$B55,India!AW$6:AW$473)+SUMIF(Government!$L$6:$L$203,'Revenue Summary'!$B55,Government!AW$6:AW$203)+SUMIF('Pro Forma Adj.'!$L$6:$L$202,'Revenue Summary'!$B55,'Pro Forma Adj.'!AW$6:AW$202)</f>
        <v>-62132.334965887079</v>
      </c>
      <c r="M55" s="64">
        <f>SUMIF(Parent!$L$6:$L$209,'Revenue Summary'!$B55,Parent!AX$6:AX$209)+SUMIF(India!$L$6:$L$473,'Revenue Summary'!$B55,India!AX$6:AX$473)+SUMIF(Government!$L$6:$L$203,'Revenue Summary'!$B55,Government!AX$6:AX$203)+SUMIF('Pro Forma Adj.'!$L$6:$L$202,'Revenue Summary'!$B55,'Pro Forma Adj.'!AX$6:AX$202)</f>
        <v>75040.303305439331</v>
      </c>
      <c r="N55" s="64">
        <f>SUMIF(Parent!$L$6:$L$209,'Revenue Summary'!$B55,Parent!AY$6:AY$209)+SUMIF(India!$L$6:$L$473,'Revenue Summary'!$B55,India!AY$6:AY$473)+SUMIF(Government!$L$6:$L$203,'Revenue Summary'!$B55,Government!AY$6:AY$203)+SUMIF('Pro Forma Adj.'!$L$6:$L$202,'Revenue Summary'!$B55,'Pro Forma Adj.'!AY$6:AY$202)</f>
        <v>120456.83</v>
      </c>
      <c r="O55" s="64">
        <f>IF($B$3="NO",SUMIF(Parent!$L$6:$L$209,'Revenue Summary'!$B55,Parent!AZ$6:AZ$209)+SUMIF(India!$L$6:$L$473,'Revenue Summary'!$B55,India!AZ$6:AZ$473)+SUMIF(Government!$L$6:$L$203,'Revenue Summary'!$B55,Government!AZ$6:AZ$203)+SUMIF('Pro Forma Adj.'!$L$6:$L$202,'Revenue Summary'!$B55,'Pro Forma Adj.'!AZ$6:AZ$202),SUMIF(Parent!$L$6:$L$209,'Revenue Summary'!$B55,Parent!AZ$6:AZ$209)+SUMIF(India!$L$6:$L$473,'Revenue Summary'!$B55,India!AZ$6:AZ$473)+SUMIF(Government!$L$6:$L$203,'Revenue Summary'!$B55,Government!AZ$6:AZ$203)+SUMIF('Pro Forma Adj.'!$L$6:$L$202,'Revenue Summary'!$B55,'Pro Forma Adj.'!AZ$6:AZ$202)+SUMIF('[1]2025 Pipeline'!$N$6:$N$140,'Revenue Summary'!$B55,'[1]2025 Pipeline'!AV$6:AV$140)+SUMIF('[1]2025 Pipeline'!$N$6:$N$140,'Revenue Summary'!$B55,'[1]2025 Pipeline'!BI$6:BI$140))</f>
        <v>0</v>
      </c>
      <c r="P55" s="64">
        <f>IF($B$3="NO",SUMIF(Parent!$L$6:$L$209,'Revenue Summary'!$B55,Parent!BA$6:BA$209)+SUMIF(India!$L$6:$L$473,'Revenue Summary'!$B55,India!BA$6:BA$473)+SUMIF(Government!$L$6:$L$203,'Revenue Summary'!$B55,Government!BA$6:BA$203)+SUMIF('Pro Forma Adj.'!$L$6:$L$202,'Revenue Summary'!$B55,'Pro Forma Adj.'!BA$6:BA$202),SUMIF(Parent!$L$6:$L$209,'Revenue Summary'!$B55,Parent!BA$6:BA$209)+SUMIF(India!$L$6:$L$473,'Revenue Summary'!$B55,India!BA$6:BA$473)+SUMIF(Government!$L$6:$L$203,'Revenue Summary'!$B55,Government!BA$6:BA$203)+SUMIF('Pro Forma Adj.'!$L$6:$L$202,'Revenue Summary'!$B55,'Pro Forma Adj.'!BA$6:BA$202)+SUMIF('[1]2025 Pipeline'!$N$6:$N$140,'Revenue Summary'!$B55,'[1]2025 Pipeline'!AW$6:AW$140)+SUMIF('[1]2025 Pipeline'!$N$6:$N$140,'Revenue Summary'!$B55,'[1]2025 Pipeline'!BJ$6:BJ$140))</f>
        <v>0</v>
      </c>
      <c r="Q55" s="64">
        <f>IF($B$3="NO",SUMIF(Parent!$L$6:$L$209,'Revenue Summary'!$B55,Parent!BB$6:BB$209)+SUMIF(India!$L$6:$L$473,'Revenue Summary'!$B55,India!BB$6:BB$473)+SUMIF(Government!$L$6:$L$203,'Revenue Summary'!$B55,Government!BB$6:BB$203)+SUMIF('Pro Forma Adj.'!$L$6:$L$202,'Revenue Summary'!$B55,'Pro Forma Adj.'!BB$6:BB$202),SUMIF(Parent!$L$6:$L$209,'Revenue Summary'!$B55,Parent!BB$6:BB$209)+SUMIF(India!$L$6:$L$473,'Revenue Summary'!$B55,India!BB$6:BB$473)+SUMIF(Government!$L$6:$L$203,'Revenue Summary'!$B55,Government!BB$6:BB$203)+SUMIF('Pro Forma Adj.'!$L$6:$L$202,'Revenue Summary'!$B55,'Pro Forma Adj.'!BB$6:BB$202)+SUMIF('[1]2025 Pipeline'!$N$6:$N$140,'Revenue Summary'!$B55,'[1]2025 Pipeline'!AX$6:AX$140)+SUMIF('[1]2025 Pipeline'!$N$6:$N$140,'Revenue Summary'!$B55,'[1]2025 Pipeline'!BK$6:BK$140))</f>
        <v>0</v>
      </c>
      <c r="R55" s="64">
        <f>IF($B$3="NO",SUMIF(Parent!$L$6:$L$209,'Revenue Summary'!$B55,Parent!BC$6:BC$209)+SUMIF(India!$L$6:$L$473,'Revenue Summary'!$B55,India!BC$6:BC$473)+SUMIF(Government!$L$6:$L$203,'Revenue Summary'!$B55,Government!BC$6:BC$203)+SUMIF('Pro Forma Adj.'!$L$6:$L$202,'Revenue Summary'!$B55,'Pro Forma Adj.'!BC$6:BC$202),SUMIF(Parent!$L$6:$L$209,'Revenue Summary'!$B55,Parent!BC$6:BC$209)+SUMIF(India!$L$6:$L$473,'Revenue Summary'!$B55,India!BC$6:BC$473)+SUMIF(Government!$L$6:$L$203,'Revenue Summary'!$B55,Government!BC$6:BC$203)+SUMIF('Pro Forma Adj.'!$L$6:$L$202,'Revenue Summary'!$B55,'Pro Forma Adj.'!BC$6:BC$202)+SUMIF('[1]2025 Pipeline'!$N$6:$N$140,'Revenue Summary'!$B55,'[1]2025 Pipeline'!AY$6:AY$140)+SUMIF('[1]2025 Pipeline'!$N$6:$N$140,'Revenue Summary'!$B55,'[1]2025 Pipeline'!BL$6:BL$140))</f>
        <v>500000</v>
      </c>
      <c r="S55" s="64">
        <f>IF($B$3="NO",SUMIF(Parent!$L$6:$L$209,'Revenue Summary'!$B55,Parent!BD$6:BD$209)+SUMIF(India!$L$6:$L$473,'Revenue Summary'!$B55,India!BD$6:BD$473)+SUMIF(Government!$L$6:$L$203,'Revenue Summary'!$B55,Government!BD$6:BD$203)+SUMIF('Pro Forma Adj.'!$L$6:$L$202,'Revenue Summary'!$B55,'Pro Forma Adj.'!BD$6:BD$202),SUMIF(Parent!$L$6:$L$209,'Revenue Summary'!$B55,Parent!BD$6:BD$209)+SUMIF(India!$L$6:$L$473,'Revenue Summary'!$B55,India!BD$6:BD$473)+SUMIF(Government!$L$6:$L$203,'Revenue Summary'!$B55,Government!BD$6:BD$203)+SUMIF('Pro Forma Adj.'!$L$6:$L$202,'Revenue Summary'!$B55,'Pro Forma Adj.'!BD$6:BD$202)+SUMIF('[1]2025 Pipeline'!$N$6:$N$140,'Revenue Summary'!$B55,'[1]2025 Pipeline'!AZ$6:AZ$140)+SUMIF('[1]2025 Pipeline'!$N$6:$N$140,'Revenue Summary'!$B55,'[1]2025 Pipeline'!BM$6:BM$140))</f>
        <v>0</v>
      </c>
      <c r="T55" s="64">
        <f>IF($B$3="NO",SUMIF(Parent!$L$6:$L$209,'Revenue Summary'!$B55,Parent!BE$6:BE$209)+SUMIF(India!$L$6:$L$473,'Revenue Summary'!$B55,India!BE$6:BE$473)+SUMIF(Government!$L$6:$L$203,'Revenue Summary'!$B55,Government!BE$6:BE$203)+SUMIF('Pro Forma Adj.'!$L$6:$L$202,'Revenue Summary'!$B55,'Pro Forma Adj.'!BE$6:BE$202),SUMIF(Parent!$L$6:$L$209,'Revenue Summary'!$B55,Parent!BE$6:BE$209)+SUMIF(India!$L$6:$L$473,'Revenue Summary'!$B55,India!BE$6:BE$473)+SUMIF(Government!$L$6:$L$203,'Revenue Summary'!$B55,Government!BE$6:BE$203)+SUMIF('Pro Forma Adj.'!$L$6:$L$202,'Revenue Summary'!$B55,'Pro Forma Adj.'!BE$6:BE$202)+SUMIF('[1]2025 Pipeline'!$N$6:$N$140,'Revenue Summary'!$B55,'[1]2025 Pipeline'!BA$6:BA$140)+SUMIF('[1]2025 Pipeline'!$N$6:$N$140,'Revenue Summary'!$B55,'[1]2025 Pipeline'!BN$6:BN$140))</f>
        <v>0</v>
      </c>
      <c r="U55" s="64">
        <f>IF($B$3="NO",SUMIF(Parent!$L$6:$L$209,'Revenue Summary'!$B55,Parent!BF$6:BF$209)+SUMIF(India!$L$6:$L$473,'Revenue Summary'!$B55,India!BF$6:BF$473)+SUMIF(Government!$L$6:$L$203,'Revenue Summary'!$B55,Government!BF$6:BF$203)+SUMIF('Pro Forma Adj.'!$L$6:$L$202,'Revenue Summary'!$B55,'Pro Forma Adj.'!BF$6:BF$202),SUMIF(Parent!$L$6:$L$209,'Revenue Summary'!$B55,Parent!BF$6:BF$209)+SUMIF(India!$L$6:$L$473,'Revenue Summary'!$B55,India!BF$6:BF$473)+SUMIF(Government!$L$6:$L$203,'Revenue Summary'!$B55,Government!BF$6:BF$203)+SUMIF('Pro Forma Adj.'!$L$6:$L$202,'Revenue Summary'!$B55,'Pro Forma Adj.'!BF$6:BF$202)+SUMIF('[1]2025 Pipeline'!$N$6:$N$140,'Revenue Summary'!$B55,'[1]2025 Pipeline'!BB$6:BB$140)+SUMIF('[1]2025 Pipeline'!$N$6:$N$140,'Revenue Summary'!$B55,'[1]2025 Pipeline'!BO$6:BO$140))</f>
        <v>-112929.42743254942</v>
      </c>
      <c r="V55" s="64">
        <f>IF($B$3="NO",SUMIF(Parent!$L$6:$L$209,'Revenue Summary'!$B55,Parent!BG$6:BG$209)+SUMIF(India!$L$6:$L$473,'Revenue Summary'!$B55,India!BG$6:BG$473)+SUMIF(Government!$L$6:$L$203,'Revenue Summary'!$B55,Government!BG$6:BG$203)+SUMIF('Pro Forma Adj.'!$L$6:$L$202,'Revenue Summary'!$B55,'Pro Forma Adj.'!BG$6:BG$202),SUMIF(Parent!$L$6:$L$209,'Revenue Summary'!$B55,Parent!BG$6:BG$209)+SUMIF(India!$L$6:$L$473,'Revenue Summary'!$B55,India!BG$6:BG$473)+SUMIF(Government!$L$6:$L$203,'Revenue Summary'!$B55,Government!BG$6:BG$203)+SUMIF('Pro Forma Adj.'!$L$6:$L$202,'Revenue Summary'!$B55,'Pro Forma Adj.'!BG$6:BG$202)+SUMIF('[1]2025 Pipeline'!$N$6:$N$140,'Revenue Summary'!$B55,'[1]2025 Pipeline'!BC$6:BC$140)+SUMIF('[1]2025 Pipeline'!$N$6:$N$140,'Revenue Summary'!$B55,'[1]2025 Pipeline'!BP$6:BP$140))</f>
        <v>-86684.848228398012</v>
      </c>
      <c r="W55" s="64">
        <f>IF($B$3="NO",SUMIF(Parent!$L$6:$L$209,'Revenue Summary'!$B55,Parent!BH$6:BH$209)+SUMIF(India!$L$6:$L$473,'Revenue Summary'!$B55,India!BH$6:BH$473)+SUMIF(Government!$L$6:$L$203,'Revenue Summary'!$B55,Government!BH$6:BH$203)+SUMIF('Pro Forma Adj.'!$L$6:$L$202,'Revenue Summary'!$B55,'Pro Forma Adj.'!BH$6:BH$202),SUMIF(Parent!$L$6:$L$209,'Revenue Summary'!$B55,Parent!BH$6:BH$209)+SUMIF(India!$L$6:$L$473,'Revenue Summary'!$B55,India!BH$6:BH$473)+SUMIF(Government!$L$6:$L$203,'Revenue Summary'!$B55,Government!BH$6:BH$203)+SUMIF('Pro Forma Adj.'!$L$6:$L$202,'Revenue Summary'!$B55,'Pro Forma Adj.'!BH$6:BH$202)+SUMIF('[1]2025 Pipeline'!$N$6:$N$140,'Revenue Summary'!$B55,'[1]2025 Pipeline'!BD$6:BD$140)+SUMIF('[1]2025 Pipeline'!$N$6:$N$140,'Revenue Summary'!$B55,'[1]2025 Pipeline'!BQ$6:BQ$140))</f>
        <v>-87307.137830472784</v>
      </c>
      <c r="X55" s="64">
        <f>IF($B$3="NO",SUMIF(Parent!$L$6:$L$209,'Revenue Summary'!$B55,Parent!BI$6:BI$209)+SUMIF(India!$L$6:$L$473,'Revenue Summary'!$B55,India!BI$6:BI$473)+SUMIF(Government!$L$6:$L$203,'Revenue Summary'!$B55,Government!BI$6:BI$203)+SUMIF('Pro Forma Adj.'!$L$6:$L$202,'Revenue Summary'!$B55,'Pro Forma Adj.'!BI$6:BI$202),SUMIF(Parent!$L$6:$L$209,'Revenue Summary'!$B55,Parent!BI$6:BI$209)+SUMIF(India!$L$6:$L$473,'Revenue Summary'!$B55,India!BI$6:BI$473)+SUMIF(Government!$L$6:$L$203,'Revenue Summary'!$B55,Government!BI$6:BI$203)+SUMIF('Pro Forma Adj.'!$L$6:$L$202,'Revenue Summary'!$B55,'Pro Forma Adj.'!BI$6:BI$202)+SUMIF('[1]2025 Pipeline'!$N$6:$N$140,'Revenue Summary'!$B55,'[1]2025 Pipeline'!BE$6:BE$140)+SUMIF('[1]2025 Pipeline'!$N$6:$N$140,'Revenue Summary'!$B55,'[1]2025 Pipeline'!BR$6:BR$140))</f>
        <v>-86887.760765882762</v>
      </c>
      <c r="Y55" s="64">
        <f>IF($B$3="NO",SUMIF(Parent!$L$6:$L$209,'Revenue Summary'!$B55,Parent!BJ$6:BJ$209)+SUMIF(India!$L$6:$L$473,'Revenue Summary'!$B55,India!BJ$6:BJ$473)+SUMIF(Government!$L$6:$L$203,'Revenue Summary'!$B55,Government!BJ$6:BJ$203)+SUMIF('Pro Forma Adj.'!$L$6:$L$202,'Revenue Summary'!$B55,'Pro Forma Adj.'!BJ$6:BJ$202),SUMIF(Parent!$L$6:$L$209,'Revenue Summary'!$B55,Parent!BJ$6:BJ$209)+SUMIF(India!$L$6:$L$473,'Revenue Summary'!$B55,India!BJ$6:BJ$473)+SUMIF(Government!$L$6:$L$203,'Revenue Summary'!$B55,Government!BJ$6:BJ$203)+SUMIF('Pro Forma Adj.'!$L$6:$L$202,'Revenue Summary'!$B55,'Pro Forma Adj.'!BJ$6:BJ$202)+SUMIF('[1]2025 Pipeline'!$N$6:$N$140,'Revenue Summary'!$B55,'[1]2025 Pipeline'!BF$6:BF$140)+SUMIF('[1]2025 Pipeline'!$N$6:$N$140,'Revenue Summary'!$B55,'[1]2025 Pipeline'!BS$6:BS$140))</f>
        <v>12980.433033190124</v>
      </c>
      <c r="Z55" s="64">
        <f>IF($B$3="NO",SUMIF(Parent!$L$6:$L$209,'Revenue Summary'!$B55,Parent!BK$6:BK$209)+SUMIF(India!$L$6:$L$473,'Revenue Summary'!$B55,India!BK$6:BK$473)+SUMIF(Government!$L$6:$L$203,'Revenue Summary'!$B55,Government!BK$6:BK$203)+SUMIF('Pro Forma Adj.'!$L$6:$L$202,'Revenue Summary'!$B55,'Pro Forma Adj.'!BK$6:BK$202),SUMIF(Parent!$L$6:$L$209,'Revenue Summary'!$B55,Parent!BK$6:BK$209)+SUMIF(India!$L$6:$L$473,'Revenue Summary'!$B55,India!BK$6:BK$473)+SUMIF(Government!$L$6:$L$203,'Revenue Summary'!$B55,Government!BK$6:BK$203)+SUMIF('Pro Forma Adj.'!$L$6:$L$202,'Revenue Summary'!$B55,'Pro Forma Adj.'!BK$6:BK$202)+SUMIF('[1]2025 Pipeline'!$N$6:$N$140,'Revenue Summary'!$B55,'[1]2025 Pipeline'!BG$6:BG$140)+SUMIF('[1]2025 Pipeline'!$N$6:$N$140,'Revenue Summary'!$B55,'[1]2025 Pipeline'!BT$6:BT$140))</f>
        <v>121855.09653670162</v>
      </c>
    </row>
    <row r="56" spans="2:26" x14ac:dyDescent="0.15">
      <c r="B56" s="5" t="s">
        <v>73</v>
      </c>
      <c r="C56" s="64">
        <f>SUMIF(Parent!$L$6:$L$209,'Revenue Summary'!$B56,Parent!AN$6:AN$209)+SUMIF(India!$L$6:$L$473,'Revenue Summary'!$B56,India!AN$6:AN$473)+SUMIF(Government!$L$6:$L$203,'Revenue Summary'!$B56,Government!AN$6:AN$203)+SUMIF('Pro Forma Adj.'!$L$6:$L$202,'Revenue Summary'!$B56,'Pro Forma Adj.'!AN$6:AN$202)</f>
        <v>98983.83198615216</v>
      </c>
      <c r="D56" s="64">
        <f>SUMIF(Parent!$L$6:$L$209,'Revenue Summary'!$B56,Parent!AO$6:AO$209)+SUMIF(India!$L$6:$L$473,'Revenue Summary'!$B56,India!AO$6:AO$473)+SUMIF(Government!$L$6:$L$203,'Revenue Summary'!$B56,Government!AO$6:AO$203)+SUMIF('Pro Forma Adj.'!$L$6:$L$202,'Revenue Summary'!$B56,'Pro Forma Adj.'!AO$6:AO$202)</f>
        <v>143530.2549386656</v>
      </c>
      <c r="E56" s="64">
        <f>SUMIF(Parent!$L$6:$L$209,'Revenue Summary'!$B56,Parent!AP$6:AP$209)+SUMIF(India!$L$6:$L$473,'Revenue Summary'!$B56,India!AP$6:AP$473)+SUMIF(Government!$L$6:$L$203,'Revenue Summary'!$B56,Government!AP$6:AP$203)+SUMIF('Pro Forma Adj.'!$L$6:$L$202,'Revenue Summary'!$B56,'Pro Forma Adj.'!AP$6:AP$202)</f>
        <v>112210.85828099106</v>
      </c>
      <c r="F56" s="64">
        <f>SUMIF(Parent!$L$6:$L$209,'Revenue Summary'!$B56,Parent!AQ$6:AQ$209)+SUMIF(India!$L$6:$L$473,'Revenue Summary'!$B56,India!AQ$6:AQ$473)+SUMIF(Government!$L$6:$L$203,'Revenue Summary'!$B56,Government!AQ$6:AQ$203)+SUMIF('Pro Forma Adj.'!$L$6:$L$202,'Revenue Summary'!$B56,'Pro Forma Adj.'!AQ$6:AQ$202)</f>
        <v>176022.30501784134</v>
      </c>
      <c r="G56" s="64">
        <f>SUMIF(Parent!$L$6:$L$209,'Revenue Summary'!$B56,Parent!AR$6:AR$209)+SUMIF(India!$L$6:$L$473,'Revenue Summary'!$B56,India!AR$6:AR$473)+SUMIF(Government!$L$6:$L$203,'Revenue Summary'!$B56,Government!AR$6:AR$203)+SUMIF('Pro Forma Adj.'!$L$6:$L$202,'Revenue Summary'!$B56,'Pro Forma Adj.'!AR$6:AR$202)</f>
        <v>219923.57509583264</v>
      </c>
      <c r="H56" s="64">
        <f>SUMIF(Parent!$L$6:$L$209,'Revenue Summary'!$B56,Parent!AS$6:AS$209)+SUMIF(India!$L$6:$L$473,'Revenue Summary'!$B56,India!AS$6:AS$473)+SUMIF(Government!$L$6:$L$203,'Revenue Summary'!$B56,Government!AS$6:AS$203)+SUMIF('Pro Forma Adj.'!$L$6:$L$202,'Revenue Summary'!$B56,'Pro Forma Adj.'!AS$6:AS$202)</f>
        <v>218105.31529980796</v>
      </c>
      <c r="I56" s="64">
        <f>SUMIF(Parent!$L$6:$L$209,'Revenue Summary'!$B56,Parent!AT$6:AT$209)+SUMIF(India!$L$6:$L$473,'Revenue Summary'!$B56,India!AT$6:AT$473)+SUMIF(Government!$L$6:$L$203,'Revenue Summary'!$B56,Government!AT$6:AT$203)+SUMIF('Pro Forma Adj.'!$L$6:$L$202,'Revenue Summary'!$B56,'Pro Forma Adj.'!AT$6:AT$202)</f>
        <v>113783.96895006791</v>
      </c>
      <c r="J56" s="64">
        <f>SUMIF(Parent!$L$6:$L$209,'Revenue Summary'!$B56,Parent!AU$6:AU$209)+SUMIF(India!$L$6:$L$473,'Revenue Summary'!$B56,India!AU$6:AU$473)+SUMIF(Government!$L$6:$L$203,'Revenue Summary'!$B56,Government!AU$6:AU$203)+SUMIF('Pro Forma Adj.'!$L$6:$L$202,'Revenue Summary'!$B56,'Pro Forma Adj.'!AU$6:AU$202)</f>
        <v>192183.4139230788</v>
      </c>
      <c r="K56" s="64">
        <f>SUMIF(Parent!$L$6:$L$209,'Revenue Summary'!$B56,Parent!AV$6:AV$209)+SUMIF(India!$L$6:$L$473,'Revenue Summary'!$B56,India!AV$6:AV$473)+SUMIF(Government!$L$6:$L$203,'Revenue Summary'!$B56,Government!AV$6:AV$203)+SUMIF('Pro Forma Adj.'!$L$6:$L$202,'Revenue Summary'!$B56,'Pro Forma Adj.'!AV$6:AV$202)</f>
        <v>137622.9025992151</v>
      </c>
      <c r="L56" s="64">
        <f>SUMIF(Parent!$L$6:$L$209,'Revenue Summary'!$B56,Parent!AW$6:AW$209)+SUMIF(India!$L$6:$L$473,'Revenue Summary'!$B56,India!AW$6:AW$473)+SUMIF(Government!$L$6:$L$203,'Revenue Summary'!$B56,Government!AW$6:AW$203)+SUMIF('Pro Forma Adj.'!$L$6:$L$202,'Revenue Summary'!$B56,'Pro Forma Adj.'!AW$6:AW$202)</f>
        <v>59338.860411212139</v>
      </c>
      <c r="M56" s="64">
        <f>SUMIF(Parent!$L$6:$L$209,'Revenue Summary'!$B56,Parent!AX$6:AX$209)+SUMIF(India!$L$6:$L$473,'Revenue Summary'!$B56,India!AX$6:AX$473)+SUMIF(Government!$L$6:$L$203,'Revenue Summary'!$B56,Government!AX$6:AX$203)+SUMIF('Pro Forma Adj.'!$L$6:$L$202,'Revenue Summary'!$B56,'Pro Forma Adj.'!AX$6:AX$202)</f>
        <v>112728.76690885748</v>
      </c>
      <c r="N56" s="64">
        <f>SUMIF(Parent!$L$6:$L$209,'Revenue Summary'!$B56,Parent!AY$6:AY$209)+SUMIF(India!$L$6:$L$473,'Revenue Summary'!$B56,India!AY$6:AY$473)+SUMIF(Government!$L$6:$L$203,'Revenue Summary'!$B56,Government!AY$6:AY$203)+SUMIF('Pro Forma Adj.'!$L$6:$L$202,'Revenue Summary'!$B56,'Pro Forma Adj.'!AY$6:AY$202)</f>
        <v>103051.2778648474</v>
      </c>
      <c r="O56" s="64">
        <f>IF($B$3="NO",SUMIF(Parent!$L$6:$L$209,'Revenue Summary'!$B56,Parent!AZ$6:AZ$209)+SUMIF(India!$L$6:$L$473,'Revenue Summary'!$B56,India!AZ$6:AZ$473)+SUMIF(Government!$L$6:$L$203,'Revenue Summary'!$B56,Government!AZ$6:AZ$203)+SUMIF('Pro Forma Adj.'!$L$6:$L$202,'Revenue Summary'!$B56,'Pro Forma Adj.'!AZ$6:AZ$202),SUMIF(Parent!$L$6:$L$209,'Revenue Summary'!$B56,Parent!AZ$6:AZ$209)+SUMIF(India!$L$6:$L$473,'Revenue Summary'!$B56,India!AZ$6:AZ$473)+SUMIF(Government!$L$6:$L$203,'Revenue Summary'!$B56,Government!AZ$6:AZ$203)+SUMIF('Pro Forma Adj.'!$L$6:$L$202,'Revenue Summary'!$B56,'Pro Forma Adj.'!AZ$6:AZ$202)+SUMIF('[1]2025 Pipeline'!$N$6:$N$140,'Revenue Summary'!$B56,'[1]2025 Pipeline'!AV$6:AV$140)+SUMIF('[1]2025 Pipeline'!$N$6:$N$140,'Revenue Summary'!$B56,'[1]2025 Pipeline'!BI$6:BI$140))</f>
        <v>44211.382034782713</v>
      </c>
      <c r="P56" s="64">
        <f>IF($B$3="NO",SUMIF(Parent!$L$6:$L$209,'Revenue Summary'!$B56,Parent!BA$6:BA$209)+SUMIF(India!$L$6:$L$473,'Revenue Summary'!$B56,India!BA$6:BA$473)+SUMIF(Government!$L$6:$L$203,'Revenue Summary'!$B56,Government!BA$6:BA$203)+SUMIF('Pro Forma Adj.'!$L$6:$L$202,'Revenue Summary'!$B56,'Pro Forma Adj.'!BA$6:BA$202),SUMIF(Parent!$L$6:$L$209,'Revenue Summary'!$B56,Parent!BA$6:BA$209)+SUMIF(India!$L$6:$L$473,'Revenue Summary'!$B56,India!BA$6:BA$473)+SUMIF(Government!$L$6:$L$203,'Revenue Summary'!$B56,Government!BA$6:BA$203)+SUMIF('Pro Forma Adj.'!$L$6:$L$202,'Revenue Summary'!$B56,'Pro Forma Adj.'!BA$6:BA$202)+SUMIF('[1]2025 Pipeline'!$N$6:$N$140,'Revenue Summary'!$B56,'[1]2025 Pipeline'!AW$6:AW$140)+SUMIF('[1]2025 Pipeline'!$N$6:$N$140,'Revenue Summary'!$B56,'[1]2025 Pipeline'!BJ$6:BJ$140))</f>
        <v>57569.921156021526</v>
      </c>
      <c r="Q56" s="64">
        <f>IF($B$3="NO",SUMIF(Parent!$L$6:$L$209,'Revenue Summary'!$B56,Parent!BB$6:BB$209)+SUMIF(India!$L$6:$L$473,'Revenue Summary'!$B56,India!BB$6:BB$473)+SUMIF(Government!$L$6:$L$203,'Revenue Summary'!$B56,Government!BB$6:BB$203)+SUMIF('Pro Forma Adj.'!$L$6:$L$202,'Revenue Summary'!$B56,'Pro Forma Adj.'!BB$6:BB$202),SUMIF(Parent!$L$6:$L$209,'Revenue Summary'!$B56,Parent!BB$6:BB$209)+SUMIF(India!$L$6:$L$473,'Revenue Summary'!$B56,India!BB$6:BB$473)+SUMIF(Government!$L$6:$L$203,'Revenue Summary'!$B56,Government!BB$6:BB$203)+SUMIF('Pro Forma Adj.'!$L$6:$L$202,'Revenue Summary'!$B56,'Pro Forma Adj.'!BB$6:BB$202)+SUMIF('[1]2025 Pipeline'!$N$6:$N$140,'Revenue Summary'!$B56,'[1]2025 Pipeline'!AX$6:AX$140)+SUMIF('[1]2025 Pipeline'!$N$6:$N$140,'Revenue Summary'!$B56,'[1]2025 Pipeline'!BK$6:BK$140))</f>
        <v>52400.35790243894</v>
      </c>
      <c r="R56" s="64">
        <f>IF($B$3="NO",SUMIF(Parent!$L$6:$L$209,'Revenue Summary'!$B56,Parent!BC$6:BC$209)+SUMIF(India!$L$6:$L$473,'Revenue Summary'!$B56,India!BC$6:BC$473)+SUMIF(Government!$L$6:$L$203,'Revenue Summary'!$B56,Government!BC$6:BC$203)+SUMIF('Pro Forma Adj.'!$L$6:$L$202,'Revenue Summary'!$B56,'Pro Forma Adj.'!BC$6:BC$202),SUMIF(Parent!$L$6:$L$209,'Revenue Summary'!$B56,Parent!BC$6:BC$209)+SUMIF(India!$L$6:$L$473,'Revenue Summary'!$B56,India!BC$6:BC$473)+SUMIF(Government!$L$6:$L$203,'Revenue Summary'!$B56,Government!BC$6:BC$203)+SUMIF('Pro Forma Adj.'!$L$6:$L$202,'Revenue Summary'!$B56,'Pro Forma Adj.'!BC$6:BC$202)+SUMIF('[1]2025 Pipeline'!$N$6:$N$140,'Revenue Summary'!$B56,'[1]2025 Pipeline'!AY$6:AY$140)+SUMIF('[1]2025 Pipeline'!$N$6:$N$140,'Revenue Summary'!$B56,'[1]2025 Pipeline'!BL$6:BL$140))</f>
        <v>45579.577523430416</v>
      </c>
      <c r="S56" s="64">
        <f>IF($B$3="NO",SUMIF(Parent!$L$6:$L$209,'Revenue Summary'!$B56,Parent!BD$6:BD$209)+SUMIF(India!$L$6:$L$473,'Revenue Summary'!$B56,India!BD$6:BD$473)+SUMIF(Government!$L$6:$L$203,'Revenue Summary'!$B56,Government!BD$6:BD$203)+SUMIF('Pro Forma Adj.'!$L$6:$L$202,'Revenue Summary'!$B56,'Pro Forma Adj.'!BD$6:BD$202),SUMIF(Parent!$L$6:$L$209,'Revenue Summary'!$B56,Parent!BD$6:BD$209)+SUMIF(India!$L$6:$L$473,'Revenue Summary'!$B56,India!BD$6:BD$473)+SUMIF(Government!$L$6:$L$203,'Revenue Summary'!$B56,Government!BD$6:BD$203)+SUMIF('Pro Forma Adj.'!$L$6:$L$202,'Revenue Summary'!$B56,'Pro Forma Adj.'!BD$6:BD$202)+SUMIF('[1]2025 Pipeline'!$N$6:$N$140,'Revenue Summary'!$B56,'[1]2025 Pipeline'!AZ$6:AZ$140)+SUMIF('[1]2025 Pipeline'!$N$6:$N$140,'Revenue Summary'!$B56,'[1]2025 Pipeline'!BM$6:BM$140))</f>
        <v>121655.75722915042</v>
      </c>
      <c r="T56" s="64">
        <f>IF($B$3="NO",SUMIF(Parent!$L$6:$L$209,'Revenue Summary'!$B56,Parent!BE$6:BE$209)+SUMIF(India!$L$6:$L$473,'Revenue Summary'!$B56,India!BE$6:BE$473)+SUMIF(Government!$L$6:$L$203,'Revenue Summary'!$B56,Government!BE$6:BE$203)+SUMIF('Pro Forma Adj.'!$L$6:$L$202,'Revenue Summary'!$B56,'Pro Forma Adj.'!BE$6:BE$202),SUMIF(Parent!$L$6:$L$209,'Revenue Summary'!$B56,Parent!BE$6:BE$209)+SUMIF(India!$L$6:$L$473,'Revenue Summary'!$B56,India!BE$6:BE$473)+SUMIF(Government!$L$6:$L$203,'Revenue Summary'!$B56,Government!BE$6:BE$203)+SUMIF('Pro Forma Adj.'!$L$6:$L$202,'Revenue Summary'!$B56,'Pro Forma Adj.'!BE$6:BE$202)+SUMIF('[1]2025 Pipeline'!$N$6:$N$140,'Revenue Summary'!$B56,'[1]2025 Pipeline'!BA$6:BA$140)+SUMIF('[1]2025 Pipeline'!$N$6:$N$140,'Revenue Summary'!$B56,'[1]2025 Pipeline'!BN$6:BN$140))</f>
        <v>60659.53400077048</v>
      </c>
      <c r="U56" s="64">
        <f>IF($B$3="NO",SUMIF(Parent!$L$6:$L$209,'Revenue Summary'!$B56,Parent!BF$6:BF$209)+SUMIF(India!$L$6:$L$473,'Revenue Summary'!$B56,India!BF$6:BF$473)+SUMIF(Government!$L$6:$L$203,'Revenue Summary'!$B56,Government!BF$6:BF$203)+SUMIF('Pro Forma Adj.'!$L$6:$L$202,'Revenue Summary'!$B56,'Pro Forma Adj.'!BF$6:BF$202),SUMIF(Parent!$L$6:$L$209,'Revenue Summary'!$B56,Parent!BF$6:BF$209)+SUMIF(India!$L$6:$L$473,'Revenue Summary'!$B56,India!BF$6:BF$473)+SUMIF(Government!$L$6:$L$203,'Revenue Summary'!$B56,Government!BF$6:BF$203)+SUMIF('Pro Forma Adj.'!$L$6:$L$202,'Revenue Summary'!$B56,'Pro Forma Adj.'!BF$6:BF$202)+SUMIF('[1]2025 Pipeline'!$N$6:$N$140,'Revenue Summary'!$B56,'[1]2025 Pipeline'!BB$6:BB$140)+SUMIF('[1]2025 Pipeline'!$N$6:$N$140,'Revenue Summary'!$B56,'[1]2025 Pipeline'!BO$6:BO$140))</f>
        <v>42385.041182408073</v>
      </c>
      <c r="V56" s="64">
        <f>IF($B$3="NO",SUMIF(Parent!$L$6:$L$209,'Revenue Summary'!$B56,Parent!BG$6:BG$209)+SUMIF(India!$L$6:$L$473,'Revenue Summary'!$B56,India!BG$6:BG$473)+SUMIF(Government!$L$6:$L$203,'Revenue Summary'!$B56,Government!BG$6:BG$203)+SUMIF('Pro Forma Adj.'!$L$6:$L$202,'Revenue Summary'!$B56,'Pro Forma Adj.'!BG$6:BG$202),SUMIF(Parent!$L$6:$L$209,'Revenue Summary'!$B56,Parent!BG$6:BG$209)+SUMIF(India!$L$6:$L$473,'Revenue Summary'!$B56,India!BG$6:BG$473)+SUMIF(Government!$L$6:$L$203,'Revenue Summary'!$B56,Government!BG$6:BG$203)+SUMIF('Pro Forma Adj.'!$L$6:$L$202,'Revenue Summary'!$B56,'Pro Forma Adj.'!BG$6:BG$202)+SUMIF('[1]2025 Pipeline'!$N$6:$N$140,'Revenue Summary'!$B56,'[1]2025 Pipeline'!BC$6:BC$140)+SUMIF('[1]2025 Pipeline'!$N$6:$N$140,'Revenue Summary'!$B56,'[1]2025 Pipeline'!BP$6:BP$140))</f>
        <v>42385.041182408073</v>
      </c>
      <c r="W56" s="64">
        <f>IF($B$3="NO",SUMIF(Parent!$L$6:$L$209,'Revenue Summary'!$B56,Parent!BH$6:BH$209)+SUMIF(India!$L$6:$L$473,'Revenue Summary'!$B56,India!BH$6:BH$473)+SUMIF(Government!$L$6:$L$203,'Revenue Summary'!$B56,Government!BH$6:BH$203)+SUMIF('Pro Forma Adj.'!$L$6:$L$202,'Revenue Summary'!$B56,'Pro Forma Adj.'!BH$6:BH$202),SUMIF(Parent!$L$6:$L$209,'Revenue Summary'!$B56,Parent!BH$6:BH$209)+SUMIF(India!$L$6:$L$473,'Revenue Summary'!$B56,India!BH$6:BH$473)+SUMIF(Government!$L$6:$L$203,'Revenue Summary'!$B56,Government!BH$6:BH$203)+SUMIF('Pro Forma Adj.'!$L$6:$L$202,'Revenue Summary'!$B56,'Pro Forma Adj.'!BH$6:BH$202)+SUMIF('[1]2025 Pipeline'!$N$6:$N$140,'Revenue Summary'!$B56,'[1]2025 Pipeline'!BD$6:BD$140)+SUMIF('[1]2025 Pipeline'!$N$6:$N$140,'Revenue Summary'!$B56,'[1]2025 Pipeline'!BQ$6:BQ$140))</f>
        <v>41644.709531362649</v>
      </c>
      <c r="X56" s="64">
        <f>IF($B$3="NO",SUMIF(Parent!$L$6:$L$209,'Revenue Summary'!$B56,Parent!BI$6:BI$209)+SUMIF(India!$L$6:$L$473,'Revenue Summary'!$B56,India!BI$6:BI$473)+SUMIF(Government!$L$6:$L$203,'Revenue Summary'!$B56,Government!BI$6:BI$203)+SUMIF('Pro Forma Adj.'!$L$6:$L$202,'Revenue Summary'!$B56,'Pro Forma Adj.'!BI$6:BI$202),SUMIF(Parent!$L$6:$L$209,'Revenue Summary'!$B56,Parent!BI$6:BI$209)+SUMIF(India!$L$6:$L$473,'Revenue Summary'!$B56,India!BI$6:BI$473)+SUMIF(Government!$L$6:$L$203,'Revenue Summary'!$B56,Government!BI$6:BI$203)+SUMIF('Pro Forma Adj.'!$L$6:$L$202,'Revenue Summary'!$B56,'Pro Forma Adj.'!BI$6:BI$202)+SUMIF('[1]2025 Pipeline'!$N$6:$N$140,'Revenue Summary'!$B56,'[1]2025 Pipeline'!BE$6:BE$140)+SUMIF('[1]2025 Pipeline'!$N$6:$N$140,'Revenue Summary'!$B56,'[1]2025 Pipeline'!BR$6:BR$140))</f>
        <v>42385.041182408073</v>
      </c>
      <c r="Y56" s="64">
        <f>IF($B$3="NO",SUMIF(Parent!$L$6:$L$209,'Revenue Summary'!$B56,Parent!BJ$6:BJ$209)+SUMIF(India!$L$6:$L$473,'Revenue Summary'!$B56,India!BJ$6:BJ$473)+SUMIF(Government!$L$6:$L$203,'Revenue Summary'!$B56,Government!BJ$6:BJ$203)+SUMIF('Pro Forma Adj.'!$L$6:$L$202,'Revenue Summary'!$B56,'Pro Forma Adj.'!BJ$6:BJ$202),SUMIF(Parent!$L$6:$L$209,'Revenue Summary'!$B56,Parent!BJ$6:BJ$209)+SUMIF(India!$L$6:$L$473,'Revenue Summary'!$B56,India!BJ$6:BJ$473)+SUMIF(Government!$L$6:$L$203,'Revenue Summary'!$B56,Government!BJ$6:BJ$203)+SUMIF('Pro Forma Adj.'!$L$6:$L$202,'Revenue Summary'!$B56,'Pro Forma Adj.'!BJ$6:BJ$202)+SUMIF('[1]2025 Pipeline'!$N$6:$N$140,'Revenue Summary'!$B56,'[1]2025 Pipeline'!BF$6:BF$140)+SUMIF('[1]2025 Pipeline'!$N$6:$N$140,'Revenue Summary'!$B56,'[1]2025 Pipeline'!BS$6:BS$140))</f>
        <v>41644.709531362649</v>
      </c>
      <c r="Z56" s="64">
        <f>IF($B$3="NO",SUMIF(Parent!$L$6:$L$209,'Revenue Summary'!$B56,Parent!BK$6:BK$209)+SUMIF(India!$L$6:$L$473,'Revenue Summary'!$B56,India!BK$6:BK$473)+SUMIF(Government!$L$6:$L$203,'Revenue Summary'!$B56,Government!BK$6:BK$203)+SUMIF('Pro Forma Adj.'!$L$6:$L$202,'Revenue Summary'!$B56,'Pro Forma Adj.'!BK$6:BK$202),SUMIF(Parent!$L$6:$L$209,'Revenue Summary'!$B56,Parent!BK$6:BK$209)+SUMIF(India!$L$6:$L$473,'Revenue Summary'!$B56,India!BK$6:BK$473)+SUMIF(Government!$L$6:$L$203,'Revenue Summary'!$B56,Government!BK$6:BK$203)+SUMIF('Pro Forma Adj.'!$L$6:$L$202,'Revenue Summary'!$B56,'Pro Forma Adj.'!BK$6:BK$202)+SUMIF('[1]2025 Pipeline'!$N$6:$N$140,'Revenue Summary'!$B56,'[1]2025 Pipeline'!BG$6:BG$140)+SUMIF('[1]2025 Pipeline'!$N$6:$N$140,'Revenue Summary'!$B56,'[1]2025 Pipeline'!BT$6:BT$140))</f>
        <v>42385.041182408073</v>
      </c>
    </row>
    <row r="57" spans="2:26" x14ac:dyDescent="0.15">
      <c r="B57" s="5" t="s">
        <v>74</v>
      </c>
      <c r="C57" s="64">
        <f>SUMIF(Parent!$L$6:$L$209,'Revenue Summary'!$B57,Parent!AN$6:AN$209)+SUMIF(India!$L$6:$L$473,'Revenue Summary'!$B57,India!AN$6:AN$473)+SUMIF(Government!$L$6:$L$203,'Revenue Summary'!$B57,Government!AN$6:AN$203)+SUMIF('Pro Forma Adj.'!$L$6:$L$202,'Revenue Summary'!$B57,'Pro Forma Adj.'!AN$6:AN$202)</f>
        <v>119213.388502289</v>
      </c>
      <c r="D57" s="64">
        <f>SUMIF(Parent!$L$6:$L$209,'Revenue Summary'!$B57,Parent!AO$6:AO$209)+SUMIF(India!$L$6:$L$473,'Revenue Summary'!$B57,India!AO$6:AO$473)+SUMIF(Government!$L$6:$L$203,'Revenue Summary'!$B57,Government!AO$6:AO$203)+SUMIF('Pro Forma Adj.'!$L$6:$L$202,'Revenue Summary'!$B57,'Pro Forma Adj.'!AO$6:AO$202)</f>
        <v>243767.44805536373</v>
      </c>
      <c r="E57" s="64">
        <f>SUMIF(Parent!$L$6:$L$209,'Revenue Summary'!$B57,Parent!AP$6:AP$209)+SUMIF(India!$L$6:$L$473,'Revenue Summary'!$B57,India!AP$6:AP$473)+SUMIF(Government!$L$6:$L$203,'Revenue Summary'!$B57,Government!AP$6:AP$203)+SUMIF('Pro Forma Adj.'!$L$6:$L$202,'Revenue Summary'!$B57,'Pro Forma Adj.'!AP$6:AP$202)</f>
        <v>167816.8242641571</v>
      </c>
      <c r="F57" s="64">
        <f>SUMIF(Parent!$L$6:$L$209,'Revenue Summary'!$B57,Parent!AQ$6:AQ$209)+SUMIF(India!$L$6:$L$473,'Revenue Summary'!$B57,India!AQ$6:AQ$473)+SUMIF(Government!$L$6:$L$203,'Revenue Summary'!$B57,Government!AQ$6:AQ$203)+SUMIF('Pro Forma Adj.'!$L$6:$L$202,'Revenue Summary'!$B57,'Pro Forma Adj.'!AQ$6:AQ$202)</f>
        <v>-26915.092013323214</v>
      </c>
      <c r="G57" s="64">
        <f>SUMIF(Parent!$L$6:$L$209,'Revenue Summary'!$B57,Parent!AR$6:AR$209)+SUMIF(India!$L$6:$L$473,'Revenue Summary'!$B57,India!AR$6:AR$473)+SUMIF(Government!$L$6:$L$203,'Revenue Summary'!$B57,Government!AR$6:AR$203)+SUMIF('Pro Forma Adj.'!$L$6:$L$202,'Revenue Summary'!$B57,'Pro Forma Adj.'!AR$6:AR$202)</f>
        <v>1073074.6849457547</v>
      </c>
      <c r="H57" s="64">
        <f>SUMIF(Parent!$L$6:$L$209,'Revenue Summary'!$B57,Parent!AS$6:AS$209)+SUMIF(India!$L$6:$L$473,'Revenue Summary'!$B57,India!AS$6:AS$473)+SUMIF(Government!$L$6:$L$203,'Revenue Summary'!$B57,Government!AS$6:AS$203)+SUMIF('Pro Forma Adj.'!$L$6:$L$202,'Revenue Summary'!$B57,'Pro Forma Adj.'!AS$6:AS$202)</f>
        <v>436618.54029411077</v>
      </c>
      <c r="I57" s="64">
        <f>SUMIF(Parent!$L$6:$L$209,'Revenue Summary'!$B57,Parent!AT$6:AT$209)+SUMIF(India!$L$6:$L$473,'Revenue Summary'!$B57,India!AT$6:AT$473)+SUMIF(Government!$L$6:$L$203,'Revenue Summary'!$B57,Government!AT$6:AT$203)+SUMIF('Pro Forma Adj.'!$L$6:$L$202,'Revenue Summary'!$B57,'Pro Forma Adj.'!AT$6:AT$202)</f>
        <v>461512.81161494926</v>
      </c>
      <c r="J57" s="64">
        <f>SUMIF(Parent!$L$6:$L$209,'Revenue Summary'!$B57,Parent!AU$6:AU$209)+SUMIF(India!$L$6:$L$473,'Revenue Summary'!$B57,India!AU$6:AU$473)+SUMIF(Government!$L$6:$L$203,'Revenue Summary'!$B57,Government!AU$6:AU$203)+SUMIF('Pro Forma Adj.'!$L$6:$L$202,'Revenue Summary'!$B57,'Pro Forma Adj.'!AU$6:AU$202)</f>
        <v>448756.47824479733</v>
      </c>
      <c r="K57" s="64">
        <f>SUMIF(Parent!$L$6:$L$209,'Revenue Summary'!$B57,Parent!AV$6:AV$209)+SUMIF(India!$L$6:$L$473,'Revenue Summary'!$B57,India!AV$6:AV$473)+SUMIF(Government!$L$6:$L$203,'Revenue Summary'!$B57,Government!AV$6:AV$203)+SUMIF('Pro Forma Adj.'!$L$6:$L$202,'Revenue Summary'!$B57,'Pro Forma Adj.'!AV$6:AV$202)</f>
        <v>378665.62928156368</v>
      </c>
      <c r="L57" s="64">
        <f>SUMIF(Parent!$L$6:$L$209,'Revenue Summary'!$B57,Parent!AW$6:AW$209)+SUMIF(India!$L$6:$L$473,'Revenue Summary'!$B57,India!AW$6:AW$473)+SUMIF(Government!$L$6:$L$203,'Revenue Summary'!$B57,Government!AW$6:AW$203)+SUMIF('Pro Forma Adj.'!$L$6:$L$202,'Revenue Summary'!$B57,'Pro Forma Adj.'!AW$6:AW$202)</f>
        <v>455219.34078434948</v>
      </c>
      <c r="M57" s="64">
        <f>SUMIF(Parent!$L$6:$L$209,'Revenue Summary'!$B57,Parent!AX$6:AX$209)+SUMIF(India!$L$6:$L$473,'Revenue Summary'!$B57,India!AX$6:AX$473)+SUMIF(Government!$L$6:$L$203,'Revenue Summary'!$B57,Government!AX$6:AX$203)+SUMIF('Pro Forma Adj.'!$L$6:$L$202,'Revenue Summary'!$B57,'Pro Forma Adj.'!AX$6:AX$202)</f>
        <v>317232.24756960757</v>
      </c>
      <c r="N57" s="64">
        <f>SUMIF(Parent!$L$6:$L$209,'Revenue Summary'!$B57,Parent!AY$6:AY$209)+SUMIF(India!$L$6:$L$473,'Revenue Summary'!$B57,India!AY$6:AY$473)+SUMIF(Government!$L$6:$L$203,'Revenue Summary'!$B57,Government!AY$6:AY$203)+SUMIF('Pro Forma Adj.'!$L$6:$L$202,'Revenue Summary'!$B57,'Pro Forma Adj.'!AY$6:AY$202)</f>
        <v>271209.83497909177</v>
      </c>
      <c r="O57" s="64">
        <f>IF($B$3="NO",SUMIF(Parent!$L$6:$L$209,'Revenue Summary'!$B57,Parent!AZ$6:AZ$209)+SUMIF(India!$L$6:$L$473,'Revenue Summary'!$B57,India!AZ$6:AZ$473)+SUMIF(Government!$L$6:$L$203,'Revenue Summary'!$B57,Government!AZ$6:AZ$203)+SUMIF('Pro Forma Adj.'!$L$6:$L$202,'Revenue Summary'!$B57,'Pro Forma Adj.'!AZ$6:AZ$202),SUMIF(Parent!$L$6:$L$209,'Revenue Summary'!$B57,Parent!AZ$6:AZ$209)+SUMIF(India!$L$6:$L$473,'Revenue Summary'!$B57,India!AZ$6:AZ$473)+SUMIF(Government!$L$6:$L$203,'Revenue Summary'!$B57,Government!AZ$6:AZ$203)+SUMIF('Pro Forma Adj.'!$L$6:$L$202,'Revenue Summary'!$B57,'Pro Forma Adj.'!AZ$6:AZ$202)+SUMIF('[1]2025 Pipeline'!$N$6:$N$140,'Revenue Summary'!$B57,'[1]2025 Pipeline'!AV$6:AV$140)+SUMIF('[1]2025 Pipeline'!$N$6:$N$140,'Revenue Summary'!$B57,'[1]2025 Pipeline'!BI$6:BI$140))</f>
        <v>405158.16545563843</v>
      </c>
      <c r="P57" s="64">
        <f>IF($B$3="NO",SUMIF(Parent!$L$6:$L$209,'Revenue Summary'!$B57,Parent!BA$6:BA$209)+SUMIF(India!$L$6:$L$473,'Revenue Summary'!$B57,India!BA$6:BA$473)+SUMIF(Government!$L$6:$L$203,'Revenue Summary'!$B57,Government!BA$6:BA$203)+SUMIF('Pro Forma Adj.'!$L$6:$L$202,'Revenue Summary'!$B57,'Pro Forma Adj.'!BA$6:BA$202),SUMIF(Parent!$L$6:$L$209,'Revenue Summary'!$B57,Parent!BA$6:BA$209)+SUMIF(India!$L$6:$L$473,'Revenue Summary'!$B57,India!BA$6:BA$473)+SUMIF(Government!$L$6:$L$203,'Revenue Summary'!$B57,Government!BA$6:BA$203)+SUMIF('Pro Forma Adj.'!$L$6:$L$202,'Revenue Summary'!$B57,'Pro Forma Adj.'!BA$6:BA$202)+SUMIF('[1]2025 Pipeline'!$N$6:$N$140,'Revenue Summary'!$B57,'[1]2025 Pipeline'!AW$6:AW$140)+SUMIF('[1]2025 Pipeline'!$N$6:$N$140,'Revenue Summary'!$B57,'[1]2025 Pipeline'!BJ$6:BJ$140))</f>
        <v>742385.78038379177</v>
      </c>
      <c r="Q57" s="64">
        <f>IF($B$3="NO",SUMIF(Parent!$L$6:$L$209,'Revenue Summary'!$B57,Parent!BB$6:BB$209)+SUMIF(India!$L$6:$L$473,'Revenue Summary'!$B57,India!BB$6:BB$473)+SUMIF(Government!$L$6:$L$203,'Revenue Summary'!$B57,Government!BB$6:BB$203)+SUMIF('Pro Forma Adj.'!$L$6:$L$202,'Revenue Summary'!$B57,'Pro Forma Adj.'!BB$6:BB$202),SUMIF(Parent!$L$6:$L$209,'Revenue Summary'!$B57,Parent!BB$6:BB$209)+SUMIF(India!$L$6:$L$473,'Revenue Summary'!$B57,India!BB$6:BB$473)+SUMIF(Government!$L$6:$L$203,'Revenue Summary'!$B57,Government!BB$6:BB$203)+SUMIF('Pro Forma Adj.'!$L$6:$L$202,'Revenue Summary'!$B57,'Pro Forma Adj.'!BB$6:BB$202)+SUMIF('[1]2025 Pipeline'!$N$6:$N$140,'Revenue Summary'!$B57,'[1]2025 Pipeline'!AX$6:AX$140)+SUMIF('[1]2025 Pipeline'!$N$6:$N$140,'Revenue Summary'!$B57,'[1]2025 Pipeline'!BK$6:BK$140))</f>
        <v>310519.3482112065</v>
      </c>
      <c r="R57" s="64">
        <f>IF($B$3="NO",SUMIF(Parent!$L$6:$L$209,'Revenue Summary'!$B57,Parent!BC$6:BC$209)+SUMIF(India!$L$6:$L$473,'Revenue Summary'!$B57,India!BC$6:BC$473)+SUMIF(Government!$L$6:$L$203,'Revenue Summary'!$B57,Government!BC$6:BC$203)+SUMIF('Pro Forma Adj.'!$L$6:$L$202,'Revenue Summary'!$B57,'Pro Forma Adj.'!BC$6:BC$202),SUMIF(Parent!$L$6:$L$209,'Revenue Summary'!$B57,Parent!BC$6:BC$209)+SUMIF(India!$L$6:$L$473,'Revenue Summary'!$B57,India!BC$6:BC$473)+SUMIF(Government!$L$6:$L$203,'Revenue Summary'!$B57,Government!BC$6:BC$203)+SUMIF('Pro Forma Adj.'!$L$6:$L$202,'Revenue Summary'!$B57,'Pro Forma Adj.'!BC$6:BC$202)+SUMIF('[1]2025 Pipeline'!$N$6:$N$140,'Revenue Summary'!$B57,'[1]2025 Pipeline'!AY$6:AY$140)+SUMIF('[1]2025 Pipeline'!$N$6:$N$140,'Revenue Summary'!$B57,'[1]2025 Pipeline'!BL$6:BL$140))</f>
        <v>409531.89881458506</v>
      </c>
      <c r="S57" s="64">
        <f>IF($B$3="NO",SUMIF(Parent!$L$6:$L$209,'Revenue Summary'!$B57,Parent!BD$6:BD$209)+SUMIF(India!$L$6:$L$473,'Revenue Summary'!$B57,India!BD$6:BD$473)+SUMIF(Government!$L$6:$L$203,'Revenue Summary'!$B57,Government!BD$6:BD$203)+SUMIF('Pro Forma Adj.'!$L$6:$L$202,'Revenue Summary'!$B57,'Pro Forma Adj.'!BD$6:BD$202),SUMIF(Parent!$L$6:$L$209,'Revenue Summary'!$B57,Parent!BD$6:BD$209)+SUMIF(India!$L$6:$L$473,'Revenue Summary'!$B57,India!BD$6:BD$473)+SUMIF(Government!$L$6:$L$203,'Revenue Summary'!$B57,Government!BD$6:BD$203)+SUMIF('Pro Forma Adj.'!$L$6:$L$202,'Revenue Summary'!$B57,'Pro Forma Adj.'!BD$6:BD$202)+SUMIF('[1]2025 Pipeline'!$N$6:$N$140,'Revenue Summary'!$B57,'[1]2025 Pipeline'!AZ$6:AZ$140)+SUMIF('[1]2025 Pipeline'!$N$6:$N$140,'Revenue Summary'!$B57,'[1]2025 Pipeline'!BM$6:BM$140))</f>
        <v>412219.19944168814</v>
      </c>
      <c r="T57" s="64">
        <f>IF($B$3="NO",SUMIF(Parent!$L$6:$L$209,'Revenue Summary'!$B57,Parent!BE$6:BE$209)+SUMIF(India!$L$6:$L$473,'Revenue Summary'!$B57,India!BE$6:BE$473)+SUMIF(Government!$L$6:$L$203,'Revenue Summary'!$B57,Government!BE$6:BE$203)+SUMIF('Pro Forma Adj.'!$L$6:$L$202,'Revenue Summary'!$B57,'Pro Forma Adj.'!BE$6:BE$202),SUMIF(Parent!$L$6:$L$209,'Revenue Summary'!$B57,Parent!BE$6:BE$209)+SUMIF(India!$L$6:$L$473,'Revenue Summary'!$B57,India!BE$6:BE$473)+SUMIF(Government!$L$6:$L$203,'Revenue Summary'!$B57,Government!BE$6:BE$203)+SUMIF('Pro Forma Adj.'!$L$6:$L$202,'Revenue Summary'!$B57,'Pro Forma Adj.'!BE$6:BE$202)+SUMIF('[1]2025 Pipeline'!$N$6:$N$140,'Revenue Summary'!$B57,'[1]2025 Pipeline'!BA$6:BA$140)+SUMIF('[1]2025 Pipeline'!$N$6:$N$140,'Revenue Summary'!$B57,'[1]2025 Pipeline'!BN$6:BN$140))</f>
        <v>435706.43638720177</v>
      </c>
      <c r="U57" s="64">
        <f>IF($B$3="NO",SUMIF(Parent!$L$6:$L$209,'Revenue Summary'!$B57,Parent!BF$6:BF$209)+SUMIF(India!$L$6:$L$473,'Revenue Summary'!$B57,India!BF$6:BF$473)+SUMIF(Government!$L$6:$L$203,'Revenue Summary'!$B57,Government!BF$6:BF$203)+SUMIF('Pro Forma Adj.'!$L$6:$L$202,'Revenue Summary'!$B57,'Pro Forma Adj.'!BF$6:BF$202),SUMIF(Parent!$L$6:$L$209,'Revenue Summary'!$B57,Parent!BF$6:BF$209)+SUMIF(India!$L$6:$L$473,'Revenue Summary'!$B57,India!BF$6:BF$473)+SUMIF(Government!$L$6:$L$203,'Revenue Summary'!$B57,Government!BF$6:BF$203)+SUMIF('Pro Forma Adj.'!$L$6:$L$202,'Revenue Summary'!$B57,'Pro Forma Adj.'!BF$6:BF$202)+SUMIF('[1]2025 Pipeline'!$N$6:$N$140,'Revenue Summary'!$B57,'[1]2025 Pipeline'!BB$6:BB$140)+SUMIF('[1]2025 Pipeline'!$N$6:$N$140,'Revenue Summary'!$B57,'[1]2025 Pipeline'!BO$6:BO$140))</f>
        <v>436951.01559135504</v>
      </c>
      <c r="V57" s="64">
        <f>IF($B$3="NO",SUMIF(Parent!$L$6:$L$209,'Revenue Summary'!$B57,Parent!BG$6:BG$209)+SUMIF(India!$L$6:$L$473,'Revenue Summary'!$B57,India!BG$6:BG$473)+SUMIF(Government!$L$6:$L$203,'Revenue Summary'!$B57,Government!BG$6:BG$203)+SUMIF('Pro Forma Adj.'!$L$6:$L$202,'Revenue Summary'!$B57,'Pro Forma Adj.'!BG$6:BG$202),SUMIF(Parent!$L$6:$L$209,'Revenue Summary'!$B57,Parent!BG$6:BG$209)+SUMIF(India!$L$6:$L$473,'Revenue Summary'!$B57,India!BG$6:BG$473)+SUMIF(Government!$L$6:$L$203,'Revenue Summary'!$B57,Government!BG$6:BG$203)+SUMIF('Pro Forma Adj.'!$L$6:$L$202,'Revenue Summary'!$B57,'Pro Forma Adj.'!BG$6:BG$202)+SUMIF('[1]2025 Pipeline'!$N$6:$N$140,'Revenue Summary'!$B57,'[1]2025 Pipeline'!BC$6:BC$140)+SUMIF('[1]2025 Pipeline'!$N$6:$N$140,'Revenue Summary'!$B57,'[1]2025 Pipeline'!BP$6:BP$140))</f>
        <v>435706.43638720363</v>
      </c>
      <c r="W57" s="64">
        <f>IF($B$3="NO",SUMIF(Parent!$L$6:$L$209,'Revenue Summary'!$B57,Parent!BH$6:BH$209)+SUMIF(India!$L$6:$L$473,'Revenue Summary'!$B57,India!BH$6:BH$473)+SUMIF(Government!$L$6:$L$203,'Revenue Summary'!$B57,Government!BH$6:BH$203)+SUMIF('Pro Forma Adj.'!$L$6:$L$202,'Revenue Summary'!$B57,'Pro Forma Adj.'!BH$6:BH$202),SUMIF(Parent!$L$6:$L$209,'Revenue Summary'!$B57,Parent!BH$6:BH$209)+SUMIF(India!$L$6:$L$473,'Revenue Summary'!$B57,India!BH$6:BH$473)+SUMIF(Government!$L$6:$L$203,'Revenue Summary'!$B57,Government!BH$6:BH$203)+SUMIF('Pro Forma Adj.'!$L$6:$L$202,'Revenue Summary'!$B57,'Pro Forma Adj.'!BH$6:BH$202)+SUMIF('[1]2025 Pipeline'!$N$6:$N$140,'Revenue Summary'!$B57,'[1]2025 Pipeline'!BD$6:BD$140)+SUMIF('[1]2025 Pipeline'!$N$6:$N$140,'Revenue Summary'!$B57,'[1]2025 Pipeline'!BQ$6:BQ$140))</f>
        <v>436328.72598927841</v>
      </c>
      <c r="X57" s="64">
        <f>IF($B$3="NO",SUMIF(Parent!$L$6:$L$209,'Revenue Summary'!$B57,Parent!BI$6:BI$209)+SUMIF(India!$L$6:$L$473,'Revenue Summary'!$B57,India!BI$6:BI$473)+SUMIF(Government!$L$6:$L$203,'Revenue Summary'!$B57,Government!BI$6:BI$203)+SUMIF('Pro Forma Adj.'!$L$6:$L$202,'Revenue Summary'!$B57,'Pro Forma Adj.'!BI$6:BI$202),SUMIF(Parent!$L$6:$L$209,'Revenue Summary'!$B57,Parent!BI$6:BI$209)+SUMIF(India!$L$6:$L$473,'Revenue Summary'!$B57,India!BI$6:BI$473)+SUMIF(Government!$L$6:$L$203,'Revenue Summary'!$B57,Government!BI$6:BI$203)+SUMIF('Pro Forma Adj.'!$L$6:$L$202,'Revenue Summary'!$B57,'Pro Forma Adj.'!BI$6:BI$202)+SUMIF('[1]2025 Pipeline'!$N$6:$N$140,'Revenue Summary'!$B57,'[1]2025 Pipeline'!BE$6:BE$140)+SUMIF('[1]2025 Pipeline'!$N$6:$N$140,'Revenue Summary'!$B57,'[1]2025 Pipeline'!BR$6:BR$140))</f>
        <v>436951.01559135504</v>
      </c>
      <c r="Y57" s="64">
        <f>IF($B$3="NO",SUMIF(Parent!$L$6:$L$209,'Revenue Summary'!$B57,Parent!BJ$6:BJ$209)+SUMIF(India!$L$6:$L$473,'Revenue Summary'!$B57,India!BJ$6:BJ$473)+SUMIF(Government!$L$6:$L$203,'Revenue Summary'!$B57,Government!BJ$6:BJ$203)+SUMIF('Pro Forma Adj.'!$L$6:$L$202,'Revenue Summary'!$B57,'Pro Forma Adj.'!BJ$6:BJ$202),SUMIF(Parent!$L$6:$L$209,'Revenue Summary'!$B57,Parent!BJ$6:BJ$209)+SUMIF(India!$L$6:$L$473,'Revenue Summary'!$B57,India!BJ$6:BJ$473)+SUMIF(Government!$L$6:$L$203,'Revenue Summary'!$B57,Government!BJ$6:BJ$203)+SUMIF('Pro Forma Adj.'!$L$6:$L$202,'Revenue Summary'!$B57,'Pro Forma Adj.'!BJ$6:BJ$202)+SUMIF('[1]2025 Pipeline'!$N$6:$N$140,'Revenue Summary'!$B57,'[1]2025 Pipeline'!BF$6:BF$140)+SUMIF('[1]2025 Pipeline'!$N$6:$N$140,'Revenue Summary'!$B57,'[1]2025 Pipeline'!BS$6:BS$140))</f>
        <v>337332.82179228216</v>
      </c>
      <c r="Z57" s="64">
        <f>IF($B$3="NO",SUMIF(Parent!$L$6:$L$209,'Revenue Summary'!$B57,Parent!BK$6:BK$209)+SUMIF(India!$L$6:$L$473,'Revenue Summary'!$B57,India!BK$6:BK$473)+SUMIF(Government!$L$6:$L$203,'Revenue Summary'!$B57,Government!BK$6:BK$203)+SUMIF('Pro Forma Adj.'!$L$6:$L$202,'Revenue Summary'!$B57,'Pro Forma Adj.'!BK$6:BK$202),SUMIF(Parent!$L$6:$L$209,'Revenue Summary'!$B57,Parent!BK$6:BK$209)+SUMIF(India!$L$6:$L$473,'Revenue Summary'!$B57,India!BK$6:BK$473)+SUMIF(Government!$L$6:$L$203,'Revenue Summary'!$B57,Government!BK$6:BK$203)+SUMIF('Pro Forma Adj.'!$L$6:$L$202,'Revenue Summary'!$B57,'Pro Forma Adj.'!BK$6:BK$202)+SUMIF('[1]2025 Pipeline'!$N$6:$N$140,'Revenue Summary'!$B57,'[1]2025 Pipeline'!BG$6:BG$140)+SUMIF('[1]2025 Pipeline'!$N$6:$N$140,'Revenue Summary'!$B57,'[1]2025 Pipeline'!BT$6:BT$140))</f>
        <v>246374.82495543733</v>
      </c>
    </row>
    <row r="58" spans="2:26" x14ac:dyDescent="0.15">
      <c r="B58" s="5" t="s">
        <v>75</v>
      </c>
      <c r="C58" s="64">
        <f>SUMIF(Parent!$L$6:$L$209,'Revenue Summary'!$B58,Parent!AN$6:AN$209)+SUMIF(India!$L$6:$L$473,'Revenue Summary'!$B58,India!AN$6:AN$473)+SUMIF(Government!$L$6:$L$203,'Revenue Summary'!$B58,Government!AN$6:AN$203)+SUMIF('Pro Forma Adj.'!$L$6:$L$202,'Revenue Summary'!$B58,'Pro Forma Adj.'!AN$6:AN$202)</f>
        <v>0</v>
      </c>
      <c r="D58" s="64">
        <f>SUMIF(Parent!$L$6:$L$209,'Revenue Summary'!$B58,Parent!AO$6:AO$209)+SUMIF(India!$L$6:$L$473,'Revenue Summary'!$B58,India!AO$6:AO$473)+SUMIF(Government!$L$6:$L$203,'Revenue Summary'!$B58,Government!AO$6:AO$203)+SUMIF('Pro Forma Adj.'!$L$6:$L$202,'Revenue Summary'!$B58,'Pro Forma Adj.'!AO$6:AO$202)</f>
        <v>0</v>
      </c>
      <c r="E58" s="64">
        <f>SUMIF(Parent!$L$6:$L$209,'Revenue Summary'!$B58,Parent!AP$6:AP$209)+SUMIF(India!$L$6:$L$473,'Revenue Summary'!$B58,India!AP$6:AP$473)+SUMIF(Government!$L$6:$L$203,'Revenue Summary'!$B58,Government!AP$6:AP$203)+SUMIF('Pro Forma Adj.'!$L$6:$L$202,'Revenue Summary'!$B58,'Pro Forma Adj.'!AP$6:AP$202)</f>
        <v>0</v>
      </c>
      <c r="F58" s="64">
        <f>SUMIF(Parent!$L$6:$L$209,'Revenue Summary'!$B58,Parent!AQ$6:AQ$209)+SUMIF(India!$L$6:$L$473,'Revenue Summary'!$B58,India!AQ$6:AQ$473)+SUMIF(Government!$L$6:$L$203,'Revenue Summary'!$B58,Government!AQ$6:AQ$203)+SUMIF('Pro Forma Adj.'!$L$6:$L$202,'Revenue Summary'!$B58,'Pro Forma Adj.'!AQ$6:AQ$202)</f>
        <v>0</v>
      </c>
      <c r="G58" s="64">
        <f>SUMIF(Parent!$L$6:$L$209,'Revenue Summary'!$B58,Parent!AR$6:AR$209)+SUMIF(India!$L$6:$L$473,'Revenue Summary'!$B58,India!AR$6:AR$473)+SUMIF(Government!$L$6:$L$203,'Revenue Summary'!$B58,Government!AR$6:AR$203)+SUMIF('Pro Forma Adj.'!$L$6:$L$202,'Revenue Summary'!$B58,'Pro Forma Adj.'!AR$6:AR$202)</f>
        <v>0</v>
      </c>
      <c r="H58" s="64">
        <f>SUMIF(Parent!$L$6:$L$209,'Revenue Summary'!$B58,Parent!AS$6:AS$209)+SUMIF(India!$L$6:$L$473,'Revenue Summary'!$B58,India!AS$6:AS$473)+SUMIF(Government!$L$6:$L$203,'Revenue Summary'!$B58,Government!AS$6:AS$203)+SUMIF('Pro Forma Adj.'!$L$6:$L$202,'Revenue Summary'!$B58,'Pro Forma Adj.'!AS$6:AS$202)</f>
        <v>0</v>
      </c>
      <c r="I58" s="64">
        <f>SUMIF(Parent!$L$6:$L$209,'Revenue Summary'!$B58,Parent!AT$6:AT$209)+SUMIF(India!$L$6:$L$473,'Revenue Summary'!$B58,India!AT$6:AT$473)+SUMIF(Government!$L$6:$L$203,'Revenue Summary'!$B58,Government!AT$6:AT$203)+SUMIF('Pro Forma Adj.'!$L$6:$L$202,'Revenue Summary'!$B58,'Pro Forma Adj.'!AT$6:AT$202)</f>
        <v>0</v>
      </c>
      <c r="J58" s="64">
        <f>SUMIF(Parent!$L$6:$L$209,'Revenue Summary'!$B58,Parent!AU$6:AU$209)+SUMIF(India!$L$6:$L$473,'Revenue Summary'!$B58,India!AU$6:AU$473)+SUMIF(Government!$L$6:$L$203,'Revenue Summary'!$B58,Government!AU$6:AU$203)+SUMIF('Pro Forma Adj.'!$L$6:$L$202,'Revenue Summary'!$B58,'Pro Forma Adj.'!AU$6:AU$202)</f>
        <v>0</v>
      </c>
      <c r="K58" s="64">
        <f>SUMIF(Parent!$L$6:$L$209,'Revenue Summary'!$B58,Parent!AV$6:AV$209)+SUMIF(India!$L$6:$L$473,'Revenue Summary'!$B58,India!AV$6:AV$473)+SUMIF(Government!$L$6:$L$203,'Revenue Summary'!$B58,Government!AV$6:AV$203)+SUMIF('Pro Forma Adj.'!$L$6:$L$202,'Revenue Summary'!$B58,'Pro Forma Adj.'!AV$6:AV$202)</f>
        <v>0</v>
      </c>
      <c r="L58" s="64">
        <f>SUMIF(Parent!$L$6:$L$209,'Revenue Summary'!$B58,Parent!AW$6:AW$209)+SUMIF(India!$L$6:$L$473,'Revenue Summary'!$B58,India!AW$6:AW$473)+SUMIF(Government!$L$6:$L$203,'Revenue Summary'!$B58,Government!AW$6:AW$203)+SUMIF('Pro Forma Adj.'!$L$6:$L$202,'Revenue Summary'!$B58,'Pro Forma Adj.'!AW$6:AW$202)</f>
        <v>0</v>
      </c>
      <c r="M58" s="64">
        <f>SUMIF(Parent!$L$6:$L$209,'Revenue Summary'!$B58,Parent!AX$6:AX$209)+SUMIF(India!$L$6:$L$473,'Revenue Summary'!$B58,India!AX$6:AX$473)+SUMIF(Government!$L$6:$L$203,'Revenue Summary'!$B58,Government!AX$6:AX$203)+SUMIF('Pro Forma Adj.'!$L$6:$L$202,'Revenue Summary'!$B58,'Pro Forma Adj.'!AX$6:AX$202)</f>
        <v>0</v>
      </c>
      <c r="N58" s="64">
        <f>SUMIF(Parent!$L$6:$L$209,'Revenue Summary'!$B58,Parent!AY$6:AY$209)+SUMIF(India!$L$6:$L$473,'Revenue Summary'!$B58,India!AY$6:AY$473)+SUMIF(Government!$L$6:$L$203,'Revenue Summary'!$B58,Government!AY$6:AY$203)+SUMIF('Pro Forma Adj.'!$L$6:$L$202,'Revenue Summary'!$B58,'Pro Forma Adj.'!AY$6:AY$202)</f>
        <v>0</v>
      </c>
      <c r="O58" s="64">
        <f>IF($B$3="NO",SUMIF(Parent!$L$6:$L$209,'Revenue Summary'!$B58,Parent!AZ$6:AZ$209)+SUMIF(India!$L$6:$L$473,'Revenue Summary'!$B58,India!AZ$6:AZ$473)+SUMIF(Government!$L$6:$L$203,'Revenue Summary'!$B58,Government!AZ$6:AZ$203)+SUMIF('Pro Forma Adj.'!$L$6:$L$202,'Revenue Summary'!$B58,'Pro Forma Adj.'!AZ$6:AZ$202),SUMIF(Parent!$L$6:$L$209,'Revenue Summary'!$B58,Parent!AZ$6:AZ$209)+SUMIF(India!$L$6:$L$473,'Revenue Summary'!$B58,India!AZ$6:AZ$473)+SUMIF(Government!$L$6:$L$203,'Revenue Summary'!$B58,Government!AZ$6:AZ$203)+SUMIF('Pro Forma Adj.'!$L$6:$L$202,'Revenue Summary'!$B58,'Pro Forma Adj.'!AZ$6:AZ$202)+SUMIF('[1]2025 Pipeline'!$N$6:$N$140,'Revenue Summary'!$B58,'[1]2025 Pipeline'!AV$6:AV$140)+SUMIF('[1]2025 Pipeline'!$N$6:$N$140,'Revenue Summary'!$B58,'[1]2025 Pipeline'!BI$6:BI$140))</f>
        <v>0</v>
      </c>
      <c r="P58" s="64">
        <f>IF($B$3="NO",SUMIF(Parent!$L$6:$L$209,'Revenue Summary'!$B58,Parent!BA$6:BA$209)+SUMIF(India!$L$6:$L$473,'Revenue Summary'!$B58,India!BA$6:BA$473)+SUMIF(Government!$L$6:$L$203,'Revenue Summary'!$B58,Government!BA$6:BA$203)+SUMIF('Pro Forma Adj.'!$L$6:$L$202,'Revenue Summary'!$B58,'Pro Forma Adj.'!BA$6:BA$202),SUMIF(Parent!$L$6:$L$209,'Revenue Summary'!$B58,Parent!BA$6:BA$209)+SUMIF(India!$L$6:$L$473,'Revenue Summary'!$B58,India!BA$6:BA$473)+SUMIF(Government!$L$6:$L$203,'Revenue Summary'!$B58,Government!BA$6:BA$203)+SUMIF('Pro Forma Adj.'!$L$6:$L$202,'Revenue Summary'!$B58,'Pro Forma Adj.'!BA$6:BA$202)+SUMIF('[1]2025 Pipeline'!$N$6:$N$140,'Revenue Summary'!$B58,'[1]2025 Pipeline'!AW$6:AW$140)+SUMIF('[1]2025 Pipeline'!$N$6:$N$140,'Revenue Summary'!$B58,'[1]2025 Pipeline'!BJ$6:BJ$140))</f>
        <v>0</v>
      </c>
      <c r="Q58" s="64">
        <f>IF($B$3="NO",SUMIF(Parent!$L$6:$L$209,'Revenue Summary'!$B58,Parent!BB$6:BB$209)+SUMIF(India!$L$6:$L$473,'Revenue Summary'!$B58,India!BB$6:BB$473)+SUMIF(Government!$L$6:$L$203,'Revenue Summary'!$B58,Government!BB$6:BB$203)+SUMIF('Pro Forma Adj.'!$L$6:$L$202,'Revenue Summary'!$B58,'Pro Forma Adj.'!BB$6:BB$202),SUMIF(Parent!$L$6:$L$209,'Revenue Summary'!$B58,Parent!BB$6:BB$209)+SUMIF(India!$L$6:$L$473,'Revenue Summary'!$B58,India!BB$6:BB$473)+SUMIF(Government!$L$6:$L$203,'Revenue Summary'!$B58,Government!BB$6:BB$203)+SUMIF('Pro Forma Adj.'!$L$6:$L$202,'Revenue Summary'!$B58,'Pro Forma Adj.'!BB$6:BB$202)+SUMIF('[1]2025 Pipeline'!$N$6:$N$140,'Revenue Summary'!$B58,'[1]2025 Pipeline'!AX$6:AX$140)+SUMIF('[1]2025 Pipeline'!$N$6:$N$140,'Revenue Summary'!$B58,'[1]2025 Pipeline'!BK$6:BK$140))</f>
        <v>0</v>
      </c>
      <c r="R58" s="64">
        <f>IF($B$3="NO",SUMIF(Parent!$L$6:$L$209,'Revenue Summary'!$B58,Parent!BC$6:BC$209)+SUMIF(India!$L$6:$L$473,'Revenue Summary'!$B58,India!BC$6:BC$473)+SUMIF(Government!$L$6:$L$203,'Revenue Summary'!$B58,Government!BC$6:BC$203)+SUMIF('Pro Forma Adj.'!$L$6:$L$202,'Revenue Summary'!$B58,'Pro Forma Adj.'!BC$6:BC$202),SUMIF(Parent!$L$6:$L$209,'Revenue Summary'!$B58,Parent!BC$6:BC$209)+SUMIF(India!$L$6:$L$473,'Revenue Summary'!$B58,India!BC$6:BC$473)+SUMIF(Government!$L$6:$L$203,'Revenue Summary'!$B58,Government!BC$6:BC$203)+SUMIF('Pro Forma Adj.'!$L$6:$L$202,'Revenue Summary'!$B58,'Pro Forma Adj.'!BC$6:BC$202)+SUMIF('[1]2025 Pipeline'!$N$6:$N$140,'Revenue Summary'!$B58,'[1]2025 Pipeline'!AY$6:AY$140)+SUMIF('[1]2025 Pipeline'!$N$6:$N$140,'Revenue Summary'!$B58,'[1]2025 Pipeline'!BL$6:BL$140))</f>
        <v>0</v>
      </c>
      <c r="S58" s="64">
        <f>IF($B$3="NO",SUMIF(Parent!$L$6:$L$209,'Revenue Summary'!$B58,Parent!BD$6:BD$209)+SUMIF(India!$L$6:$L$473,'Revenue Summary'!$B58,India!BD$6:BD$473)+SUMIF(Government!$L$6:$L$203,'Revenue Summary'!$B58,Government!BD$6:BD$203)+SUMIF('Pro Forma Adj.'!$L$6:$L$202,'Revenue Summary'!$B58,'Pro Forma Adj.'!BD$6:BD$202),SUMIF(Parent!$L$6:$L$209,'Revenue Summary'!$B58,Parent!BD$6:BD$209)+SUMIF(India!$L$6:$L$473,'Revenue Summary'!$B58,India!BD$6:BD$473)+SUMIF(Government!$L$6:$L$203,'Revenue Summary'!$B58,Government!BD$6:BD$203)+SUMIF('Pro Forma Adj.'!$L$6:$L$202,'Revenue Summary'!$B58,'Pro Forma Adj.'!BD$6:BD$202)+SUMIF('[1]2025 Pipeline'!$N$6:$N$140,'Revenue Summary'!$B58,'[1]2025 Pipeline'!AZ$6:AZ$140)+SUMIF('[1]2025 Pipeline'!$N$6:$N$140,'Revenue Summary'!$B58,'[1]2025 Pipeline'!BM$6:BM$140))</f>
        <v>0</v>
      </c>
      <c r="T58" s="64">
        <f>IF($B$3="NO",SUMIF(Parent!$L$6:$L$209,'Revenue Summary'!$B58,Parent!BE$6:BE$209)+SUMIF(India!$L$6:$L$473,'Revenue Summary'!$B58,India!BE$6:BE$473)+SUMIF(Government!$L$6:$L$203,'Revenue Summary'!$B58,Government!BE$6:BE$203)+SUMIF('Pro Forma Adj.'!$L$6:$L$202,'Revenue Summary'!$B58,'Pro Forma Adj.'!BE$6:BE$202),SUMIF(Parent!$L$6:$L$209,'Revenue Summary'!$B58,Parent!BE$6:BE$209)+SUMIF(India!$L$6:$L$473,'Revenue Summary'!$B58,India!BE$6:BE$473)+SUMIF(Government!$L$6:$L$203,'Revenue Summary'!$B58,Government!BE$6:BE$203)+SUMIF('Pro Forma Adj.'!$L$6:$L$202,'Revenue Summary'!$B58,'Pro Forma Adj.'!BE$6:BE$202)+SUMIF('[1]2025 Pipeline'!$N$6:$N$140,'Revenue Summary'!$B58,'[1]2025 Pipeline'!BA$6:BA$140)+SUMIF('[1]2025 Pipeline'!$N$6:$N$140,'Revenue Summary'!$B58,'[1]2025 Pipeline'!BN$6:BN$140))</f>
        <v>0</v>
      </c>
      <c r="U58" s="64">
        <f>IF($B$3="NO",SUMIF(Parent!$L$6:$L$209,'Revenue Summary'!$B58,Parent!BF$6:BF$209)+SUMIF(India!$L$6:$L$473,'Revenue Summary'!$B58,India!BF$6:BF$473)+SUMIF(Government!$L$6:$L$203,'Revenue Summary'!$B58,Government!BF$6:BF$203)+SUMIF('Pro Forma Adj.'!$L$6:$L$202,'Revenue Summary'!$B58,'Pro Forma Adj.'!BF$6:BF$202),SUMIF(Parent!$L$6:$L$209,'Revenue Summary'!$B58,Parent!BF$6:BF$209)+SUMIF(India!$L$6:$L$473,'Revenue Summary'!$B58,India!BF$6:BF$473)+SUMIF(Government!$L$6:$L$203,'Revenue Summary'!$B58,Government!BF$6:BF$203)+SUMIF('Pro Forma Adj.'!$L$6:$L$202,'Revenue Summary'!$B58,'Pro Forma Adj.'!BF$6:BF$202)+SUMIF('[1]2025 Pipeline'!$N$6:$N$140,'Revenue Summary'!$B58,'[1]2025 Pipeline'!BB$6:BB$140)+SUMIF('[1]2025 Pipeline'!$N$6:$N$140,'Revenue Summary'!$B58,'[1]2025 Pipeline'!BO$6:BO$140))</f>
        <v>0</v>
      </c>
      <c r="V58" s="64">
        <f>IF($B$3="NO",SUMIF(Parent!$L$6:$L$209,'Revenue Summary'!$B58,Parent!BG$6:BG$209)+SUMIF(India!$L$6:$L$473,'Revenue Summary'!$B58,India!BG$6:BG$473)+SUMIF(Government!$L$6:$L$203,'Revenue Summary'!$B58,Government!BG$6:BG$203)+SUMIF('Pro Forma Adj.'!$L$6:$L$202,'Revenue Summary'!$B58,'Pro Forma Adj.'!BG$6:BG$202),SUMIF(Parent!$L$6:$L$209,'Revenue Summary'!$B58,Parent!BG$6:BG$209)+SUMIF(India!$L$6:$L$473,'Revenue Summary'!$B58,India!BG$6:BG$473)+SUMIF(Government!$L$6:$L$203,'Revenue Summary'!$B58,Government!BG$6:BG$203)+SUMIF('Pro Forma Adj.'!$L$6:$L$202,'Revenue Summary'!$B58,'Pro Forma Adj.'!BG$6:BG$202)+SUMIF('[1]2025 Pipeline'!$N$6:$N$140,'Revenue Summary'!$B58,'[1]2025 Pipeline'!BC$6:BC$140)+SUMIF('[1]2025 Pipeline'!$N$6:$N$140,'Revenue Summary'!$B58,'[1]2025 Pipeline'!BP$6:BP$140))</f>
        <v>0</v>
      </c>
      <c r="W58" s="64">
        <f>IF($B$3="NO",SUMIF(Parent!$L$6:$L$209,'Revenue Summary'!$B58,Parent!BH$6:BH$209)+SUMIF(India!$L$6:$L$473,'Revenue Summary'!$B58,India!BH$6:BH$473)+SUMIF(Government!$L$6:$L$203,'Revenue Summary'!$B58,Government!BH$6:BH$203)+SUMIF('Pro Forma Adj.'!$L$6:$L$202,'Revenue Summary'!$B58,'Pro Forma Adj.'!BH$6:BH$202),SUMIF(Parent!$L$6:$L$209,'Revenue Summary'!$B58,Parent!BH$6:BH$209)+SUMIF(India!$L$6:$L$473,'Revenue Summary'!$B58,India!BH$6:BH$473)+SUMIF(Government!$L$6:$L$203,'Revenue Summary'!$B58,Government!BH$6:BH$203)+SUMIF('Pro Forma Adj.'!$L$6:$L$202,'Revenue Summary'!$B58,'Pro Forma Adj.'!BH$6:BH$202)+SUMIF('[1]2025 Pipeline'!$N$6:$N$140,'Revenue Summary'!$B58,'[1]2025 Pipeline'!BD$6:BD$140)+SUMIF('[1]2025 Pipeline'!$N$6:$N$140,'Revenue Summary'!$B58,'[1]2025 Pipeline'!BQ$6:BQ$140))</f>
        <v>0</v>
      </c>
      <c r="X58" s="64">
        <f>IF($B$3="NO",SUMIF(Parent!$L$6:$L$209,'Revenue Summary'!$B58,Parent!BI$6:BI$209)+SUMIF(India!$L$6:$L$473,'Revenue Summary'!$B58,India!BI$6:BI$473)+SUMIF(Government!$L$6:$L$203,'Revenue Summary'!$B58,Government!BI$6:BI$203)+SUMIF('Pro Forma Adj.'!$L$6:$L$202,'Revenue Summary'!$B58,'Pro Forma Adj.'!BI$6:BI$202),SUMIF(Parent!$L$6:$L$209,'Revenue Summary'!$B58,Parent!BI$6:BI$209)+SUMIF(India!$L$6:$L$473,'Revenue Summary'!$B58,India!BI$6:BI$473)+SUMIF(Government!$L$6:$L$203,'Revenue Summary'!$B58,Government!BI$6:BI$203)+SUMIF('Pro Forma Adj.'!$L$6:$L$202,'Revenue Summary'!$B58,'Pro Forma Adj.'!BI$6:BI$202)+SUMIF('[1]2025 Pipeline'!$N$6:$N$140,'Revenue Summary'!$B58,'[1]2025 Pipeline'!BE$6:BE$140)+SUMIF('[1]2025 Pipeline'!$N$6:$N$140,'Revenue Summary'!$B58,'[1]2025 Pipeline'!BR$6:BR$140))</f>
        <v>0</v>
      </c>
      <c r="Y58" s="64">
        <f>IF($B$3="NO",SUMIF(Parent!$L$6:$L$209,'Revenue Summary'!$B58,Parent!BJ$6:BJ$209)+SUMIF(India!$L$6:$L$473,'Revenue Summary'!$B58,India!BJ$6:BJ$473)+SUMIF(Government!$L$6:$L$203,'Revenue Summary'!$B58,Government!BJ$6:BJ$203)+SUMIF('Pro Forma Adj.'!$L$6:$L$202,'Revenue Summary'!$B58,'Pro Forma Adj.'!BJ$6:BJ$202),SUMIF(Parent!$L$6:$L$209,'Revenue Summary'!$B58,Parent!BJ$6:BJ$209)+SUMIF(India!$L$6:$L$473,'Revenue Summary'!$B58,India!BJ$6:BJ$473)+SUMIF(Government!$L$6:$L$203,'Revenue Summary'!$B58,Government!BJ$6:BJ$203)+SUMIF('Pro Forma Adj.'!$L$6:$L$202,'Revenue Summary'!$B58,'Pro Forma Adj.'!BJ$6:BJ$202)+SUMIF('[1]2025 Pipeline'!$N$6:$N$140,'Revenue Summary'!$B58,'[1]2025 Pipeline'!BF$6:BF$140)+SUMIF('[1]2025 Pipeline'!$N$6:$N$140,'Revenue Summary'!$B58,'[1]2025 Pipeline'!BS$6:BS$140))</f>
        <v>0</v>
      </c>
      <c r="Z58" s="64">
        <f>IF($B$3="NO",SUMIF(Parent!$L$6:$L$209,'Revenue Summary'!$B58,Parent!BK$6:BK$209)+SUMIF(India!$L$6:$L$473,'Revenue Summary'!$B58,India!BK$6:BK$473)+SUMIF(Government!$L$6:$L$203,'Revenue Summary'!$B58,Government!BK$6:BK$203)+SUMIF('Pro Forma Adj.'!$L$6:$L$202,'Revenue Summary'!$B58,'Pro Forma Adj.'!BK$6:BK$202),SUMIF(Parent!$L$6:$L$209,'Revenue Summary'!$B58,Parent!BK$6:BK$209)+SUMIF(India!$L$6:$L$473,'Revenue Summary'!$B58,India!BK$6:BK$473)+SUMIF(Government!$L$6:$L$203,'Revenue Summary'!$B58,Government!BK$6:BK$203)+SUMIF('Pro Forma Adj.'!$L$6:$L$202,'Revenue Summary'!$B58,'Pro Forma Adj.'!BK$6:BK$202)+SUMIF('[1]2025 Pipeline'!$N$6:$N$140,'Revenue Summary'!$B58,'[1]2025 Pipeline'!BG$6:BG$140)+SUMIF('[1]2025 Pipeline'!$N$6:$N$140,'Revenue Summary'!$B58,'[1]2025 Pipeline'!BT$6:BT$140))</f>
        <v>0</v>
      </c>
    </row>
    <row r="59" spans="2:26" x14ac:dyDescent="0.15">
      <c r="B59" s="5" t="s">
        <v>76</v>
      </c>
      <c r="C59" s="64">
        <f>SUMIF(Parent!$L$6:$L$209,'Revenue Summary'!$B59,Parent!AN$6:AN$209)+SUMIF(India!$L$6:$L$473,'Revenue Summary'!$B59,India!AN$6:AN$473)+SUMIF(Government!$L$6:$L$203,'Revenue Summary'!$B59,Government!AN$6:AN$203)+SUMIF('Pro Forma Adj.'!$L$6:$L$202,'Revenue Summary'!$B59,'Pro Forma Adj.'!AN$6:AN$202)</f>
        <v>0</v>
      </c>
      <c r="D59" s="64">
        <f>SUMIF(Parent!$L$6:$L$209,'Revenue Summary'!$B59,Parent!AO$6:AO$209)+SUMIF(India!$L$6:$L$473,'Revenue Summary'!$B59,India!AO$6:AO$473)+SUMIF(Government!$L$6:$L$203,'Revenue Summary'!$B59,Government!AO$6:AO$203)+SUMIF('Pro Forma Adj.'!$L$6:$L$202,'Revenue Summary'!$B59,'Pro Forma Adj.'!AO$6:AO$202)</f>
        <v>0</v>
      </c>
      <c r="E59" s="64">
        <f>SUMIF(Parent!$L$6:$L$209,'Revenue Summary'!$B59,Parent!AP$6:AP$209)+SUMIF(India!$L$6:$L$473,'Revenue Summary'!$B59,India!AP$6:AP$473)+SUMIF(Government!$L$6:$L$203,'Revenue Summary'!$B59,Government!AP$6:AP$203)+SUMIF('Pro Forma Adj.'!$L$6:$L$202,'Revenue Summary'!$B59,'Pro Forma Adj.'!AP$6:AP$202)</f>
        <v>0</v>
      </c>
      <c r="F59" s="64">
        <f>SUMIF(Parent!$L$6:$L$209,'Revenue Summary'!$B59,Parent!AQ$6:AQ$209)+SUMIF(India!$L$6:$L$473,'Revenue Summary'!$B59,India!AQ$6:AQ$473)+SUMIF(Government!$L$6:$L$203,'Revenue Summary'!$B59,Government!AQ$6:AQ$203)+SUMIF('Pro Forma Adj.'!$L$6:$L$202,'Revenue Summary'!$B59,'Pro Forma Adj.'!AQ$6:AQ$202)</f>
        <v>0</v>
      </c>
      <c r="G59" s="64">
        <f>SUMIF(Parent!$L$6:$L$209,'Revenue Summary'!$B59,Parent!AR$6:AR$209)+SUMIF(India!$L$6:$L$473,'Revenue Summary'!$B59,India!AR$6:AR$473)+SUMIF(Government!$L$6:$L$203,'Revenue Summary'!$B59,Government!AR$6:AR$203)+SUMIF('Pro Forma Adj.'!$L$6:$L$202,'Revenue Summary'!$B59,'Pro Forma Adj.'!AR$6:AR$202)</f>
        <v>0</v>
      </c>
      <c r="H59" s="64">
        <f>SUMIF(Parent!$L$6:$L$209,'Revenue Summary'!$B59,Parent!AS$6:AS$209)+SUMIF(India!$L$6:$L$473,'Revenue Summary'!$B59,India!AS$6:AS$473)+SUMIF(Government!$L$6:$L$203,'Revenue Summary'!$B59,Government!AS$6:AS$203)+SUMIF('Pro Forma Adj.'!$L$6:$L$202,'Revenue Summary'!$B59,'Pro Forma Adj.'!AS$6:AS$202)</f>
        <v>0</v>
      </c>
      <c r="I59" s="64">
        <f>SUMIF(Parent!$L$6:$L$209,'Revenue Summary'!$B59,Parent!AT$6:AT$209)+SUMIF(India!$L$6:$L$473,'Revenue Summary'!$B59,India!AT$6:AT$473)+SUMIF(Government!$L$6:$L$203,'Revenue Summary'!$B59,Government!AT$6:AT$203)+SUMIF('Pro Forma Adj.'!$L$6:$L$202,'Revenue Summary'!$B59,'Pro Forma Adj.'!AT$6:AT$202)</f>
        <v>0</v>
      </c>
      <c r="J59" s="64">
        <f>SUMIF(Parent!$L$6:$L$209,'Revenue Summary'!$B59,Parent!AU$6:AU$209)+SUMIF(India!$L$6:$L$473,'Revenue Summary'!$B59,India!AU$6:AU$473)+SUMIF(Government!$L$6:$L$203,'Revenue Summary'!$B59,Government!AU$6:AU$203)+SUMIF('Pro Forma Adj.'!$L$6:$L$202,'Revenue Summary'!$B59,'Pro Forma Adj.'!AU$6:AU$202)</f>
        <v>0</v>
      </c>
      <c r="K59" s="64">
        <f>SUMIF(Parent!$L$6:$L$209,'Revenue Summary'!$B59,Parent!AV$6:AV$209)+SUMIF(India!$L$6:$L$473,'Revenue Summary'!$B59,India!AV$6:AV$473)+SUMIF(Government!$L$6:$L$203,'Revenue Summary'!$B59,Government!AV$6:AV$203)+SUMIF('Pro Forma Adj.'!$L$6:$L$202,'Revenue Summary'!$B59,'Pro Forma Adj.'!AV$6:AV$202)</f>
        <v>0</v>
      </c>
      <c r="L59" s="64">
        <f>SUMIF(Parent!$L$6:$L$209,'Revenue Summary'!$B59,Parent!AW$6:AW$209)+SUMIF(India!$L$6:$L$473,'Revenue Summary'!$B59,India!AW$6:AW$473)+SUMIF(Government!$L$6:$L$203,'Revenue Summary'!$B59,Government!AW$6:AW$203)+SUMIF('Pro Forma Adj.'!$L$6:$L$202,'Revenue Summary'!$B59,'Pro Forma Adj.'!AW$6:AW$202)</f>
        <v>0</v>
      </c>
      <c r="M59" s="64">
        <f>SUMIF(Parent!$L$6:$L$209,'Revenue Summary'!$B59,Parent!AX$6:AX$209)+SUMIF(India!$L$6:$L$473,'Revenue Summary'!$B59,India!AX$6:AX$473)+SUMIF(Government!$L$6:$L$203,'Revenue Summary'!$B59,Government!AX$6:AX$203)+SUMIF('Pro Forma Adj.'!$L$6:$L$202,'Revenue Summary'!$B59,'Pro Forma Adj.'!AX$6:AX$202)</f>
        <v>0</v>
      </c>
      <c r="N59" s="64">
        <f>SUMIF(Parent!$L$6:$L$209,'Revenue Summary'!$B59,Parent!AY$6:AY$209)+SUMIF(India!$L$6:$L$473,'Revenue Summary'!$B59,India!AY$6:AY$473)+SUMIF(Government!$L$6:$L$203,'Revenue Summary'!$B59,Government!AY$6:AY$203)+SUMIF('Pro Forma Adj.'!$L$6:$L$202,'Revenue Summary'!$B59,'Pro Forma Adj.'!AY$6:AY$202)</f>
        <v>0</v>
      </c>
      <c r="O59" s="64">
        <f>IF($B$3="NO",SUMIF(Parent!$L$6:$L$209,'Revenue Summary'!$B59,Parent!AZ$6:AZ$209)+SUMIF(India!$L$6:$L$473,'Revenue Summary'!$B59,India!AZ$6:AZ$473)+SUMIF(Government!$L$6:$L$203,'Revenue Summary'!$B59,Government!AZ$6:AZ$203)+SUMIF('Pro Forma Adj.'!$L$6:$L$202,'Revenue Summary'!$B59,'Pro Forma Adj.'!AZ$6:AZ$202),SUMIF(Parent!$L$6:$L$209,'Revenue Summary'!$B59,Parent!AZ$6:AZ$209)+SUMIF(India!$L$6:$L$473,'Revenue Summary'!$B59,India!AZ$6:AZ$473)+SUMIF(Government!$L$6:$L$203,'Revenue Summary'!$B59,Government!AZ$6:AZ$203)+SUMIF('Pro Forma Adj.'!$L$6:$L$202,'Revenue Summary'!$B59,'Pro Forma Adj.'!AZ$6:AZ$202)+SUMIF('[1]2025 Pipeline'!$N$6:$N$140,'Revenue Summary'!$B59,'[1]2025 Pipeline'!AV$6:AV$140)+SUMIF('[1]2025 Pipeline'!$N$6:$N$140,'Revenue Summary'!$B59,'[1]2025 Pipeline'!BI$6:BI$140))</f>
        <v>0</v>
      </c>
      <c r="P59" s="64">
        <f>IF($B$3="NO",SUMIF(Parent!$L$6:$L$209,'Revenue Summary'!$B59,Parent!BA$6:BA$209)+SUMIF(India!$L$6:$L$473,'Revenue Summary'!$B59,India!BA$6:BA$473)+SUMIF(Government!$L$6:$L$203,'Revenue Summary'!$B59,Government!BA$6:BA$203)+SUMIF('Pro Forma Adj.'!$L$6:$L$202,'Revenue Summary'!$B59,'Pro Forma Adj.'!BA$6:BA$202),SUMIF(Parent!$L$6:$L$209,'Revenue Summary'!$B59,Parent!BA$6:BA$209)+SUMIF(India!$L$6:$L$473,'Revenue Summary'!$B59,India!BA$6:BA$473)+SUMIF(Government!$L$6:$L$203,'Revenue Summary'!$B59,Government!BA$6:BA$203)+SUMIF('Pro Forma Adj.'!$L$6:$L$202,'Revenue Summary'!$B59,'Pro Forma Adj.'!BA$6:BA$202)+SUMIF('[1]2025 Pipeline'!$N$6:$N$140,'Revenue Summary'!$B59,'[1]2025 Pipeline'!AW$6:AW$140)+SUMIF('[1]2025 Pipeline'!$N$6:$N$140,'Revenue Summary'!$B59,'[1]2025 Pipeline'!BJ$6:BJ$140))</f>
        <v>0</v>
      </c>
      <c r="Q59" s="64">
        <f>IF($B$3="NO",SUMIF(Parent!$L$6:$L$209,'Revenue Summary'!$B59,Parent!BB$6:BB$209)+SUMIF(India!$L$6:$L$473,'Revenue Summary'!$B59,India!BB$6:BB$473)+SUMIF(Government!$L$6:$L$203,'Revenue Summary'!$B59,Government!BB$6:BB$203)+SUMIF('Pro Forma Adj.'!$L$6:$L$202,'Revenue Summary'!$B59,'Pro Forma Adj.'!BB$6:BB$202),SUMIF(Parent!$L$6:$L$209,'Revenue Summary'!$B59,Parent!BB$6:BB$209)+SUMIF(India!$L$6:$L$473,'Revenue Summary'!$B59,India!BB$6:BB$473)+SUMIF(Government!$L$6:$L$203,'Revenue Summary'!$B59,Government!BB$6:BB$203)+SUMIF('Pro Forma Adj.'!$L$6:$L$202,'Revenue Summary'!$B59,'Pro Forma Adj.'!BB$6:BB$202)+SUMIF('[1]2025 Pipeline'!$N$6:$N$140,'Revenue Summary'!$B59,'[1]2025 Pipeline'!AX$6:AX$140)+SUMIF('[1]2025 Pipeline'!$N$6:$N$140,'Revenue Summary'!$B59,'[1]2025 Pipeline'!BK$6:BK$140))</f>
        <v>0</v>
      </c>
      <c r="R59" s="64">
        <f>IF($B$3="NO",SUMIF(Parent!$L$6:$L$209,'Revenue Summary'!$B59,Parent!BC$6:BC$209)+SUMIF(India!$L$6:$L$473,'Revenue Summary'!$B59,India!BC$6:BC$473)+SUMIF(Government!$L$6:$L$203,'Revenue Summary'!$B59,Government!BC$6:BC$203)+SUMIF('Pro Forma Adj.'!$L$6:$L$202,'Revenue Summary'!$B59,'Pro Forma Adj.'!BC$6:BC$202),SUMIF(Parent!$L$6:$L$209,'Revenue Summary'!$B59,Parent!BC$6:BC$209)+SUMIF(India!$L$6:$L$473,'Revenue Summary'!$B59,India!BC$6:BC$473)+SUMIF(Government!$L$6:$L$203,'Revenue Summary'!$B59,Government!BC$6:BC$203)+SUMIF('Pro Forma Adj.'!$L$6:$L$202,'Revenue Summary'!$B59,'Pro Forma Adj.'!BC$6:BC$202)+SUMIF('[1]2025 Pipeline'!$N$6:$N$140,'Revenue Summary'!$B59,'[1]2025 Pipeline'!AY$6:AY$140)+SUMIF('[1]2025 Pipeline'!$N$6:$N$140,'Revenue Summary'!$B59,'[1]2025 Pipeline'!BL$6:BL$140))</f>
        <v>0</v>
      </c>
      <c r="S59" s="64">
        <f>IF($B$3="NO",SUMIF(Parent!$L$6:$L$209,'Revenue Summary'!$B59,Parent!BD$6:BD$209)+SUMIF(India!$L$6:$L$473,'Revenue Summary'!$B59,India!BD$6:BD$473)+SUMIF(Government!$L$6:$L$203,'Revenue Summary'!$B59,Government!BD$6:BD$203)+SUMIF('Pro Forma Adj.'!$L$6:$L$202,'Revenue Summary'!$B59,'Pro Forma Adj.'!BD$6:BD$202),SUMIF(Parent!$L$6:$L$209,'Revenue Summary'!$B59,Parent!BD$6:BD$209)+SUMIF(India!$L$6:$L$473,'Revenue Summary'!$B59,India!BD$6:BD$473)+SUMIF(Government!$L$6:$L$203,'Revenue Summary'!$B59,Government!BD$6:BD$203)+SUMIF('Pro Forma Adj.'!$L$6:$L$202,'Revenue Summary'!$B59,'Pro Forma Adj.'!BD$6:BD$202)+SUMIF('[1]2025 Pipeline'!$N$6:$N$140,'Revenue Summary'!$B59,'[1]2025 Pipeline'!AZ$6:AZ$140)+SUMIF('[1]2025 Pipeline'!$N$6:$N$140,'Revenue Summary'!$B59,'[1]2025 Pipeline'!BM$6:BM$140))</f>
        <v>0</v>
      </c>
      <c r="T59" s="64">
        <f>IF($B$3="NO",SUMIF(Parent!$L$6:$L$209,'Revenue Summary'!$B59,Parent!BE$6:BE$209)+SUMIF(India!$L$6:$L$473,'Revenue Summary'!$B59,India!BE$6:BE$473)+SUMIF(Government!$L$6:$L$203,'Revenue Summary'!$B59,Government!BE$6:BE$203)+SUMIF('Pro Forma Adj.'!$L$6:$L$202,'Revenue Summary'!$B59,'Pro Forma Adj.'!BE$6:BE$202),SUMIF(Parent!$L$6:$L$209,'Revenue Summary'!$B59,Parent!BE$6:BE$209)+SUMIF(India!$L$6:$L$473,'Revenue Summary'!$B59,India!BE$6:BE$473)+SUMIF(Government!$L$6:$L$203,'Revenue Summary'!$B59,Government!BE$6:BE$203)+SUMIF('Pro Forma Adj.'!$L$6:$L$202,'Revenue Summary'!$B59,'Pro Forma Adj.'!BE$6:BE$202)+SUMIF('[1]2025 Pipeline'!$N$6:$N$140,'Revenue Summary'!$B59,'[1]2025 Pipeline'!BA$6:BA$140)+SUMIF('[1]2025 Pipeline'!$N$6:$N$140,'Revenue Summary'!$B59,'[1]2025 Pipeline'!BN$6:BN$140))</f>
        <v>0</v>
      </c>
      <c r="U59" s="64">
        <f>IF($B$3="NO",SUMIF(Parent!$L$6:$L$209,'Revenue Summary'!$B59,Parent!BF$6:BF$209)+SUMIF(India!$L$6:$L$473,'Revenue Summary'!$B59,India!BF$6:BF$473)+SUMIF(Government!$L$6:$L$203,'Revenue Summary'!$B59,Government!BF$6:BF$203)+SUMIF('Pro Forma Adj.'!$L$6:$L$202,'Revenue Summary'!$B59,'Pro Forma Adj.'!BF$6:BF$202),SUMIF(Parent!$L$6:$L$209,'Revenue Summary'!$B59,Parent!BF$6:BF$209)+SUMIF(India!$L$6:$L$473,'Revenue Summary'!$B59,India!BF$6:BF$473)+SUMIF(Government!$L$6:$L$203,'Revenue Summary'!$B59,Government!BF$6:BF$203)+SUMIF('Pro Forma Adj.'!$L$6:$L$202,'Revenue Summary'!$B59,'Pro Forma Adj.'!BF$6:BF$202)+SUMIF('[1]2025 Pipeline'!$N$6:$N$140,'Revenue Summary'!$B59,'[1]2025 Pipeline'!BB$6:BB$140)+SUMIF('[1]2025 Pipeline'!$N$6:$N$140,'Revenue Summary'!$B59,'[1]2025 Pipeline'!BO$6:BO$140))</f>
        <v>0</v>
      </c>
      <c r="V59" s="64">
        <f>IF($B$3="NO",SUMIF(Parent!$L$6:$L$209,'Revenue Summary'!$B59,Parent!BG$6:BG$209)+SUMIF(India!$L$6:$L$473,'Revenue Summary'!$B59,India!BG$6:BG$473)+SUMIF(Government!$L$6:$L$203,'Revenue Summary'!$B59,Government!BG$6:BG$203)+SUMIF('Pro Forma Adj.'!$L$6:$L$202,'Revenue Summary'!$B59,'Pro Forma Adj.'!BG$6:BG$202),SUMIF(Parent!$L$6:$L$209,'Revenue Summary'!$B59,Parent!BG$6:BG$209)+SUMIF(India!$L$6:$L$473,'Revenue Summary'!$B59,India!BG$6:BG$473)+SUMIF(Government!$L$6:$L$203,'Revenue Summary'!$B59,Government!BG$6:BG$203)+SUMIF('Pro Forma Adj.'!$L$6:$L$202,'Revenue Summary'!$B59,'Pro Forma Adj.'!BG$6:BG$202)+SUMIF('[1]2025 Pipeline'!$N$6:$N$140,'Revenue Summary'!$B59,'[1]2025 Pipeline'!BC$6:BC$140)+SUMIF('[1]2025 Pipeline'!$N$6:$N$140,'Revenue Summary'!$B59,'[1]2025 Pipeline'!BP$6:BP$140))</f>
        <v>0</v>
      </c>
      <c r="W59" s="64">
        <f>IF($B$3="NO",SUMIF(Parent!$L$6:$L$209,'Revenue Summary'!$B59,Parent!BH$6:BH$209)+SUMIF(India!$L$6:$L$473,'Revenue Summary'!$B59,India!BH$6:BH$473)+SUMIF(Government!$L$6:$L$203,'Revenue Summary'!$B59,Government!BH$6:BH$203)+SUMIF('Pro Forma Adj.'!$L$6:$L$202,'Revenue Summary'!$B59,'Pro Forma Adj.'!BH$6:BH$202),SUMIF(Parent!$L$6:$L$209,'Revenue Summary'!$B59,Parent!BH$6:BH$209)+SUMIF(India!$L$6:$L$473,'Revenue Summary'!$B59,India!BH$6:BH$473)+SUMIF(Government!$L$6:$L$203,'Revenue Summary'!$B59,Government!BH$6:BH$203)+SUMIF('Pro Forma Adj.'!$L$6:$L$202,'Revenue Summary'!$B59,'Pro Forma Adj.'!BH$6:BH$202)+SUMIF('[1]2025 Pipeline'!$N$6:$N$140,'Revenue Summary'!$B59,'[1]2025 Pipeline'!BD$6:BD$140)+SUMIF('[1]2025 Pipeline'!$N$6:$N$140,'Revenue Summary'!$B59,'[1]2025 Pipeline'!BQ$6:BQ$140))</f>
        <v>0</v>
      </c>
      <c r="X59" s="64">
        <f>IF($B$3="NO",SUMIF(Parent!$L$6:$L$209,'Revenue Summary'!$B59,Parent!BI$6:BI$209)+SUMIF(India!$L$6:$L$473,'Revenue Summary'!$B59,India!BI$6:BI$473)+SUMIF(Government!$L$6:$L$203,'Revenue Summary'!$B59,Government!BI$6:BI$203)+SUMIF('Pro Forma Adj.'!$L$6:$L$202,'Revenue Summary'!$B59,'Pro Forma Adj.'!BI$6:BI$202),SUMIF(Parent!$L$6:$L$209,'Revenue Summary'!$B59,Parent!BI$6:BI$209)+SUMIF(India!$L$6:$L$473,'Revenue Summary'!$B59,India!BI$6:BI$473)+SUMIF(Government!$L$6:$L$203,'Revenue Summary'!$B59,Government!BI$6:BI$203)+SUMIF('Pro Forma Adj.'!$L$6:$L$202,'Revenue Summary'!$B59,'Pro Forma Adj.'!BI$6:BI$202)+SUMIF('[1]2025 Pipeline'!$N$6:$N$140,'Revenue Summary'!$B59,'[1]2025 Pipeline'!BE$6:BE$140)+SUMIF('[1]2025 Pipeline'!$N$6:$N$140,'Revenue Summary'!$B59,'[1]2025 Pipeline'!BR$6:BR$140))</f>
        <v>0</v>
      </c>
      <c r="Y59" s="64">
        <f>IF($B$3="NO",SUMIF(Parent!$L$6:$L$209,'Revenue Summary'!$B59,Parent!BJ$6:BJ$209)+SUMIF(India!$L$6:$L$473,'Revenue Summary'!$B59,India!BJ$6:BJ$473)+SUMIF(Government!$L$6:$L$203,'Revenue Summary'!$B59,Government!BJ$6:BJ$203)+SUMIF('Pro Forma Adj.'!$L$6:$L$202,'Revenue Summary'!$B59,'Pro Forma Adj.'!BJ$6:BJ$202),SUMIF(Parent!$L$6:$L$209,'Revenue Summary'!$B59,Parent!BJ$6:BJ$209)+SUMIF(India!$L$6:$L$473,'Revenue Summary'!$B59,India!BJ$6:BJ$473)+SUMIF(Government!$L$6:$L$203,'Revenue Summary'!$B59,Government!BJ$6:BJ$203)+SUMIF('Pro Forma Adj.'!$L$6:$L$202,'Revenue Summary'!$B59,'Pro Forma Adj.'!BJ$6:BJ$202)+SUMIF('[1]2025 Pipeline'!$N$6:$N$140,'Revenue Summary'!$B59,'[1]2025 Pipeline'!BF$6:BF$140)+SUMIF('[1]2025 Pipeline'!$N$6:$N$140,'Revenue Summary'!$B59,'[1]2025 Pipeline'!BS$6:BS$140))</f>
        <v>0</v>
      </c>
      <c r="Z59" s="64">
        <f>IF($B$3="NO",SUMIF(Parent!$L$6:$L$209,'Revenue Summary'!$B59,Parent!BK$6:BK$209)+SUMIF(India!$L$6:$L$473,'Revenue Summary'!$B59,India!BK$6:BK$473)+SUMIF(Government!$L$6:$L$203,'Revenue Summary'!$B59,Government!BK$6:BK$203)+SUMIF('Pro Forma Adj.'!$L$6:$L$202,'Revenue Summary'!$B59,'Pro Forma Adj.'!BK$6:BK$202),SUMIF(Parent!$L$6:$L$209,'Revenue Summary'!$B59,Parent!BK$6:BK$209)+SUMIF(India!$L$6:$L$473,'Revenue Summary'!$B59,India!BK$6:BK$473)+SUMIF(Government!$L$6:$L$203,'Revenue Summary'!$B59,Government!BK$6:BK$203)+SUMIF('Pro Forma Adj.'!$L$6:$L$202,'Revenue Summary'!$B59,'Pro Forma Adj.'!BK$6:BK$202)+SUMIF('[1]2025 Pipeline'!$N$6:$N$140,'Revenue Summary'!$B59,'[1]2025 Pipeline'!BG$6:BG$140)+SUMIF('[1]2025 Pipeline'!$N$6:$N$140,'Revenue Summary'!$B59,'[1]2025 Pipeline'!BT$6:BT$140))</f>
        <v>0</v>
      </c>
    </row>
    <row r="60" spans="2:26" x14ac:dyDescent="0.15">
      <c r="B60" s="32" t="s">
        <v>383</v>
      </c>
      <c r="C60" s="66">
        <f t="shared" ref="C60:X60" si="9">SUM(C51:C59)</f>
        <v>1871773.7475114639</v>
      </c>
      <c r="D60" s="66">
        <f t="shared" si="9"/>
        <v>2231011.9615006428</v>
      </c>
      <c r="E60" s="66">
        <f t="shared" si="9"/>
        <v>2386892.3162139156</v>
      </c>
      <c r="F60" s="66">
        <f t="shared" si="9"/>
        <v>1992046.6508584863</v>
      </c>
      <c r="G60" s="66">
        <f t="shared" si="9"/>
        <v>2280063.377864047</v>
      </c>
      <c r="H60" s="66">
        <f t="shared" si="9"/>
        <v>2009896.019681331</v>
      </c>
      <c r="I60" s="66">
        <f t="shared" si="9"/>
        <v>1476915.6832327894</v>
      </c>
      <c r="J60" s="66">
        <f t="shared" si="9"/>
        <v>1682414.4120353537</v>
      </c>
      <c r="K60" s="66">
        <f t="shared" si="9"/>
        <v>1366391.5465225873</v>
      </c>
      <c r="L60" s="66">
        <f t="shared" si="9"/>
        <v>1431808.3536037123</v>
      </c>
      <c r="M60" s="66">
        <f t="shared" si="9"/>
        <v>1640968.9070033734</v>
      </c>
      <c r="N60" s="66">
        <f t="shared" si="9"/>
        <v>1605904.9171959891</v>
      </c>
      <c r="O60" s="66">
        <f t="shared" si="9"/>
        <v>1238800.0258398433</v>
      </c>
      <c r="P60" s="66">
        <f t="shared" si="9"/>
        <v>1682195.7249662608</v>
      </c>
      <c r="Q60" s="66">
        <f t="shared" si="9"/>
        <v>1149819.3405060535</v>
      </c>
      <c r="R60" s="66">
        <f t="shared" si="9"/>
        <v>1756892.5939111363</v>
      </c>
      <c r="S60" s="66">
        <f t="shared" si="9"/>
        <v>1290301.1486873752</v>
      </c>
      <c r="T60" s="66">
        <f t="shared" si="9"/>
        <v>1258081.6217350403</v>
      </c>
      <c r="U60" s="66">
        <f t="shared" si="9"/>
        <v>1826863.5511209534</v>
      </c>
      <c r="V60" s="66">
        <f t="shared" si="9"/>
        <v>1984831.2996469045</v>
      </c>
      <c r="W60" s="66">
        <f t="shared" si="9"/>
        <v>2400148.2368587377</v>
      </c>
      <c r="X60" s="66">
        <f t="shared" si="9"/>
        <v>2490906.8889103294</v>
      </c>
      <c r="Y60" s="66">
        <f t="shared" ref="Y60:Z60" si="10">SUM(Y51:Y59)</f>
        <v>2747980.7515964038</v>
      </c>
      <c r="Z60" s="66">
        <f t="shared" si="10"/>
        <v>2927762.4749026792</v>
      </c>
    </row>
    <row r="61" spans="2:26" x14ac:dyDescent="0.15">
      <c r="B61" s="16" t="s">
        <v>77</v>
      </c>
      <c r="C61" s="71">
        <f>IFERROR(C51/C$60,0)</f>
        <v>0.3276378662548054</v>
      </c>
      <c r="D61" s="71">
        <f t="shared" ref="D61:Z69" si="11">IFERROR(D51/D$60,0)</f>
        <v>0.25920046147233411</v>
      </c>
      <c r="E61" s="71">
        <f t="shared" si="11"/>
        <v>0.24117117041391337</v>
      </c>
      <c r="F61" s="71">
        <f t="shared" si="11"/>
        <v>0.25101287576107273</v>
      </c>
      <c r="G61" s="71">
        <f t="shared" si="11"/>
        <v>0.25192160030063393</v>
      </c>
      <c r="H61" s="71">
        <f t="shared" si="11"/>
        <v>0.2992325763197391</v>
      </c>
      <c r="I61" s="71">
        <f t="shared" si="11"/>
        <v>0.33311377966502187</v>
      </c>
      <c r="J61" s="71">
        <f t="shared" si="11"/>
        <v>0.39783121648487879</v>
      </c>
      <c r="K61" s="71">
        <f t="shared" si="11"/>
        <v>0.46527791312510602</v>
      </c>
      <c r="L61" s="71">
        <f t="shared" si="11"/>
        <v>0.65476863487237214</v>
      </c>
      <c r="M61" s="71">
        <f t="shared" si="11"/>
        <v>0.56741806453678989</v>
      </c>
      <c r="N61" s="71">
        <f t="shared" si="11"/>
        <v>0.48996690912533097</v>
      </c>
      <c r="O61" s="71">
        <f t="shared" si="11"/>
        <v>0.45755683399310126</v>
      </c>
      <c r="P61" s="71">
        <f t="shared" si="11"/>
        <v>0.41769222097455022</v>
      </c>
      <c r="Q61" s="71">
        <f t="shared" si="11"/>
        <v>0.45664864267184874</v>
      </c>
      <c r="R61" s="71">
        <f t="shared" si="11"/>
        <v>0.33540194455073968</v>
      </c>
      <c r="S61" s="71">
        <f t="shared" si="11"/>
        <v>0.40012347391421199</v>
      </c>
      <c r="T61" s="71">
        <f t="shared" si="11"/>
        <v>0.35120896962790182</v>
      </c>
      <c r="U61" s="71">
        <f t="shared" si="11"/>
        <v>0.30502372281784695</v>
      </c>
      <c r="V61" s="71">
        <f t="shared" si="11"/>
        <v>0.28539663809956861</v>
      </c>
      <c r="W61" s="71">
        <f t="shared" si="11"/>
        <v>0.25526809843546844</v>
      </c>
      <c r="X61" s="71">
        <f t="shared" si="11"/>
        <v>0.25050070962166732</v>
      </c>
      <c r="Y61" s="71">
        <f t="shared" si="11"/>
        <v>0.29878640548950514</v>
      </c>
      <c r="Z61" s="71">
        <f t="shared" si="11"/>
        <v>0.32124774402352591</v>
      </c>
    </row>
    <row r="62" spans="2:26" x14ac:dyDescent="0.15">
      <c r="B62" s="16" t="s">
        <v>78</v>
      </c>
      <c r="C62" s="71">
        <f t="shared" ref="C62:R69" si="12">IFERROR(C52/C$60,0)</f>
        <v>0.12299478827526593</v>
      </c>
      <c r="D62" s="71">
        <f t="shared" si="12"/>
        <v>0.11633073361761248</v>
      </c>
      <c r="E62" s="71">
        <f t="shared" si="12"/>
        <v>0.16170664677195867</v>
      </c>
      <c r="F62" s="71">
        <f t="shared" si="12"/>
        <v>9.2702289327926415E-2</v>
      </c>
      <c r="G62" s="71">
        <f t="shared" si="12"/>
        <v>9.3091432493461704E-2</v>
      </c>
      <c r="H62" s="71">
        <f t="shared" si="12"/>
        <v>6.3486496131473738E-2</v>
      </c>
      <c r="I62" s="71">
        <f t="shared" si="12"/>
        <v>0.10157917185623834</v>
      </c>
      <c r="J62" s="71">
        <f t="shared" si="12"/>
        <v>7.1405374709445094E-2</v>
      </c>
      <c r="K62" s="71">
        <f t="shared" si="12"/>
        <v>-2.6651884067285345E-2</v>
      </c>
      <c r="L62" s="71">
        <f t="shared" si="12"/>
        <v>2.022252923249147E-2</v>
      </c>
      <c r="M62" s="71">
        <f t="shared" si="12"/>
        <v>0.11711090556869078</v>
      </c>
      <c r="N62" s="71">
        <f t="shared" si="12"/>
        <v>0.19407741333479606</v>
      </c>
      <c r="O62" s="71">
        <f t="shared" si="12"/>
        <v>0.10098406862783259</v>
      </c>
      <c r="P62" s="71">
        <f t="shared" si="12"/>
        <v>4.9070763076465837E-2</v>
      </c>
      <c r="Q62" s="71">
        <f t="shared" si="12"/>
        <v>0.14321464824784624</v>
      </c>
      <c r="R62" s="71">
        <f t="shared" si="12"/>
        <v>6.6857684669486009E-2</v>
      </c>
      <c r="S62" s="71">
        <f t="shared" si="11"/>
        <v>0.1124961615789549</v>
      </c>
      <c r="T62" s="71">
        <f t="shared" si="11"/>
        <v>9.9307637605739865E-2</v>
      </c>
      <c r="U62" s="71">
        <f t="shared" si="11"/>
        <v>0.31396379237956162</v>
      </c>
      <c r="V62" s="71">
        <f t="shared" si="11"/>
        <v>0.28414302278082598</v>
      </c>
      <c r="W62" s="71">
        <f t="shared" si="11"/>
        <v>0.2501857157101941</v>
      </c>
      <c r="X62" s="71">
        <f t="shared" si="11"/>
        <v>0.27217334416655942</v>
      </c>
      <c r="Y62" s="71">
        <f t="shared" si="11"/>
        <v>0.26465637991092139</v>
      </c>
      <c r="Z62" s="71">
        <f t="shared" si="11"/>
        <v>0.24839818918475814</v>
      </c>
    </row>
    <row r="63" spans="2:26" x14ac:dyDescent="0.15">
      <c r="B63" s="16" t="s">
        <v>79</v>
      </c>
      <c r="C63" s="71">
        <f t="shared" si="12"/>
        <v>0.11004637053101324</v>
      </c>
      <c r="D63" s="71">
        <f t="shared" si="11"/>
        <v>0.17520198686592364</v>
      </c>
      <c r="E63" s="71">
        <f t="shared" si="11"/>
        <v>0.43751654348642172</v>
      </c>
      <c r="F63" s="71">
        <f t="shared" si="11"/>
        <v>0.20980951128927003</v>
      </c>
      <c r="G63" s="71">
        <f t="shared" si="11"/>
        <v>0.29903172637766873</v>
      </c>
      <c r="H63" s="71">
        <f t="shared" si="11"/>
        <v>0.16915308133498547</v>
      </c>
      <c r="I63" s="71">
        <f t="shared" si="11"/>
        <v>0.18462411679508822</v>
      </c>
      <c r="J63" s="71">
        <f t="shared" si="11"/>
        <v>0.16179622712653507</v>
      </c>
      <c r="K63" s="71">
        <f t="shared" si="11"/>
        <v>0.17022279030649826</v>
      </c>
      <c r="L63" s="71">
        <f t="shared" si="11"/>
        <v>6.5674524873850088E-3</v>
      </c>
      <c r="M63" s="71">
        <f t="shared" si="11"/>
        <v>5.7303543615004051E-3</v>
      </c>
      <c r="N63" s="71">
        <f t="shared" si="11"/>
        <v>5.855473280293671E-3</v>
      </c>
      <c r="O63" s="71">
        <f t="shared" si="11"/>
        <v>7.6607597489886728E-2</v>
      </c>
      <c r="P63" s="71">
        <f t="shared" si="11"/>
        <v>5.6415250818630761E-2</v>
      </c>
      <c r="Q63" s="71">
        <f t="shared" si="11"/>
        <v>8.2817405145365411E-2</v>
      </c>
      <c r="R63" s="71">
        <f t="shared" si="11"/>
        <v>5.3984890422654926E-2</v>
      </c>
      <c r="S63" s="71">
        <f t="shared" si="11"/>
        <v>7.3506602906734803E-2</v>
      </c>
      <c r="T63" s="71">
        <f t="shared" si="11"/>
        <v>7.5389110315325594E-2</v>
      </c>
      <c r="U63" s="71">
        <f t="shared" si="11"/>
        <v>0.18040091616646048</v>
      </c>
      <c r="V63" s="71">
        <f t="shared" si="11"/>
        <v>0.23321941353354084</v>
      </c>
      <c r="W63" s="71">
        <f t="shared" si="11"/>
        <v>0.33174389513628311</v>
      </c>
      <c r="X63" s="71">
        <f t="shared" si="11"/>
        <v>0.31974011629224114</v>
      </c>
      <c r="Y63" s="71">
        <f t="shared" si="11"/>
        <v>0.29392231290707355</v>
      </c>
      <c r="Z63" s="71">
        <f t="shared" si="11"/>
        <v>0.29010533889988233</v>
      </c>
    </row>
    <row r="64" spans="2:26" x14ac:dyDescent="0.15">
      <c r="B64" s="16" t="s">
        <v>80</v>
      </c>
      <c r="C64" s="71">
        <f t="shared" si="12"/>
        <v>2.824713282626208E-3</v>
      </c>
      <c r="D64" s="71">
        <f t="shared" si="11"/>
        <v>3.1882968160102734E-3</v>
      </c>
      <c r="E64" s="71">
        <f t="shared" si="11"/>
        <v>1.7924820644833926E-3</v>
      </c>
      <c r="F64" s="71">
        <f t="shared" si="11"/>
        <v>2.0423526050021646E-3</v>
      </c>
      <c r="G64" s="71">
        <f t="shared" si="11"/>
        <v>1.0658881343362865E-3</v>
      </c>
      <c r="H64" s="71">
        <f t="shared" si="11"/>
        <v>4.491256800487565E-3</v>
      </c>
      <c r="I64" s="71">
        <f t="shared" si="11"/>
        <v>6.3666464556852509E-3</v>
      </c>
      <c r="J64" s="71">
        <f t="shared" si="11"/>
        <v>2.2811462537879676E-3</v>
      </c>
      <c r="K64" s="71">
        <f t="shared" si="11"/>
        <v>2.8087361511423782E-3</v>
      </c>
      <c r="L64" s="71">
        <f t="shared" si="11"/>
        <v>2.4592443938493986E-3</v>
      </c>
      <c r="M64" s="71">
        <f t="shared" si="11"/>
        <v>1.9948580293199123E-3</v>
      </c>
      <c r="N64" s="71">
        <f t="shared" si="11"/>
        <v>2.0384145816775608E-3</v>
      </c>
      <c r="O64" s="71">
        <f t="shared" si="11"/>
        <v>2.1056667303760912E-3</v>
      </c>
      <c r="P64" s="71">
        <f t="shared" si="11"/>
        <v>1.2791813113045998E-3</v>
      </c>
      <c r="Q64" s="71">
        <f t="shared" si="11"/>
        <v>1.6873665264777759E-3</v>
      </c>
      <c r="R64" s="71">
        <f t="shared" si="11"/>
        <v>1.1867543908068061E-4</v>
      </c>
      <c r="S64" s="71">
        <f t="shared" si="11"/>
        <v>1.1379772348703791E-4</v>
      </c>
      <c r="T64" s="71">
        <f t="shared" si="11"/>
        <v>7.9552337149084829E-2</v>
      </c>
      <c r="U64" s="71">
        <f t="shared" si="11"/>
        <v>4.5615521357465618E-5</v>
      </c>
      <c r="V64" s="71">
        <f t="shared" si="11"/>
        <v>4.198509633950154E-5</v>
      </c>
      <c r="W64" s="71">
        <f t="shared" si="11"/>
        <v>3.4720077724198483E-5</v>
      </c>
      <c r="X64" s="71">
        <f t="shared" si="11"/>
        <v>3.3455017409257023E-5</v>
      </c>
      <c r="Y64" s="71">
        <f t="shared" si="11"/>
        <v>0</v>
      </c>
      <c r="Z64" s="71">
        <f t="shared" si="11"/>
        <v>0</v>
      </c>
    </row>
    <row r="65" spans="2:26" x14ac:dyDescent="0.15">
      <c r="B65" s="16" t="s">
        <v>81</v>
      </c>
      <c r="C65" s="71">
        <f t="shared" si="12"/>
        <v>0.31992382827403043</v>
      </c>
      <c r="D65" s="71">
        <f t="shared" si="11"/>
        <v>0.27248119872272086</v>
      </c>
      <c r="E65" s="71">
        <f t="shared" si="11"/>
        <v>4.0494214702241453E-2</v>
      </c>
      <c r="F65" s="71">
        <f t="shared" si="11"/>
        <v>0.36958170538986218</v>
      </c>
      <c r="G65" s="71">
        <f t="shared" si="11"/>
        <v>-0.21219938378361985</v>
      </c>
      <c r="H65" s="71">
        <f t="shared" si="11"/>
        <v>0.13788647638123536</v>
      </c>
      <c r="I65" s="71">
        <f t="shared" si="11"/>
        <v>-1.5209526635417874E-2</v>
      </c>
      <c r="J65" s="71">
        <f t="shared" si="11"/>
        <v>-1.4278302244863872E-2</v>
      </c>
      <c r="K65" s="71">
        <f t="shared" si="11"/>
        <v>1.0494284347195367E-2</v>
      </c>
      <c r="L65" s="71">
        <f t="shared" si="11"/>
        <v>-4.3394309587247812E-2</v>
      </c>
      <c r="M65" s="71">
        <f t="shared" si="11"/>
        <v>4.5729265792410941E-2</v>
      </c>
      <c r="N65" s="71">
        <f t="shared" si="11"/>
        <v>7.5008693671805432E-2</v>
      </c>
      <c r="O65" s="71">
        <f t="shared" si="11"/>
        <v>0</v>
      </c>
      <c r="P65" s="71">
        <f t="shared" si="11"/>
        <v>0</v>
      </c>
      <c r="Q65" s="71">
        <f t="shared" si="11"/>
        <v>0</v>
      </c>
      <c r="R65" s="71">
        <f t="shared" si="11"/>
        <v>0.2845933790903612</v>
      </c>
      <c r="S65" s="71">
        <f t="shared" si="11"/>
        <v>0</v>
      </c>
      <c r="T65" s="71">
        <f t="shared" si="11"/>
        <v>0</v>
      </c>
      <c r="U65" s="71">
        <f t="shared" si="11"/>
        <v>-6.1816016507229864E-2</v>
      </c>
      <c r="V65" s="71">
        <f t="shared" si="11"/>
        <v>-4.3673660448532318E-2</v>
      </c>
      <c r="W65" s="71">
        <f t="shared" si="11"/>
        <v>-3.6375727336215906E-2</v>
      </c>
      <c r="X65" s="71">
        <f t="shared" si="11"/>
        <v>-3.4881978588887613E-2</v>
      </c>
      <c r="Y65" s="71">
        <f t="shared" si="11"/>
        <v>4.7236258935399421E-3</v>
      </c>
      <c r="Z65" s="71">
        <f t="shared" si="11"/>
        <v>4.1620554119832474E-2</v>
      </c>
    </row>
    <row r="66" spans="2:26" x14ac:dyDescent="0.15">
      <c r="B66" s="16" t="s">
        <v>82</v>
      </c>
      <c r="C66" s="71">
        <f t="shared" si="12"/>
        <v>5.2882370060885746E-2</v>
      </c>
      <c r="D66" s="71">
        <f t="shared" si="11"/>
        <v>6.4334148545811931E-2</v>
      </c>
      <c r="E66" s="71">
        <f t="shared" si="11"/>
        <v>4.7011278019856266E-2</v>
      </c>
      <c r="F66" s="71">
        <f t="shared" si="11"/>
        <v>8.8362541581033405E-2</v>
      </c>
      <c r="G66" s="71">
        <f t="shared" si="11"/>
        <v>9.6455027185189932E-2</v>
      </c>
      <c r="H66" s="71">
        <f t="shared" si="11"/>
        <v>0.10851572079554074</v>
      </c>
      <c r="I66" s="71">
        <f t="shared" si="11"/>
        <v>7.7041614658061308E-2</v>
      </c>
      <c r="J66" s="71">
        <f t="shared" si="11"/>
        <v>0.11423072255460465</v>
      </c>
      <c r="K66" s="71">
        <f t="shared" si="11"/>
        <v>0.10071996050433711</v>
      </c>
      <c r="L66" s="71">
        <f t="shared" si="11"/>
        <v>4.1443298093534947E-2</v>
      </c>
      <c r="M66" s="71">
        <f t="shared" si="11"/>
        <v>6.8696467329606589E-2</v>
      </c>
      <c r="N66" s="71">
        <f t="shared" si="11"/>
        <v>6.4170223754455788E-2</v>
      </c>
      <c r="O66" s="71">
        <f t="shared" si="11"/>
        <v>3.5688877230051437E-2</v>
      </c>
      <c r="P66" s="71">
        <f t="shared" si="11"/>
        <v>3.4223081358250501E-2</v>
      </c>
      <c r="Q66" s="71">
        <f t="shared" si="11"/>
        <v>4.5572687861883343E-2</v>
      </c>
      <c r="R66" s="71">
        <f t="shared" si="11"/>
        <v>2.5943291969808279E-2</v>
      </c>
      <c r="S66" s="71">
        <f t="shared" si="11"/>
        <v>9.4284777900810954E-2</v>
      </c>
      <c r="T66" s="71">
        <f t="shared" si="11"/>
        <v>4.8215897087117411E-2</v>
      </c>
      <c r="U66" s="71">
        <f t="shared" si="11"/>
        <v>2.3200989015518342E-2</v>
      </c>
      <c r="V66" s="71">
        <f t="shared" si="11"/>
        <v>2.1354480448765718E-2</v>
      </c>
      <c r="W66" s="71">
        <f t="shared" si="11"/>
        <v>1.735089062076697E-2</v>
      </c>
      <c r="X66" s="71">
        <f t="shared" si="11"/>
        <v>1.7015907487794458E-2</v>
      </c>
      <c r="Y66" s="71">
        <f t="shared" si="11"/>
        <v>1.515465838222109E-2</v>
      </c>
      <c r="Z66" s="71">
        <f t="shared" si="11"/>
        <v>1.4476939828876309E-2</v>
      </c>
    </row>
    <row r="67" spans="2:26" x14ac:dyDescent="0.15">
      <c r="B67" s="16" t="s">
        <v>83</v>
      </c>
      <c r="C67" s="71">
        <f t="shared" si="12"/>
        <v>6.3690063321373128E-2</v>
      </c>
      <c r="D67" s="71">
        <f t="shared" si="11"/>
        <v>0.1092631739595868</v>
      </c>
      <c r="E67" s="71">
        <f t="shared" si="11"/>
        <v>7.0307664541125109E-2</v>
      </c>
      <c r="F67" s="71">
        <f t="shared" si="11"/>
        <v>-1.3511275954167021E-2</v>
      </c>
      <c r="G67" s="71">
        <f t="shared" si="11"/>
        <v>0.47063370929232951</v>
      </c>
      <c r="H67" s="71">
        <f t="shared" si="11"/>
        <v>0.21723439223653801</v>
      </c>
      <c r="I67" s="71">
        <f t="shared" si="11"/>
        <v>0.31248419720532294</v>
      </c>
      <c r="J67" s="71">
        <f t="shared" si="11"/>
        <v>0.26673361511561239</v>
      </c>
      <c r="K67" s="71">
        <f t="shared" si="11"/>
        <v>0.27712819963300622</v>
      </c>
      <c r="L67" s="71">
        <f t="shared" si="11"/>
        <v>0.317933150507615</v>
      </c>
      <c r="M67" s="71">
        <f t="shared" si="11"/>
        <v>0.19332008438168136</v>
      </c>
      <c r="N67" s="71">
        <f t="shared" si="11"/>
        <v>0.16888287225164064</v>
      </c>
      <c r="O67" s="71">
        <f t="shared" si="11"/>
        <v>0.32705695592875195</v>
      </c>
      <c r="P67" s="71">
        <f t="shared" si="11"/>
        <v>0.4413195024607981</v>
      </c>
      <c r="Q67" s="71">
        <f t="shared" si="11"/>
        <v>0.27005924954657839</v>
      </c>
      <c r="R67" s="71">
        <f t="shared" si="11"/>
        <v>0.23310013385786929</v>
      </c>
      <c r="S67" s="71">
        <f t="shared" si="11"/>
        <v>0.31947518597580044</v>
      </c>
      <c r="T67" s="71">
        <f t="shared" si="11"/>
        <v>0.34632604821483054</v>
      </c>
      <c r="U67" s="71">
        <f t="shared" si="11"/>
        <v>0.23918098060648499</v>
      </c>
      <c r="V67" s="71">
        <f t="shared" si="11"/>
        <v>0.21951812048949174</v>
      </c>
      <c r="W67" s="71">
        <f t="shared" si="11"/>
        <v>0.18179240735577901</v>
      </c>
      <c r="X67" s="71">
        <f t="shared" si="11"/>
        <v>0.17541844600321588</v>
      </c>
      <c r="Y67" s="71">
        <f t="shared" si="11"/>
        <v>0.12275661741673884</v>
      </c>
      <c r="Z67" s="71">
        <f t="shared" si="11"/>
        <v>8.4151233943124779E-2</v>
      </c>
    </row>
    <row r="68" spans="2:26" x14ac:dyDescent="0.15">
      <c r="B68" s="16" t="s">
        <v>84</v>
      </c>
      <c r="C68" s="71">
        <f t="shared" si="12"/>
        <v>0</v>
      </c>
      <c r="D68" s="71">
        <f t="shared" si="11"/>
        <v>0</v>
      </c>
      <c r="E68" s="71">
        <f t="shared" si="11"/>
        <v>0</v>
      </c>
      <c r="F68" s="71">
        <f t="shared" si="11"/>
        <v>0</v>
      </c>
      <c r="G68" s="71">
        <f t="shared" si="11"/>
        <v>0</v>
      </c>
      <c r="H68" s="71">
        <f t="shared" si="11"/>
        <v>0</v>
      </c>
      <c r="I68" s="71">
        <f t="shared" si="11"/>
        <v>0</v>
      </c>
      <c r="J68" s="71">
        <f t="shared" si="11"/>
        <v>0</v>
      </c>
      <c r="K68" s="71">
        <f t="shared" si="11"/>
        <v>0</v>
      </c>
      <c r="L68" s="71">
        <f t="shared" si="11"/>
        <v>0</v>
      </c>
      <c r="M68" s="71">
        <f t="shared" si="11"/>
        <v>0</v>
      </c>
      <c r="N68" s="71">
        <f t="shared" si="11"/>
        <v>0</v>
      </c>
      <c r="O68" s="71">
        <f t="shared" si="11"/>
        <v>0</v>
      </c>
      <c r="P68" s="71">
        <f t="shared" si="11"/>
        <v>0</v>
      </c>
      <c r="Q68" s="71">
        <f t="shared" si="11"/>
        <v>0</v>
      </c>
      <c r="R68" s="71">
        <f t="shared" si="11"/>
        <v>0</v>
      </c>
      <c r="S68" s="71">
        <f t="shared" si="11"/>
        <v>0</v>
      </c>
      <c r="T68" s="71">
        <f t="shared" si="11"/>
        <v>0</v>
      </c>
      <c r="U68" s="71">
        <f t="shared" si="11"/>
        <v>0</v>
      </c>
      <c r="V68" s="71">
        <f t="shared" si="11"/>
        <v>0</v>
      </c>
      <c r="W68" s="71">
        <f t="shared" si="11"/>
        <v>0</v>
      </c>
      <c r="X68" s="71">
        <f t="shared" si="11"/>
        <v>0</v>
      </c>
      <c r="Y68" s="71">
        <f t="shared" si="11"/>
        <v>0</v>
      </c>
      <c r="Z68" s="71">
        <f t="shared" si="11"/>
        <v>0</v>
      </c>
    </row>
    <row r="69" spans="2:26" x14ac:dyDescent="0.15">
      <c r="B69" s="16" t="s">
        <v>85</v>
      </c>
      <c r="C69" s="71">
        <f t="shared" si="12"/>
        <v>0</v>
      </c>
      <c r="D69" s="71">
        <f t="shared" si="11"/>
        <v>0</v>
      </c>
      <c r="E69" s="71">
        <f t="shared" si="11"/>
        <v>0</v>
      </c>
      <c r="F69" s="71">
        <f t="shared" si="11"/>
        <v>0</v>
      </c>
      <c r="G69" s="71">
        <f t="shared" si="11"/>
        <v>0</v>
      </c>
      <c r="H69" s="71">
        <f t="shared" si="11"/>
        <v>0</v>
      </c>
      <c r="I69" s="71">
        <f t="shared" si="11"/>
        <v>0</v>
      </c>
      <c r="J69" s="71">
        <f t="shared" si="11"/>
        <v>0</v>
      </c>
      <c r="K69" s="71">
        <f t="shared" si="11"/>
        <v>0</v>
      </c>
      <c r="L69" s="71">
        <f t="shared" si="11"/>
        <v>0</v>
      </c>
      <c r="M69" s="71">
        <f t="shared" si="11"/>
        <v>0</v>
      </c>
      <c r="N69" s="71">
        <f t="shared" si="11"/>
        <v>0</v>
      </c>
      <c r="O69" s="71">
        <f t="shared" si="11"/>
        <v>0</v>
      </c>
      <c r="P69" s="71">
        <f t="shared" si="11"/>
        <v>0</v>
      </c>
      <c r="Q69" s="71">
        <f t="shared" si="11"/>
        <v>0</v>
      </c>
      <c r="R69" s="71">
        <f t="shared" si="11"/>
        <v>0</v>
      </c>
      <c r="S69" s="71">
        <f t="shared" si="11"/>
        <v>0</v>
      </c>
      <c r="T69" s="71">
        <f t="shared" si="11"/>
        <v>0</v>
      </c>
      <c r="U69" s="71">
        <f t="shared" si="11"/>
        <v>0</v>
      </c>
      <c r="V69" s="71">
        <f t="shared" si="11"/>
        <v>0</v>
      </c>
      <c r="W69" s="71">
        <f t="shared" si="11"/>
        <v>0</v>
      </c>
      <c r="X69" s="71">
        <f t="shared" si="11"/>
        <v>0</v>
      </c>
      <c r="Y69" s="71">
        <f t="shared" si="11"/>
        <v>0</v>
      </c>
      <c r="Z69" s="71">
        <f t="shared" si="11"/>
        <v>0</v>
      </c>
    </row>
    <row r="70" spans="2:26" x14ac:dyDescent="0.1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x14ac:dyDescent="0.15">
      <c r="B71" s="9" t="s">
        <v>385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x14ac:dyDescent="0.15">
      <c r="B72" s="5" t="s">
        <v>89</v>
      </c>
      <c r="C72" s="64">
        <f>SUMIF(Parent!$M$6:$M$209,'Revenue Summary'!$B72,Parent!AN$6:AN$209)+SUMIF(India!$M$6:$M$473,'Revenue Summary'!$B72,India!AN$6:AN$473)+SUMIF(Government!$M$6:$M$203,'Revenue Summary'!$B72,Government!AN$6:AN$203)+SUMIF('Pro Forma Adj.'!$M$6:$M$202,'Revenue Summary'!$B72,'Pro Forma Adj.'!AN$6:AN$202)</f>
        <v>1657953.0880968014</v>
      </c>
      <c r="D72" s="64">
        <f>SUMIF(Parent!$M$6:$M$209,'Revenue Summary'!$B72,Parent!AO$6:AO$209)+SUMIF(India!$M$6:$M$473,'Revenue Summary'!$B72,India!AO$6:AO$473)+SUMIF(Government!$M$6:$M$203,'Revenue Summary'!$B72,Government!AO$6:AO$203)+SUMIF('Pro Forma Adj.'!$M$6:$M$202,'Revenue Summary'!$B72,'Pro Forma Adj.'!AO$6:AO$202)</f>
        <v>1931153.6988571472</v>
      </c>
      <c r="E72" s="64">
        <f>SUMIF(Parent!$M$6:$M$209,'Revenue Summary'!$B72,Parent!AP$6:AP$209)+SUMIF(India!$M$6:$M$473,'Revenue Summary'!$B72,India!AP$6:AP$473)+SUMIF(Government!$M$6:$M$203,'Revenue Summary'!$B72,Government!AP$6:AP$203)+SUMIF('Pro Forma Adj.'!$M$6:$M$202,'Revenue Summary'!$B72,'Pro Forma Adj.'!AP$6:AP$202)</f>
        <v>2153373.4240933377</v>
      </c>
      <c r="F72" s="64">
        <f>SUMIF(Parent!$M$6:$M$209,'Revenue Summary'!$B72,Parent!AQ$6:AQ$209)+SUMIF(India!$M$6:$M$473,'Revenue Summary'!$B72,India!AQ$6:AQ$473)+SUMIF(Government!$M$6:$M$203,'Revenue Summary'!$B72,Government!AQ$6:AQ$203)+SUMIF('Pro Forma Adj.'!$M$6:$M$202,'Revenue Summary'!$B72,'Pro Forma Adj.'!AQ$6:AQ$202)</f>
        <v>1747969.76975117</v>
      </c>
      <c r="G72" s="64">
        <f>SUMIF(Parent!$M$6:$M$209,'Revenue Summary'!$B72,Parent!AR$6:AR$209)+SUMIF(India!$M$6:$M$473,'Revenue Summary'!$B72,India!AR$6:AR$473)+SUMIF(Government!$M$6:$M$203,'Revenue Summary'!$B72,Government!AR$6:AR$203)+SUMIF('Pro Forma Adj.'!$M$6:$M$202,'Revenue Summary'!$B72,'Pro Forma Adj.'!AR$6:AR$202)</f>
        <v>1914298.5637287993</v>
      </c>
      <c r="H72" s="64">
        <f>SUMIF(Parent!$M$6:$M$209,'Revenue Summary'!$B72,Parent!AS$6:AS$209)+SUMIF(India!$M$6:$M$473,'Revenue Summary'!$B72,India!AS$6:AS$473)+SUMIF(Government!$M$6:$M$203,'Revenue Summary'!$B72,Government!AS$6:AS$203)+SUMIF('Pro Forma Adj.'!$M$6:$M$202,'Revenue Summary'!$B72,'Pro Forma Adj.'!AS$6:AS$202)</f>
        <v>1870780.7461345997</v>
      </c>
      <c r="I72" s="64">
        <f>SUMIF(Parent!$M$6:$M$209,'Revenue Summary'!$B72,Parent!AT$6:AT$209)+SUMIF(India!$M$6:$M$473,'Revenue Summary'!$B72,India!AT$6:AT$473)+SUMIF(Government!$M$6:$M$203,'Revenue Summary'!$B72,Government!AT$6:AT$203)+SUMIF('Pro Forma Adj.'!$M$6:$M$202,'Revenue Summary'!$B72,'Pro Forma Adj.'!AT$6:AT$202)</f>
        <v>1284755.5794368885</v>
      </c>
      <c r="J72" s="64">
        <f>SUMIF(Parent!$M$6:$M$209,'Revenue Summary'!$B72,Parent!AU$6:AU$209)+SUMIF(India!$M$6:$M$473,'Revenue Summary'!$B72,India!AU$6:AU$473)+SUMIF(Government!$M$6:$M$203,'Revenue Summary'!$B72,Government!AU$6:AU$203)+SUMIF('Pro Forma Adj.'!$M$6:$M$202,'Revenue Summary'!$B72,'Pro Forma Adj.'!AU$6:AU$202)</f>
        <v>1433646.0534911666</v>
      </c>
      <c r="K72" s="64">
        <f>SUMIF(Parent!$M$6:$M$209,'Revenue Summary'!$B72,Parent!AV$6:AV$209)+SUMIF(India!$M$6:$M$473,'Revenue Summary'!$B72,India!AV$6:AV$473)+SUMIF(Government!$M$6:$M$203,'Revenue Summary'!$B72,Government!AV$6:AV$203)+SUMIF('Pro Forma Adj.'!$M$6:$M$202,'Revenue Summary'!$B72,'Pro Forma Adj.'!AV$6:AV$202)</f>
        <v>1449577.3520499263</v>
      </c>
      <c r="L72" s="64">
        <f>SUMIF(Parent!$M$6:$M$209,'Revenue Summary'!$B72,Parent!AW$6:AW$209)+SUMIF(India!$M$6:$M$473,'Revenue Summary'!$B72,India!AW$6:AW$473)+SUMIF(Government!$M$6:$M$203,'Revenue Summary'!$B72,Government!AW$6:AW$203)+SUMIF('Pro Forma Adj.'!$M$6:$M$202,'Revenue Summary'!$B72,'Pro Forma Adj.'!AW$6:AW$202)</f>
        <v>1402496.2037948736</v>
      </c>
      <c r="M72" s="64">
        <f>SUMIF(Parent!$M$6:$M$209,'Revenue Summary'!$B72,Parent!AX$6:AX$209)+SUMIF(India!$M$6:$M$473,'Revenue Summary'!$B72,India!AX$6:AX$473)+SUMIF(Government!$M$6:$M$203,'Revenue Summary'!$B72,Government!AX$6:AX$203)+SUMIF('Pro Forma Adj.'!$M$6:$M$202,'Revenue Summary'!$B72,'Pro Forma Adj.'!AX$6:AX$202)</f>
        <v>1401551.7957317103</v>
      </c>
      <c r="N72" s="64">
        <f>SUMIF(Parent!$M$6:$M$209,'Revenue Summary'!$B72,Parent!AY$6:AY$209)+SUMIF(India!$M$6:$M$473,'Revenue Summary'!$B72,India!AY$6:AY$473)+SUMIF(Government!$M$6:$M$203,'Revenue Summary'!$B72,Government!AY$6:AY$203)+SUMIF('Pro Forma Adj.'!$M$6:$M$202,'Revenue Summary'!$B72,'Pro Forma Adj.'!AY$6:AY$202)</f>
        <v>1460053.12086923</v>
      </c>
      <c r="O72" s="64">
        <f>IF($B$3="NO",SUMIF(Parent!$M$6:$M$209,'Revenue Summary'!$B72,Parent!AZ$6:AZ$209)+SUMIF(India!$M$6:$M$473,'Revenue Summary'!$B72,India!AZ$6:AZ$473)+SUMIF(Government!$M$6:$M$203,'Revenue Summary'!$B72,Government!AZ$6:AZ$203)+SUMIF('Pro Forma Adj.'!$M$6:$M$202,'Revenue Summary'!$B72,'Pro Forma Adj.'!AZ$6:AZ$202),SUMIF(Parent!$M$6:$M$209,'Revenue Summary'!$B72,Parent!AZ$6:AZ$209)+SUMIF(India!$M$6:$M$473,'Revenue Summary'!$B72,India!AZ$6:AZ$473)+SUMIF(Government!$M$6:$M$203,'Revenue Summary'!$B72,Government!AZ$6:AZ$203)+SUMIF('Pro Forma Adj.'!$M$6:$M$202,'Revenue Summary'!$B72,'Pro Forma Adj.'!AZ$6:AZ$202)+SUMIF('[1]2025 Pipeline'!$O$6:$O$140,'Revenue Summary'!$B72,'[1]2025 Pipeline'!AV$6:AV$140)+SUMIF('[1]2025 Pipeline'!$O$6:$O$140,'Revenue Summary'!$B72,'[1]2025 Pipeline'!BI$6:BI$140))</f>
        <v>1142008.697473305</v>
      </c>
      <c r="P72" s="64">
        <f>IF($B$3="NO",SUMIF(Parent!$M$6:$M$209,'Revenue Summary'!$B72,Parent!BA$6:BA$209)+SUMIF(India!$M$6:$M$473,'Revenue Summary'!$B72,India!BA$6:BA$473)+SUMIF(Government!$M$6:$M$203,'Revenue Summary'!$B72,Government!BA$6:BA$203)+SUMIF('Pro Forma Adj.'!$M$6:$M$202,'Revenue Summary'!$B72,'Pro Forma Adj.'!BA$6:BA$202),SUMIF(Parent!$M$6:$M$209,'Revenue Summary'!$B72,Parent!BA$6:BA$209)+SUMIF(India!$M$6:$M$473,'Revenue Summary'!$B72,India!BA$6:BA$473)+SUMIF(Government!$M$6:$M$203,'Revenue Summary'!$B72,Government!BA$6:BA$203)+SUMIF('Pro Forma Adj.'!$M$6:$M$202,'Revenue Summary'!$B72,'Pro Forma Adj.'!BA$6:BA$202)+SUMIF('[1]2025 Pipeline'!$O$6:$O$140,'Revenue Summary'!$B72,'[1]2025 Pipeline'!AW$6:AW$140)+SUMIF('[1]2025 Pipeline'!$O$6:$O$140,'Revenue Summary'!$B72,'[1]2025 Pipeline'!BJ$6:BJ$140))</f>
        <v>1599461.3761906598</v>
      </c>
      <c r="Q72" s="64">
        <f>IF($B$3="NO",SUMIF(Parent!$M$6:$M$209,'Revenue Summary'!$B72,Parent!BB$6:BB$209)+SUMIF(India!$M$6:$M$473,'Revenue Summary'!$B72,India!BB$6:BB$473)+SUMIF(Government!$M$6:$M$203,'Revenue Summary'!$B72,Government!BB$6:BB$203)+SUMIF('Pro Forma Adj.'!$M$6:$M$202,'Revenue Summary'!$B72,'Pro Forma Adj.'!BB$6:BB$202),SUMIF(Parent!$M$6:$M$209,'Revenue Summary'!$B72,Parent!BB$6:BB$209)+SUMIF(India!$M$6:$M$473,'Revenue Summary'!$B72,India!BB$6:BB$473)+SUMIF(Government!$M$6:$M$203,'Revenue Summary'!$B72,Government!BB$6:BB$203)+SUMIF('Pro Forma Adj.'!$M$6:$M$202,'Revenue Summary'!$B72,'Pro Forma Adj.'!BB$6:BB$202)+SUMIF('[1]2025 Pipeline'!$O$6:$O$140,'Revenue Summary'!$B72,'[1]2025 Pipeline'!AX$6:AX$140)+SUMIF('[1]2025 Pipeline'!$O$6:$O$140,'Revenue Summary'!$B72,'[1]2025 Pipeline'!BK$6:BK$140))</f>
        <v>1004162.3865122386</v>
      </c>
      <c r="R72" s="64">
        <f>IF($B$3="NO",SUMIF(Parent!$M$6:$M$209,'Revenue Summary'!$B72,Parent!BC$6:BC$209)+SUMIF(India!$M$6:$M$473,'Revenue Summary'!$B72,India!BC$6:BC$473)+SUMIF(Government!$M$6:$M$203,'Revenue Summary'!$B72,Government!BC$6:BC$203)+SUMIF('Pro Forma Adj.'!$M$6:$M$202,'Revenue Summary'!$B72,'Pro Forma Adj.'!BC$6:BC$202),SUMIF(Parent!$M$6:$M$209,'Revenue Summary'!$B72,Parent!BC$6:BC$209)+SUMIF(India!$M$6:$M$473,'Revenue Summary'!$B72,India!BC$6:BC$473)+SUMIF(Government!$M$6:$M$203,'Revenue Summary'!$B72,Government!BC$6:BC$203)+SUMIF('Pro Forma Adj.'!$M$6:$M$202,'Revenue Summary'!$B72,'Pro Forma Adj.'!BC$6:BC$202)+SUMIF('[1]2025 Pipeline'!$O$6:$O$140,'Revenue Summary'!$B72,'[1]2025 Pipeline'!AY$6:AY$140)+SUMIF('[1]2025 Pipeline'!$O$6:$O$140,'Revenue Summary'!$B72,'[1]2025 Pipeline'!BL$6:BL$140))</f>
        <v>1673204.3929223758</v>
      </c>
      <c r="S72" s="64">
        <f>IF($B$3="NO",SUMIF(Parent!$M$6:$M$209,'Revenue Summary'!$B72,Parent!BD$6:BD$209)+SUMIF(India!$M$6:$M$473,'Revenue Summary'!$B72,India!BD$6:BD$473)+SUMIF(Government!$M$6:$M$203,'Revenue Summary'!$B72,Government!BD$6:BD$203)+SUMIF('Pro Forma Adj.'!$M$6:$M$202,'Revenue Summary'!$B72,'Pro Forma Adj.'!BD$6:BD$202),SUMIF(Parent!$M$6:$M$209,'Revenue Summary'!$B72,Parent!BD$6:BD$209)+SUMIF(India!$M$6:$M$473,'Revenue Summary'!$B72,India!BD$6:BD$473)+SUMIF(Government!$M$6:$M$203,'Revenue Summary'!$B72,Government!BD$6:BD$203)+SUMIF('Pro Forma Adj.'!$M$6:$M$202,'Revenue Summary'!$B72,'Pro Forma Adj.'!BD$6:BD$202)+SUMIF('[1]2025 Pipeline'!$O$6:$O$140,'Revenue Summary'!$B72,'[1]2025 Pipeline'!AZ$6:AZ$140)+SUMIF('[1]2025 Pipeline'!$O$6:$O$140,'Revenue Summary'!$B72,'[1]2025 Pipeline'!BM$6:BM$140))</f>
        <v>1079647.5277464746</v>
      </c>
      <c r="T72" s="64">
        <f>IF($B$3="NO",SUMIF(Parent!$M$6:$M$209,'Revenue Summary'!$B72,Parent!BE$6:BE$209)+SUMIF(India!$M$6:$M$473,'Revenue Summary'!$B72,India!BE$6:BE$473)+SUMIF(Government!$M$6:$M$203,'Revenue Summary'!$B72,Government!BE$6:BE$203)+SUMIF('Pro Forma Adj.'!$M$6:$M$202,'Revenue Summary'!$B72,'Pro Forma Adj.'!BE$6:BE$202),SUMIF(Parent!$M$6:$M$209,'Revenue Summary'!$B72,Parent!BE$6:BE$209)+SUMIF(India!$M$6:$M$473,'Revenue Summary'!$B72,India!BE$6:BE$473)+SUMIF(Government!$M$6:$M$203,'Revenue Summary'!$B72,Government!BE$6:BE$203)+SUMIF('Pro Forma Adj.'!$M$6:$M$202,'Revenue Summary'!$B72,'Pro Forma Adj.'!BE$6:BE$202)+SUMIF('[1]2025 Pipeline'!$O$6:$O$140,'Revenue Summary'!$B72,'[1]2025 Pipeline'!BA$6:BA$140)+SUMIF('[1]2025 Pipeline'!$O$6:$O$140,'Revenue Summary'!$B72,'[1]2025 Pipeline'!BN$6:BN$140))</f>
        <v>1152810.1311339294</v>
      </c>
      <c r="U72" s="64">
        <f>IF($B$3="NO",SUMIF(Parent!$M$6:$M$209,'Revenue Summary'!$B72,Parent!BF$6:BF$209)+SUMIF(India!$M$6:$M$473,'Revenue Summary'!$B72,India!BF$6:BF$473)+SUMIF(Government!$M$6:$M$203,'Revenue Summary'!$B72,Government!BF$6:BF$203)+SUMIF('Pro Forma Adj.'!$M$6:$M$202,'Revenue Summary'!$B72,'Pro Forma Adj.'!BF$6:BF$202),SUMIF(Parent!$M$6:$M$209,'Revenue Summary'!$B72,Parent!BF$6:BF$209)+SUMIF(India!$M$6:$M$473,'Revenue Summary'!$B72,India!BF$6:BF$473)+SUMIF(Government!$M$6:$M$203,'Revenue Summary'!$B72,Government!BF$6:BF$203)+SUMIF('Pro Forma Adj.'!$M$6:$M$202,'Revenue Summary'!$B72,'Pro Forma Adj.'!BF$6:BF$202)+SUMIF('[1]2025 Pipeline'!$O$6:$O$140,'Revenue Summary'!$B72,'[1]2025 Pipeline'!BB$6:BB$140)+SUMIF('[1]2025 Pipeline'!$O$6:$O$140,'Revenue Summary'!$B72,'[1]2025 Pipeline'!BO$6:BO$140))</f>
        <v>1321715.7964199677</v>
      </c>
      <c r="V72" s="64">
        <f>IF($B$3="NO",SUMIF(Parent!$M$6:$M$209,'Revenue Summary'!$B72,Parent!BG$6:BG$209)+SUMIF(India!$M$6:$M$473,'Revenue Summary'!$B72,India!BG$6:BG$473)+SUMIF(Government!$M$6:$M$203,'Revenue Summary'!$B72,Government!BG$6:BG$203)+SUMIF('Pro Forma Adj.'!$M$6:$M$202,'Revenue Summary'!$B72,'Pro Forma Adj.'!BG$6:BG$202),SUMIF(Parent!$M$6:$M$209,'Revenue Summary'!$B72,Parent!BG$6:BG$209)+SUMIF(India!$M$6:$M$473,'Revenue Summary'!$B72,India!BG$6:BG$473)+SUMIF(Government!$M$6:$M$203,'Revenue Summary'!$B72,Government!BG$6:BG$203)+SUMIF('Pro Forma Adj.'!$M$6:$M$202,'Revenue Summary'!$B72,'Pro Forma Adj.'!BG$6:BG$202)+SUMIF('[1]2025 Pipeline'!$O$6:$O$140,'Revenue Summary'!$B72,'[1]2025 Pipeline'!BC$6:BC$140)+SUMIF('[1]2025 Pipeline'!$O$6:$O$140,'Revenue Summary'!$B72,'[1]2025 Pipeline'!BP$6:BP$140))</f>
        <v>1428138.5449459185</v>
      </c>
      <c r="W72" s="64">
        <f>IF($B$3="NO",SUMIF(Parent!$M$6:$M$209,'Revenue Summary'!$B72,Parent!BH$6:BH$209)+SUMIF(India!$M$6:$M$473,'Revenue Summary'!$B72,India!BH$6:BH$473)+SUMIF(Government!$M$6:$M$203,'Revenue Summary'!$B72,Government!BH$6:BH$203)+SUMIF('Pro Forma Adj.'!$M$6:$M$202,'Revenue Summary'!$B72,'Pro Forma Adj.'!BH$6:BH$202),SUMIF(Parent!$M$6:$M$209,'Revenue Summary'!$B72,Parent!BH$6:BH$209)+SUMIF(India!$M$6:$M$473,'Revenue Summary'!$B72,India!BH$6:BH$473)+SUMIF(Government!$M$6:$M$203,'Revenue Summary'!$B72,Government!BH$6:BH$203)+SUMIF('Pro Forma Adj.'!$M$6:$M$202,'Revenue Summary'!$B72,'Pro Forma Adj.'!BH$6:BH$202)+SUMIF('[1]2025 Pipeline'!$O$6:$O$140,'Revenue Summary'!$B72,'[1]2025 Pipeline'!BD$6:BD$140)+SUMIF('[1]2025 Pipeline'!$O$6:$O$140,'Revenue Summary'!$B72,'[1]2025 Pipeline'!BQ$6:BQ$140))</f>
        <v>1479243.3044167848</v>
      </c>
      <c r="X72" s="64">
        <f>IF($B$3="NO",SUMIF(Parent!$M$6:$M$209,'Revenue Summary'!$B72,Parent!BI$6:BI$209)+SUMIF(India!$M$6:$M$473,'Revenue Summary'!$B72,India!BI$6:BI$473)+SUMIF(Government!$M$6:$M$203,'Revenue Summary'!$B72,Government!BI$6:BI$203)+SUMIF('Pro Forma Adj.'!$M$6:$M$202,'Revenue Summary'!$B72,'Pro Forma Adj.'!BI$6:BI$202),SUMIF(Parent!$M$6:$M$209,'Revenue Summary'!$B72,Parent!BI$6:BI$209)+SUMIF(India!$M$6:$M$473,'Revenue Summary'!$B72,India!BI$6:BI$473)+SUMIF(Government!$M$6:$M$203,'Revenue Summary'!$B72,Government!BI$6:BI$203)+SUMIF('Pro Forma Adj.'!$M$6:$M$202,'Revenue Summary'!$B72,'Pro Forma Adj.'!BI$6:BI$202)+SUMIF('[1]2025 Pipeline'!$O$6:$O$140,'Revenue Summary'!$B72,'[1]2025 Pipeline'!BE$6:BE$140)+SUMIF('[1]2025 Pipeline'!$O$6:$O$140,'Revenue Summary'!$B72,'[1]2025 Pipeline'!BR$6:BR$140))</f>
        <v>1479189.9747720989</v>
      </c>
      <c r="Y72" s="64">
        <f>IF($B$3="NO",SUMIF(Parent!$M$6:$M$209,'Revenue Summary'!$B72,Parent!BJ$6:BJ$209)+SUMIF(India!$M$6:$M$473,'Revenue Summary'!$B72,India!BJ$6:BJ$473)+SUMIF(Government!$M$6:$M$203,'Revenue Summary'!$B72,Government!BJ$6:BJ$203)+SUMIF('Pro Forma Adj.'!$M$6:$M$202,'Revenue Summary'!$B72,'Pro Forma Adj.'!BJ$6:BJ$202),SUMIF(Parent!$M$6:$M$209,'Revenue Summary'!$B72,Parent!BJ$6:BJ$209)+SUMIF(India!$M$6:$M$473,'Revenue Summary'!$B72,India!BJ$6:BJ$473)+SUMIF(Government!$M$6:$M$203,'Revenue Summary'!$B72,Government!BJ$6:BJ$203)+SUMIF('Pro Forma Adj.'!$M$6:$M$202,'Revenue Summary'!$B72,'Pro Forma Adj.'!BJ$6:BJ$202)+SUMIF('[1]2025 Pipeline'!$O$6:$O$140,'Revenue Summary'!$B72,'[1]2025 Pipeline'!BF$6:BF$140)+SUMIF('[1]2025 Pipeline'!$O$6:$O$140,'Revenue Summary'!$B72,'[1]2025 Pipeline'!BS$6:BS$140))</f>
        <v>1697975.8191544504</v>
      </c>
      <c r="Z72" s="64">
        <f>IF($B$3="NO",SUMIF(Parent!$M$6:$M$209,'Revenue Summary'!$B72,Parent!BK$6:BK$209)+SUMIF(India!$M$6:$M$473,'Revenue Summary'!$B72,India!BK$6:BK$473)+SUMIF(Government!$M$6:$M$203,'Revenue Summary'!$B72,Government!BK$6:BK$203)+SUMIF('Pro Forma Adj.'!$M$6:$M$202,'Revenue Summary'!$B72,'Pro Forma Adj.'!BK$6:BK$202),SUMIF(Parent!$M$6:$M$209,'Revenue Summary'!$B72,Parent!BK$6:BK$209)+SUMIF(India!$M$6:$M$473,'Revenue Summary'!$B72,India!BK$6:BK$473)+SUMIF(Government!$M$6:$M$203,'Revenue Summary'!$B72,Government!BK$6:BK$203)+SUMIF('Pro Forma Adj.'!$M$6:$M$202,'Revenue Summary'!$B72,'Pro Forma Adj.'!BK$6:BK$202)+SUMIF('[1]2025 Pipeline'!$O$6:$O$140,'Revenue Summary'!$B72,'[1]2025 Pipeline'!BG$6:BG$140)+SUMIF('[1]2025 Pipeline'!$O$6:$O$140,'Revenue Summary'!$B72,'[1]2025 Pipeline'!BT$6:BT$140))</f>
        <v>1871095.5607644492</v>
      </c>
    </row>
    <row r="73" spans="2:26" x14ac:dyDescent="0.15">
      <c r="B73" s="5" t="s">
        <v>90</v>
      </c>
      <c r="C73" s="64">
        <f>SUMIF(Parent!$M$6:$M$209,'Revenue Summary'!$B73,Parent!AN$6:AN$209)+SUMIF(India!$M$6:$M$473,'Revenue Summary'!$B73,India!AN$6:AN$473)+SUMIF(Government!$M$6:$M$203,'Revenue Summary'!$B73,Government!AN$6:AN$203)+SUMIF('Pro Forma Adj.'!$M$6:$M$202,'Revenue Summary'!$B73,'Pro Forma Adj.'!AN$6:AN$202)</f>
        <v>0</v>
      </c>
      <c r="D73" s="64">
        <f>SUMIF(Parent!$M$6:$M$209,'Revenue Summary'!$B73,Parent!AO$6:AO$209)+SUMIF(India!$M$6:$M$473,'Revenue Summary'!$B73,India!AO$6:AO$473)+SUMIF(Government!$M$6:$M$203,'Revenue Summary'!$B73,Government!AO$6:AO$203)+SUMIF('Pro Forma Adj.'!$M$6:$M$202,'Revenue Summary'!$B73,'Pro Forma Adj.'!AO$6:AO$202)</f>
        <v>0</v>
      </c>
      <c r="E73" s="64">
        <f>SUMIF(Parent!$M$6:$M$209,'Revenue Summary'!$B73,Parent!AP$6:AP$209)+SUMIF(India!$M$6:$M$473,'Revenue Summary'!$B73,India!AP$6:AP$473)+SUMIF(Government!$M$6:$M$203,'Revenue Summary'!$B73,Government!AP$6:AP$203)+SUMIF('Pro Forma Adj.'!$M$6:$M$202,'Revenue Summary'!$B73,'Pro Forma Adj.'!AP$6:AP$202)</f>
        <v>0</v>
      </c>
      <c r="F73" s="64">
        <f>SUMIF(Parent!$M$6:$M$209,'Revenue Summary'!$B73,Parent!AQ$6:AQ$209)+SUMIF(India!$M$6:$M$473,'Revenue Summary'!$B73,India!AQ$6:AQ$473)+SUMIF(Government!$M$6:$M$203,'Revenue Summary'!$B73,Government!AQ$6:AQ$203)+SUMIF('Pro Forma Adj.'!$M$6:$M$202,'Revenue Summary'!$B73,'Pro Forma Adj.'!AQ$6:AQ$202)</f>
        <v>0</v>
      </c>
      <c r="G73" s="64">
        <f>SUMIF(Parent!$M$6:$M$209,'Revenue Summary'!$B73,Parent!AR$6:AR$209)+SUMIF(India!$M$6:$M$473,'Revenue Summary'!$B73,India!AR$6:AR$473)+SUMIF(Government!$M$6:$M$203,'Revenue Summary'!$B73,Government!AR$6:AR$203)+SUMIF('Pro Forma Adj.'!$M$6:$M$202,'Revenue Summary'!$B73,'Pro Forma Adj.'!AR$6:AR$202)</f>
        <v>0</v>
      </c>
      <c r="H73" s="64">
        <f>SUMIF(Parent!$M$6:$M$209,'Revenue Summary'!$B73,Parent!AS$6:AS$209)+SUMIF(India!$M$6:$M$473,'Revenue Summary'!$B73,India!AS$6:AS$473)+SUMIF(Government!$M$6:$M$203,'Revenue Summary'!$B73,Government!AS$6:AS$203)+SUMIF('Pro Forma Adj.'!$M$6:$M$202,'Revenue Summary'!$B73,'Pro Forma Adj.'!AS$6:AS$202)</f>
        <v>0</v>
      </c>
      <c r="I73" s="64">
        <f>SUMIF(Parent!$M$6:$M$209,'Revenue Summary'!$B73,Parent!AT$6:AT$209)+SUMIF(India!$M$6:$M$473,'Revenue Summary'!$B73,India!AT$6:AT$473)+SUMIF(Government!$M$6:$M$203,'Revenue Summary'!$B73,Government!AT$6:AT$203)+SUMIF('Pro Forma Adj.'!$M$6:$M$202,'Revenue Summary'!$B73,'Pro Forma Adj.'!AT$6:AT$202)</f>
        <v>0</v>
      </c>
      <c r="J73" s="64">
        <f>SUMIF(Parent!$M$6:$M$209,'Revenue Summary'!$B73,Parent!AU$6:AU$209)+SUMIF(India!$M$6:$M$473,'Revenue Summary'!$B73,India!AU$6:AU$473)+SUMIF(Government!$M$6:$M$203,'Revenue Summary'!$B73,Government!AU$6:AU$203)+SUMIF('Pro Forma Adj.'!$M$6:$M$202,'Revenue Summary'!$B73,'Pro Forma Adj.'!AU$6:AU$202)</f>
        <v>0</v>
      </c>
      <c r="K73" s="64">
        <f>SUMIF(Parent!$M$6:$M$209,'Revenue Summary'!$B73,Parent!AV$6:AV$209)+SUMIF(India!$M$6:$M$473,'Revenue Summary'!$B73,India!AV$6:AV$473)+SUMIF(Government!$M$6:$M$203,'Revenue Summary'!$B73,Government!AV$6:AV$203)+SUMIF('Pro Forma Adj.'!$M$6:$M$202,'Revenue Summary'!$B73,'Pro Forma Adj.'!AV$6:AV$202)</f>
        <v>0</v>
      </c>
      <c r="L73" s="64">
        <f>SUMIF(Parent!$M$6:$M$209,'Revenue Summary'!$B73,Parent!AW$6:AW$209)+SUMIF(India!$M$6:$M$473,'Revenue Summary'!$B73,India!AW$6:AW$473)+SUMIF(Government!$M$6:$M$203,'Revenue Summary'!$B73,Government!AW$6:AW$203)+SUMIF('Pro Forma Adj.'!$M$6:$M$202,'Revenue Summary'!$B73,'Pro Forma Adj.'!AW$6:AW$202)</f>
        <v>0</v>
      </c>
      <c r="M73" s="64">
        <f>SUMIF(Parent!$M$6:$M$209,'Revenue Summary'!$B73,Parent!AX$6:AX$209)+SUMIF(India!$M$6:$M$473,'Revenue Summary'!$B73,India!AX$6:AX$473)+SUMIF(Government!$M$6:$M$203,'Revenue Summary'!$B73,Government!AX$6:AX$203)+SUMIF('Pro Forma Adj.'!$M$6:$M$202,'Revenue Summary'!$B73,'Pro Forma Adj.'!AX$6:AX$202)</f>
        <v>0</v>
      </c>
      <c r="N73" s="64">
        <f>SUMIF(Parent!$M$6:$M$209,'Revenue Summary'!$B73,Parent!AY$6:AY$209)+SUMIF(India!$M$6:$M$473,'Revenue Summary'!$B73,India!AY$6:AY$473)+SUMIF(Government!$M$6:$M$203,'Revenue Summary'!$B73,Government!AY$6:AY$203)+SUMIF('Pro Forma Adj.'!$M$6:$M$202,'Revenue Summary'!$B73,'Pro Forma Adj.'!AY$6:AY$202)</f>
        <v>0</v>
      </c>
      <c r="O73" s="64">
        <f>IF($B$3="NO",SUMIF(Parent!$M$6:$M$209,'Revenue Summary'!$B73,Parent!AZ$6:AZ$209)+SUMIF(India!$M$6:$M$473,'Revenue Summary'!$B73,India!AZ$6:AZ$473)+SUMIF(Government!$M$6:$M$203,'Revenue Summary'!$B73,Government!AZ$6:AZ$203)+SUMIF('Pro Forma Adj.'!$M$6:$M$202,'Revenue Summary'!$B73,'Pro Forma Adj.'!AZ$6:AZ$202),SUMIF(Parent!$M$6:$M$209,'Revenue Summary'!$B73,Parent!AZ$6:AZ$209)+SUMIF(India!$M$6:$M$473,'Revenue Summary'!$B73,India!AZ$6:AZ$473)+SUMIF(Government!$M$6:$M$203,'Revenue Summary'!$B73,Government!AZ$6:AZ$203)+SUMIF('Pro Forma Adj.'!$M$6:$M$202,'Revenue Summary'!$B73,'Pro Forma Adj.'!AZ$6:AZ$202)+SUMIF('[1]2025 Pipeline'!$O$6:$O$140,'Revenue Summary'!$B73,'[1]2025 Pipeline'!AV$6:AV$140)+SUMIF('[1]2025 Pipeline'!$O$6:$O$140,'Revenue Summary'!$B73,'[1]2025 Pipeline'!BI$6:BI$140))</f>
        <v>0</v>
      </c>
      <c r="P73" s="64">
        <f>IF($B$3="NO",SUMIF(Parent!$M$6:$M$209,'Revenue Summary'!$B73,Parent!BA$6:BA$209)+SUMIF(India!$M$6:$M$473,'Revenue Summary'!$B73,India!BA$6:BA$473)+SUMIF(Government!$M$6:$M$203,'Revenue Summary'!$B73,Government!BA$6:BA$203)+SUMIF('Pro Forma Adj.'!$M$6:$M$202,'Revenue Summary'!$B73,'Pro Forma Adj.'!BA$6:BA$202),SUMIF(Parent!$M$6:$M$209,'Revenue Summary'!$B73,Parent!BA$6:BA$209)+SUMIF(India!$M$6:$M$473,'Revenue Summary'!$B73,India!BA$6:BA$473)+SUMIF(Government!$M$6:$M$203,'Revenue Summary'!$B73,Government!BA$6:BA$203)+SUMIF('Pro Forma Adj.'!$M$6:$M$202,'Revenue Summary'!$B73,'Pro Forma Adj.'!BA$6:BA$202)+SUMIF('[1]2025 Pipeline'!$O$6:$O$140,'Revenue Summary'!$B73,'[1]2025 Pipeline'!AW$6:AW$140)+SUMIF('[1]2025 Pipeline'!$O$6:$O$140,'Revenue Summary'!$B73,'[1]2025 Pipeline'!BJ$6:BJ$140))</f>
        <v>0</v>
      </c>
      <c r="Q73" s="64">
        <f>IF($B$3="NO",SUMIF(Parent!$M$6:$M$209,'Revenue Summary'!$B73,Parent!BB$6:BB$209)+SUMIF(India!$M$6:$M$473,'Revenue Summary'!$B73,India!BB$6:BB$473)+SUMIF(Government!$M$6:$M$203,'Revenue Summary'!$B73,Government!BB$6:BB$203)+SUMIF('Pro Forma Adj.'!$M$6:$M$202,'Revenue Summary'!$B73,'Pro Forma Adj.'!BB$6:BB$202),SUMIF(Parent!$M$6:$M$209,'Revenue Summary'!$B73,Parent!BB$6:BB$209)+SUMIF(India!$M$6:$M$473,'Revenue Summary'!$B73,India!BB$6:BB$473)+SUMIF(Government!$M$6:$M$203,'Revenue Summary'!$B73,Government!BB$6:BB$203)+SUMIF('Pro Forma Adj.'!$M$6:$M$202,'Revenue Summary'!$B73,'Pro Forma Adj.'!BB$6:BB$202)+SUMIF('[1]2025 Pipeline'!$O$6:$O$140,'Revenue Summary'!$B73,'[1]2025 Pipeline'!AX$6:AX$140)+SUMIF('[1]2025 Pipeline'!$O$6:$O$140,'Revenue Summary'!$B73,'[1]2025 Pipeline'!BK$6:BK$140))</f>
        <v>0</v>
      </c>
      <c r="R73" s="64">
        <f>IF($B$3="NO",SUMIF(Parent!$M$6:$M$209,'Revenue Summary'!$B73,Parent!BC$6:BC$209)+SUMIF(India!$M$6:$M$473,'Revenue Summary'!$B73,India!BC$6:BC$473)+SUMIF(Government!$M$6:$M$203,'Revenue Summary'!$B73,Government!BC$6:BC$203)+SUMIF('Pro Forma Adj.'!$M$6:$M$202,'Revenue Summary'!$B73,'Pro Forma Adj.'!BC$6:BC$202),SUMIF(Parent!$M$6:$M$209,'Revenue Summary'!$B73,Parent!BC$6:BC$209)+SUMIF(India!$M$6:$M$473,'Revenue Summary'!$B73,India!BC$6:BC$473)+SUMIF(Government!$M$6:$M$203,'Revenue Summary'!$B73,Government!BC$6:BC$203)+SUMIF('Pro Forma Adj.'!$M$6:$M$202,'Revenue Summary'!$B73,'Pro Forma Adj.'!BC$6:BC$202)+SUMIF('[1]2025 Pipeline'!$O$6:$O$140,'Revenue Summary'!$B73,'[1]2025 Pipeline'!AY$6:AY$140)+SUMIF('[1]2025 Pipeline'!$O$6:$O$140,'Revenue Summary'!$B73,'[1]2025 Pipeline'!BL$6:BL$140))</f>
        <v>0</v>
      </c>
      <c r="S73" s="64">
        <f>IF($B$3="NO",SUMIF(Parent!$M$6:$M$209,'Revenue Summary'!$B73,Parent!BD$6:BD$209)+SUMIF(India!$M$6:$M$473,'Revenue Summary'!$B73,India!BD$6:BD$473)+SUMIF(Government!$M$6:$M$203,'Revenue Summary'!$B73,Government!BD$6:BD$203)+SUMIF('Pro Forma Adj.'!$M$6:$M$202,'Revenue Summary'!$B73,'Pro Forma Adj.'!BD$6:BD$202),SUMIF(Parent!$M$6:$M$209,'Revenue Summary'!$B73,Parent!BD$6:BD$209)+SUMIF(India!$M$6:$M$473,'Revenue Summary'!$B73,India!BD$6:BD$473)+SUMIF(Government!$M$6:$M$203,'Revenue Summary'!$B73,Government!BD$6:BD$203)+SUMIF('Pro Forma Adj.'!$M$6:$M$202,'Revenue Summary'!$B73,'Pro Forma Adj.'!BD$6:BD$202)+SUMIF('[1]2025 Pipeline'!$O$6:$O$140,'Revenue Summary'!$B73,'[1]2025 Pipeline'!AZ$6:AZ$140)+SUMIF('[1]2025 Pipeline'!$O$6:$O$140,'Revenue Summary'!$B73,'[1]2025 Pipeline'!BM$6:BM$140))</f>
        <v>0</v>
      </c>
      <c r="T73" s="64">
        <f>IF($B$3="NO",SUMIF(Parent!$M$6:$M$209,'Revenue Summary'!$B73,Parent!BE$6:BE$209)+SUMIF(India!$M$6:$M$473,'Revenue Summary'!$B73,India!BE$6:BE$473)+SUMIF(Government!$M$6:$M$203,'Revenue Summary'!$B73,Government!BE$6:BE$203)+SUMIF('Pro Forma Adj.'!$M$6:$M$202,'Revenue Summary'!$B73,'Pro Forma Adj.'!BE$6:BE$202),SUMIF(Parent!$M$6:$M$209,'Revenue Summary'!$B73,Parent!BE$6:BE$209)+SUMIF(India!$M$6:$M$473,'Revenue Summary'!$B73,India!BE$6:BE$473)+SUMIF(Government!$M$6:$M$203,'Revenue Summary'!$B73,Government!BE$6:BE$203)+SUMIF('Pro Forma Adj.'!$M$6:$M$202,'Revenue Summary'!$B73,'Pro Forma Adj.'!BE$6:BE$202)+SUMIF('[1]2025 Pipeline'!$O$6:$O$140,'Revenue Summary'!$B73,'[1]2025 Pipeline'!BA$6:BA$140)+SUMIF('[1]2025 Pipeline'!$O$6:$O$140,'Revenue Summary'!$B73,'[1]2025 Pipeline'!BN$6:BN$140))</f>
        <v>0</v>
      </c>
      <c r="U73" s="64">
        <f>IF($B$3="NO",SUMIF(Parent!$M$6:$M$209,'Revenue Summary'!$B73,Parent!BF$6:BF$209)+SUMIF(India!$M$6:$M$473,'Revenue Summary'!$B73,India!BF$6:BF$473)+SUMIF(Government!$M$6:$M$203,'Revenue Summary'!$B73,Government!BF$6:BF$203)+SUMIF('Pro Forma Adj.'!$M$6:$M$202,'Revenue Summary'!$B73,'Pro Forma Adj.'!BF$6:BF$202),SUMIF(Parent!$M$6:$M$209,'Revenue Summary'!$B73,Parent!BF$6:BF$209)+SUMIF(India!$M$6:$M$473,'Revenue Summary'!$B73,India!BF$6:BF$473)+SUMIF(Government!$M$6:$M$203,'Revenue Summary'!$B73,Government!BF$6:BF$203)+SUMIF('Pro Forma Adj.'!$M$6:$M$202,'Revenue Summary'!$B73,'Pro Forma Adj.'!BF$6:BF$202)+SUMIF('[1]2025 Pipeline'!$O$6:$O$140,'Revenue Summary'!$B73,'[1]2025 Pipeline'!BB$6:BB$140)+SUMIF('[1]2025 Pipeline'!$O$6:$O$140,'Revenue Summary'!$B73,'[1]2025 Pipeline'!BO$6:BO$140))</f>
        <v>0</v>
      </c>
      <c r="V73" s="64">
        <f>IF($B$3="NO",SUMIF(Parent!$M$6:$M$209,'Revenue Summary'!$B73,Parent!BG$6:BG$209)+SUMIF(India!$M$6:$M$473,'Revenue Summary'!$B73,India!BG$6:BG$473)+SUMIF(Government!$M$6:$M$203,'Revenue Summary'!$B73,Government!BG$6:BG$203)+SUMIF('Pro Forma Adj.'!$M$6:$M$202,'Revenue Summary'!$B73,'Pro Forma Adj.'!BG$6:BG$202),SUMIF(Parent!$M$6:$M$209,'Revenue Summary'!$B73,Parent!BG$6:BG$209)+SUMIF(India!$M$6:$M$473,'Revenue Summary'!$B73,India!BG$6:BG$473)+SUMIF(Government!$M$6:$M$203,'Revenue Summary'!$B73,Government!BG$6:BG$203)+SUMIF('Pro Forma Adj.'!$M$6:$M$202,'Revenue Summary'!$B73,'Pro Forma Adj.'!BG$6:BG$202)+SUMIF('[1]2025 Pipeline'!$O$6:$O$140,'Revenue Summary'!$B73,'[1]2025 Pipeline'!BC$6:BC$140)+SUMIF('[1]2025 Pipeline'!$O$6:$O$140,'Revenue Summary'!$B73,'[1]2025 Pipeline'!BP$6:BP$140))</f>
        <v>0</v>
      </c>
      <c r="W73" s="64">
        <f>IF($B$3="NO",SUMIF(Parent!$M$6:$M$209,'Revenue Summary'!$B73,Parent!BH$6:BH$209)+SUMIF(India!$M$6:$M$473,'Revenue Summary'!$B73,India!BH$6:BH$473)+SUMIF(Government!$M$6:$M$203,'Revenue Summary'!$B73,Government!BH$6:BH$203)+SUMIF('Pro Forma Adj.'!$M$6:$M$202,'Revenue Summary'!$B73,'Pro Forma Adj.'!BH$6:BH$202),SUMIF(Parent!$M$6:$M$209,'Revenue Summary'!$B73,Parent!BH$6:BH$209)+SUMIF(India!$M$6:$M$473,'Revenue Summary'!$B73,India!BH$6:BH$473)+SUMIF(Government!$M$6:$M$203,'Revenue Summary'!$B73,Government!BH$6:BH$203)+SUMIF('Pro Forma Adj.'!$M$6:$M$202,'Revenue Summary'!$B73,'Pro Forma Adj.'!BH$6:BH$202)+SUMIF('[1]2025 Pipeline'!$O$6:$O$140,'Revenue Summary'!$B73,'[1]2025 Pipeline'!BD$6:BD$140)+SUMIF('[1]2025 Pipeline'!$O$6:$O$140,'Revenue Summary'!$B73,'[1]2025 Pipeline'!BQ$6:BQ$140))</f>
        <v>0</v>
      </c>
      <c r="X73" s="64">
        <f>IF($B$3="NO",SUMIF(Parent!$M$6:$M$209,'Revenue Summary'!$B73,Parent!BI$6:BI$209)+SUMIF(India!$M$6:$M$473,'Revenue Summary'!$B73,India!BI$6:BI$473)+SUMIF(Government!$M$6:$M$203,'Revenue Summary'!$B73,Government!BI$6:BI$203)+SUMIF('Pro Forma Adj.'!$M$6:$M$202,'Revenue Summary'!$B73,'Pro Forma Adj.'!BI$6:BI$202),SUMIF(Parent!$M$6:$M$209,'Revenue Summary'!$B73,Parent!BI$6:BI$209)+SUMIF(India!$M$6:$M$473,'Revenue Summary'!$B73,India!BI$6:BI$473)+SUMIF(Government!$M$6:$M$203,'Revenue Summary'!$B73,Government!BI$6:BI$203)+SUMIF('Pro Forma Adj.'!$M$6:$M$202,'Revenue Summary'!$B73,'Pro Forma Adj.'!BI$6:BI$202)+SUMIF('[1]2025 Pipeline'!$O$6:$O$140,'Revenue Summary'!$B73,'[1]2025 Pipeline'!BE$6:BE$140)+SUMIF('[1]2025 Pipeline'!$O$6:$O$140,'Revenue Summary'!$B73,'[1]2025 Pipeline'!BR$6:BR$140))</f>
        <v>0</v>
      </c>
      <c r="Y73" s="64">
        <f>IF($B$3="NO",SUMIF(Parent!$M$6:$M$209,'Revenue Summary'!$B73,Parent!BJ$6:BJ$209)+SUMIF(India!$M$6:$M$473,'Revenue Summary'!$B73,India!BJ$6:BJ$473)+SUMIF(Government!$M$6:$M$203,'Revenue Summary'!$B73,Government!BJ$6:BJ$203)+SUMIF('Pro Forma Adj.'!$M$6:$M$202,'Revenue Summary'!$B73,'Pro Forma Adj.'!BJ$6:BJ$202),SUMIF(Parent!$M$6:$M$209,'Revenue Summary'!$B73,Parent!BJ$6:BJ$209)+SUMIF(India!$M$6:$M$473,'Revenue Summary'!$B73,India!BJ$6:BJ$473)+SUMIF(Government!$M$6:$M$203,'Revenue Summary'!$B73,Government!BJ$6:BJ$203)+SUMIF('Pro Forma Adj.'!$M$6:$M$202,'Revenue Summary'!$B73,'Pro Forma Adj.'!BJ$6:BJ$202)+SUMIF('[1]2025 Pipeline'!$O$6:$O$140,'Revenue Summary'!$B73,'[1]2025 Pipeline'!BF$6:BF$140)+SUMIF('[1]2025 Pipeline'!$O$6:$O$140,'Revenue Summary'!$B73,'[1]2025 Pipeline'!BS$6:BS$140))</f>
        <v>11250</v>
      </c>
      <c r="Z73" s="64">
        <f>IF($B$3="NO",SUMIF(Parent!$M$6:$M$209,'Revenue Summary'!$B73,Parent!BK$6:BK$209)+SUMIF(India!$M$6:$M$473,'Revenue Summary'!$B73,India!BK$6:BK$473)+SUMIF(Government!$M$6:$M$203,'Revenue Summary'!$B73,Government!BK$6:BK$203)+SUMIF('Pro Forma Adj.'!$M$6:$M$202,'Revenue Summary'!$B73,'Pro Forma Adj.'!BK$6:BK$202),SUMIF(Parent!$M$6:$M$209,'Revenue Summary'!$B73,Parent!BK$6:BK$209)+SUMIF(India!$M$6:$M$473,'Revenue Summary'!$B73,India!BK$6:BK$473)+SUMIF(Government!$M$6:$M$203,'Revenue Summary'!$B73,Government!BK$6:BK$203)+SUMIF('Pro Forma Adj.'!$M$6:$M$202,'Revenue Summary'!$B73,'Pro Forma Adj.'!BK$6:BK$202)+SUMIF('[1]2025 Pipeline'!$O$6:$O$140,'Revenue Summary'!$B73,'[1]2025 Pipeline'!BG$6:BG$140)+SUMIF('[1]2025 Pipeline'!$O$6:$O$140,'Revenue Summary'!$B73,'[1]2025 Pipeline'!BT$6:BT$140))</f>
        <v>11250</v>
      </c>
    </row>
    <row r="74" spans="2:26" x14ac:dyDescent="0.15">
      <c r="B74" s="5" t="s">
        <v>91</v>
      </c>
      <c r="C74" s="64">
        <f>SUMIF(Parent!$M$6:$M$209,'Revenue Summary'!$B74,Parent!AN$6:AN$209)+SUMIF(India!$M$6:$M$473,'Revenue Summary'!$B74,India!AN$6:AN$473)+SUMIF(Government!$M$6:$M$203,'Revenue Summary'!$B74,Government!AN$6:AN$203)+SUMIF('Pro Forma Adj.'!$M$6:$M$202,'Revenue Summary'!$B74,'Pro Forma Adj.'!AN$6:AN$202)</f>
        <v>11828.014955006558</v>
      </c>
      <c r="D74" s="64">
        <f>SUMIF(Parent!$M$6:$M$209,'Revenue Summary'!$B74,Parent!AO$6:AO$209)+SUMIF(India!$M$6:$M$473,'Revenue Summary'!$B74,India!AO$6:AO$473)+SUMIF(Government!$M$6:$M$203,'Revenue Summary'!$B74,Government!AO$6:AO$203)+SUMIF('Pro Forma Adj.'!$M$6:$M$202,'Revenue Summary'!$B74,'Pro Forma Adj.'!AO$6:AO$202)</f>
        <v>47568.427537530959</v>
      </c>
      <c r="E74" s="64">
        <f>SUMIF(Parent!$M$6:$M$209,'Revenue Summary'!$B74,Parent!AP$6:AP$209)+SUMIF(India!$M$6:$M$473,'Revenue Summary'!$B74,India!AP$6:AP$473)+SUMIF(Government!$M$6:$M$203,'Revenue Summary'!$B74,Government!AP$6:AP$203)+SUMIF('Pro Forma Adj.'!$M$6:$M$202,'Revenue Summary'!$B74,'Pro Forma Adj.'!AP$6:AP$202)</f>
        <v>24512.81429609366</v>
      </c>
      <c r="F74" s="64">
        <f>SUMIF(Parent!$M$6:$M$209,'Revenue Summary'!$B74,Parent!AQ$6:AQ$209)+SUMIF(India!$M$6:$M$473,'Revenue Summary'!$B74,India!AQ$6:AQ$473)+SUMIF(Government!$M$6:$M$203,'Revenue Summary'!$B74,Government!AQ$6:AQ$203)+SUMIF('Pro Forma Adj.'!$M$6:$M$202,'Revenue Summary'!$B74,'Pro Forma Adj.'!AQ$6:AQ$202)</f>
        <v>24199.099871781909</v>
      </c>
      <c r="G74" s="64">
        <f>SUMIF(Parent!$M$6:$M$209,'Revenue Summary'!$B74,Parent!AR$6:AR$209)+SUMIF(India!$M$6:$M$473,'Revenue Summary'!$B74,India!AR$6:AR$473)+SUMIF(Government!$M$6:$M$203,'Revenue Summary'!$B74,Government!AR$6:AR$203)+SUMIF('Pro Forma Adj.'!$M$6:$M$202,'Revenue Summary'!$B74,'Pro Forma Adj.'!AR$6:AR$202)</f>
        <v>33113.234068857804</v>
      </c>
      <c r="H74" s="64">
        <f>SUMIF(Parent!$M$6:$M$209,'Revenue Summary'!$B74,Parent!AS$6:AS$209)+SUMIF(India!$M$6:$M$473,'Revenue Summary'!$B74,India!AS$6:AS$473)+SUMIF(Government!$M$6:$M$203,'Revenue Summary'!$B74,Government!AS$6:AS$203)+SUMIF('Pro Forma Adj.'!$M$6:$M$202,'Revenue Summary'!$B74,'Pro Forma Adj.'!AS$6:AS$202)</f>
        <v>53482.610438051721</v>
      </c>
      <c r="I74" s="64">
        <f>SUMIF(Parent!$M$6:$M$209,'Revenue Summary'!$B74,Parent!AT$6:AT$209)+SUMIF(India!$M$6:$M$473,'Revenue Summary'!$B74,India!AT$6:AT$473)+SUMIF(Government!$M$6:$M$203,'Revenue Summary'!$B74,Government!AT$6:AT$203)+SUMIF('Pro Forma Adj.'!$M$6:$M$202,'Revenue Summary'!$B74,'Pro Forma Adj.'!AT$6:AT$202)</f>
        <v>16246.261540068226</v>
      </c>
      <c r="J74" s="64">
        <f>SUMIF(Parent!$M$6:$M$209,'Revenue Summary'!$B74,Parent!AU$6:AU$209)+SUMIF(India!$M$6:$M$473,'Revenue Summary'!$B74,India!AU$6:AU$473)+SUMIF(Government!$M$6:$M$203,'Revenue Summary'!$B74,Government!AU$6:AU$203)+SUMIF('Pro Forma Adj.'!$M$6:$M$202,'Revenue Summary'!$B74,'Pro Forma Adj.'!AU$6:AU$202)</f>
        <v>69651.074781406161</v>
      </c>
      <c r="K74" s="64">
        <f>SUMIF(Parent!$M$6:$M$209,'Revenue Summary'!$B74,Parent!AV$6:AV$209)+SUMIF(India!$M$6:$M$473,'Revenue Summary'!$B74,India!AV$6:AV$473)+SUMIF(Government!$M$6:$M$203,'Revenue Summary'!$B74,Government!AV$6:AV$203)+SUMIF('Pro Forma Adj.'!$M$6:$M$202,'Revenue Summary'!$B74,'Pro Forma Adj.'!AV$6:AV$202)</f>
        <v>30693.713098609402</v>
      </c>
      <c r="L74" s="64">
        <f>SUMIF(Parent!$M$6:$M$209,'Revenue Summary'!$B74,Parent!AW$6:AW$209)+SUMIF(India!$M$6:$M$473,'Revenue Summary'!$B74,India!AW$6:AW$473)+SUMIF(Government!$M$6:$M$203,'Revenue Summary'!$B74,Government!AW$6:AW$203)+SUMIF('Pro Forma Adj.'!$M$6:$M$202,'Revenue Summary'!$B74,'Pro Forma Adj.'!AW$6:AW$202)</f>
        <v>33604.523036441045</v>
      </c>
      <c r="M74" s="64">
        <f>SUMIF(Parent!$M$6:$M$209,'Revenue Summary'!$B74,Parent!AX$6:AX$209)+SUMIF(India!$M$6:$M$473,'Revenue Summary'!$B74,India!AX$6:AX$473)+SUMIF(Government!$M$6:$M$203,'Revenue Summary'!$B74,Government!AX$6:AX$203)+SUMIF('Pro Forma Adj.'!$M$6:$M$202,'Revenue Summary'!$B74,'Pro Forma Adj.'!AX$6:AX$202)</f>
        <v>30528.826197887658</v>
      </c>
      <c r="N74" s="64">
        <f>SUMIF(Parent!$M$6:$M$209,'Revenue Summary'!$B74,Parent!AY$6:AY$209)+SUMIF(India!$M$6:$M$473,'Revenue Summary'!$B74,India!AY$6:AY$473)+SUMIF(Government!$M$6:$M$203,'Revenue Summary'!$B74,Government!AY$6:AY$203)+SUMIF('Pro Forma Adj.'!$M$6:$M$202,'Revenue Summary'!$B74,'Pro Forma Adj.'!AY$6:AY$202)</f>
        <v>85016.824380527411</v>
      </c>
      <c r="O74" s="64">
        <f>IF($B$3="NO",SUMIF(Parent!$M$6:$M$209,'Revenue Summary'!$B74,Parent!AZ$6:AZ$209)+SUMIF(India!$M$6:$M$473,'Revenue Summary'!$B74,India!AZ$6:AZ$473)+SUMIF(Government!$M$6:$M$203,'Revenue Summary'!$B74,Government!AZ$6:AZ$203)+SUMIF('Pro Forma Adj.'!$M$6:$M$202,'Revenue Summary'!$B74,'Pro Forma Adj.'!AZ$6:AZ$202),SUMIF(Parent!$M$6:$M$209,'Revenue Summary'!$B74,Parent!AZ$6:AZ$209)+SUMIF(India!$M$6:$M$473,'Revenue Summary'!$B74,India!AZ$6:AZ$473)+SUMIF(Government!$M$6:$M$203,'Revenue Summary'!$B74,Government!AZ$6:AZ$203)+SUMIF('Pro Forma Adj.'!$M$6:$M$202,'Revenue Summary'!$B74,'Pro Forma Adj.'!AZ$6:AZ$202)+SUMIF('[1]2025 Pipeline'!$O$6:$O$140,'Revenue Summary'!$B74,'[1]2025 Pipeline'!AV$6:AV$140)+SUMIF('[1]2025 Pipeline'!$O$6:$O$140,'Revenue Summary'!$B74,'[1]2025 Pipeline'!BI$6:BI$140))</f>
        <v>21583.057199651681</v>
      </c>
      <c r="P74" s="64">
        <f>IF($B$3="NO",SUMIF(Parent!$M$6:$M$209,'Revenue Summary'!$B74,Parent!BA$6:BA$209)+SUMIF(India!$M$6:$M$473,'Revenue Summary'!$B74,India!BA$6:BA$473)+SUMIF(Government!$M$6:$M$203,'Revenue Summary'!$B74,Government!BA$6:BA$203)+SUMIF('Pro Forma Adj.'!$M$6:$M$202,'Revenue Summary'!$B74,'Pro Forma Adj.'!BA$6:BA$202),SUMIF(Parent!$M$6:$M$209,'Revenue Summary'!$B74,Parent!BA$6:BA$209)+SUMIF(India!$M$6:$M$473,'Revenue Summary'!$B74,India!BA$6:BA$473)+SUMIF(Government!$M$6:$M$203,'Revenue Summary'!$B74,Government!BA$6:BA$203)+SUMIF('Pro Forma Adj.'!$M$6:$M$202,'Revenue Summary'!$B74,'Pro Forma Adj.'!BA$6:BA$202)+SUMIF('[1]2025 Pipeline'!$O$6:$O$140,'Revenue Summary'!$B74,'[1]2025 Pipeline'!AW$6:AW$140)+SUMIF('[1]2025 Pipeline'!$O$6:$O$140,'Revenue Summary'!$B74,'[1]2025 Pipeline'!BJ$6:BJ$140))</f>
        <v>19400.178906778125</v>
      </c>
      <c r="Q74" s="64">
        <f>IF($B$3="NO",SUMIF(Parent!$M$6:$M$209,'Revenue Summary'!$B74,Parent!BB$6:BB$209)+SUMIF(India!$M$6:$M$473,'Revenue Summary'!$B74,India!BB$6:BB$473)+SUMIF(Government!$M$6:$M$203,'Revenue Summary'!$B74,Government!BB$6:BB$203)+SUMIF('Pro Forma Adj.'!$M$6:$M$202,'Revenue Summary'!$B74,'Pro Forma Adj.'!BB$6:BB$202),SUMIF(Parent!$M$6:$M$209,'Revenue Summary'!$B74,Parent!BB$6:BB$209)+SUMIF(India!$M$6:$M$473,'Revenue Summary'!$B74,India!BB$6:BB$473)+SUMIF(Government!$M$6:$M$203,'Revenue Summary'!$B74,Government!BB$6:BB$203)+SUMIF('Pro Forma Adj.'!$M$6:$M$202,'Revenue Summary'!$B74,'Pro Forma Adj.'!BB$6:BB$202)+SUMIF('[1]2025 Pipeline'!$O$6:$O$140,'Revenue Summary'!$B74,'[1]2025 Pipeline'!AX$6:AX$140)+SUMIF('[1]2025 Pipeline'!$O$6:$O$140,'Revenue Summary'!$B74,'[1]2025 Pipeline'!BK$6:BK$140))</f>
        <v>23862.254885198978</v>
      </c>
      <c r="R74" s="64">
        <f>IF($B$3="NO",SUMIF(Parent!$M$6:$M$209,'Revenue Summary'!$B74,Parent!BC$6:BC$209)+SUMIF(India!$M$6:$M$473,'Revenue Summary'!$B74,India!BC$6:BC$473)+SUMIF(Government!$M$6:$M$203,'Revenue Summary'!$B74,Government!BC$6:BC$203)+SUMIF('Pro Forma Adj.'!$M$6:$M$202,'Revenue Summary'!$B74,'Pro Forma Adj.'!BC$6:BC$202),SUMIF(Parent!$M$6:$M$209,'Revenue Summary'!$B74,Parent!BC$6:BC$209)+SUMIF(India!$M$6:$M$473,'Revenue Summary'!$B74,India!BC$6:BC$473)+SUMIF(Government!$M$6:$M$203,'Revenue Summary'!$B74,Government!BC$6:BC$203)+SUMIF('Pro Forma Adj.'!$M$6:$M$202,'Revenue Summary'!$B74,'Pro Forma Adj.'!BC$6:BC$202)+SUMIF('[1]2025 Pipeline'!$O$6:$O$140,'Revenue Summary'!$B74,'[1]2025 Pipeline'!AY$6:AY$140)+SUMIF('[1]2025 Pipeline'!$O$6:$O$140,'Revenue Summary'!$B74,'[1]2025 Pipeline'!BL$6:BL$140))</f>
        <v>30564.080829486113</v>
      </c>
      <c r="S74" s="64">
        <f>IF($B$3="NO",SUMIF(Parent!$M$6:$M$209,'Revenue Summary'!$B74,Parent!BD$6:BD$209)+SUMIF(India!$M$6:$M$473,'Revenue Summary'!$B74,India!BD$6:BD$473)+SUMIF(Government!$M$6:$M$203,'Revenue Summary'!$B74,Government!BD$6:BD$203)+SUMIF('Pro Forma Adj.'!$M$6:$M$202,'Revenue Summary'!$B74,'Pro Forma Adj.'!BD$6:BD$202),SUMIF(Parent!$M$6:$M$209,'Revenue Summary'!$B74,Parent!BD$6:BD$209)+SUMIF(India!$M$6:$M$473,'Revenue Summary'!$B74,India!BD$6:BD$473)+SUMIF(Government!$M$6:$M$203,'Revenue Summary'!$B74,Government!BD$6:BD$203)+SUMIF('Pro Forma Adj.'!$M$6:$M$202,'Revenue Summary'!$B74,'Pro Forma Adj.'!BD$6:BD$202)+SUMIF('[1]2025 Pipeline'!$O$6:$O$140,'Revenue Summary'!$B74,'[1]2025 Pipeline'!AZ$6:AZ$140)+SUMIF('[1]2025 Pipeline'!$O$6:$O$140,'Revenue Summary'!$B74,'[1]2025 Pipeline'!BM$6:BM$140))</f>
        <v>66298.425913552099</v>
      </c>
      <c r="T74" s="64">
        <f>IF($B$3="NO",SUMIF(Parent!$M$6:$M$209,'Revenue Summary'!$B74,Parent!BE$6:BE$209)+SUMIF(India!$M$6:$M$473,'Revenue Summary'!$B74,India!BE$6:BE$473)+SUMIF(Government!$M$6:$M$203,'Revenue Summary'!$B74,Government!BE$6:BE$203)+SUMIF('Pro Forma Adj.'!$M$6:$M$202,'Revenue Summary'!$B74,'Pro Forma Adj.'!BE$6:BE$202),SUMIF(Parent!$M$6:$M$209,'Revenue Summary'!$B74,Parent!BE$6:BE$209)+SUMIF(India!$M$6:$M$473,'Revenue Summary'!$B74,India!BE$6:BE$473)+SUMIF(Government!$M$6:$M$203,'Revenue Summary'!$B74,Government!BE$6:BE$203)+SUMIF('Pro Forma Adj.'!$M$6:$M$202,'Revenue Summary'!$B74,'Pro Forma Adj.'!BE$6:BE$202)+SUMIF('[1]2025 Pipeline'!$O$6:$O$140,'Revenue Summary'!$B74,'[1]2025 Pipeline'!BA$6:BA$140)+SUMIF('[1]2025 Pipeline'!$O$6:$O$140,'Revenue Summary'!$B74,'[1]2025 Pipeline'!BN$6:BN$140))</f>
        <v>28248.061672003358</v>
      </c>
      <c r="U74" s="64">
        <f>IF($B$3="NO",SUMIF(Parent!$M$6:$M$209,'Revenue Summary'!$B74,Parent!BF$6:BF$209)+SUMIF(India!$M$6:$M$473,'Revenue Summary'!$B74,India!BF$6:BF$473)+SUMIF(Government!$M$6:$M$203,'Revenue Summary'!$B74,Government!BF$6:BF$203)+SUMIF('Pro Forma Adj.'!$M$6:$M$202,'Revenue Summary'!$B74,'Pro Forma Adj.'!BF$6:BF$202),SUMIF(Parent!$M$6:$M$209,'Revenue Summary'!$B74,Parent!BF$6:BF$209)+SUMIF(India!$M$6:$M$473,'Revenue Summary'!$B74,India!BF$6:BF$473)+SUMIF(Government!$M$6:$M$203,'Revenue Summary'!$B74,Government!BF$6:BF$203)+SUMIF('Pro Forma Adj.'!$M$6:$M$202,'Revenue Summary'!$B74,'Pro Forma Adj.'!BF$6:BF$202)+SUMIF('[1]2025 Pipeline'!$O$6:$O$140,'Revenue Summary'!$B74,'[1]2025 Pipeline'!BB$6:BB$140)+SUMIF('[1]2025 Pipeline'!$O$6:$O$140,'Revenue Summary'!$B74,'[1]2025 Pipeline'!BO$6:BO$140))</f>
        <v>22494.345109348717</v>
      </c>
      <c r="V74" s="64">
        <f>IF($B$3="NO",SUMIF(Parent!$M$6:$M$209,'Revenue Summary'!$B74,Parent!BG$6:BG$209)+SUMIF(India!$M$6:$M$473,'Revenue Summary'!$B74,India!BG$6:BG$473)+SUMIF(Government!$M$6:$M$203,'Revenue Summary'!$B74,Government!BG$6:BG$203)+SUMIF('Pro Forma Adj.'!$M$6:$M$202,'Revenue Summary'!$B74,'Pro Forma Adj.'!BG$6:BG$202),SUMIF(Parent!$M$6:$M$209,'Revenue Summary'!$B74,Parent!BG$6:BG$209)+SUMIF(India!$M$6:$M$473,'Revenue Summary'!$B74,India!BG$6:BG$473)+SUMIF(Government!$M$6:$M$203,'Revenue Summary'!$B74,Government!BG$6:BG$203)+SUMIF('Pro Forma Adj.'!$M$6:$M$202,'Revenue Summary'!$B74,'Pro Forma Adj.'!BG$6:BG$202)+SUMIF('[1]2025 Pipeline'!$O$6:$O$140,'Revenue Summary'!$B74,'[1]2025 Pipeline'!BC$6:BC$140)+SUMIF('[1]2025 Pipeline'!$O$6:$O$140,'Revenue Summary'!$B74,'[1]2025 Pipeline'!BP$6:BP$140))</f>
        <v>33952.678442682052</v>
      </c>
      <c r="W74" s="64">
        <f>IF($B$3="NO",SUMIF(Parent!$M$6:$M$209,'Revenue Summary'!$B74,Parent!BH$6:BH$209)+SUMIF(India!$M$6:$M$473,'Revenue Summary'!$B74,India!BH$6:BH$473)+SUMIF(Government!$M$6:$M$203,'Revenue Summary'!$B74,Government!BH$6:BH$203)+SUMIF('Pro Forma Adj.'!$M$6:$M$202,'Revenue Summary'!$B74,'Pro Forma Adj.'!BH$6:BH$202),SUMIF(Parent!$M$6:$M$209,'Revenue Summary'!$B74,Parent!BH$6:BH$209)+SUMIF(India!$M$6:$M$473,'Revenue Summary'!$B74,India!BH$6:BH$473)+SUMIF(Government!$M$6:$M$203,'Revenue Summary'!$B74,Government!BH$6:BH$203)+SUMIF('Pro Forma Adj.'!$M$6:$M$202,'Revenue Summary'!$B74,'Pro Forma Adj.'!BH$6:BH$202)+SUMIF('[1]2025 Pipeline'!$O$6:$O$140,'Revenue Summary'!$B74,'[1]2025 Pipeline'!BD$6:BD$140)+SUMIF('[1]2025 Pipeline'!$O$6:$O$140,'Revenue Summary'!$B74,'[1]2025 Pipeline'!BQ$6:BQ$140))</f>
        <v>36208.237202595534</v>
      </c>
      <c r="X74" s="64">
        <f>IF($B$3="NO",SUMIF(Parent!$M$6:$M$209,'Revenue Summary'!$B74,Parent!BI$6:BI$209)+SUMIF(India!$M$6:$M$473,'Revenue Summary'!$B74,India!BI$6:BI$473)+SUMIF(Government!$M$6:$M$203,'Revenue Summary'!$B74,Government!BI$6:BI$203)+SUMIF('Pro Forma Adj.'!$M$6:$M$202,'Revenue Summary'!$B74,'Pro Forma Adj.'!BI$6:BI$202),SUMIF(Parent!$M$6:$M$209,'Revenue Summary'!$B74,Parent!BI$6:BI$209)+SUMIF(India!$M$6:$M$473,'Revenue Summary'!$B74,India!BI$6:BI$473)+SUMIF(Government!$M$6:$M$203,'Revenue Summary'!$B74,Government!BI$6:BI$203)+SUMIF('Pro Forma Adj.'!$M$6:$M$202,'Revenue Summary'!$B74,'Pro Forma Adj.'!BI$6:BI$202)+SUMIF('[1]2025 Pipeline'!$O$6:$O$140,'Revenue Summary'!$B74,'[1]2025 Pipeline'!BE$6:BE$140)+SUMIF('[1]2025 Pipeline'!$O$6:$O$140,'Revenue Summary'!$B74,'[1]2025 Pipeline'!BR$6:BR$140))</f>
        <v>44786.011776015381</v>
      </c>
      <c r="Y74" s="64">
        <f>IF($B$3="NO",SUMIF(Parent!$M$6:$M$209,'Revenue Summary'!$B74,Parent!BJ$6:BJ$209)+SUMIF(India!$M$6:$M$473,'Revenue Summary'!$B74,India!BJ$6:BJ$473)+SUMIF(Government!$M$6:$M$203,'Revenue Summary'!$B74,Government!BJ$6:BJ$203)+SUMIF('Pro Forma Adj.'!$M$6:$M$202,'Revenue Summary'!$B74,'Pro Forma Adj.'!BJ$6:BJ$202),SUMIF(Parent!$M$6:$M$209,'Revenue Summary'!$B74,Parent!BJ$6:BJ$209)+SUMIF(India!$M$6:$M$473,'Revenue Summary'!$B74,India!BJ$6:BJ$473)+SUMIF(Government!$M$6:$M$203,'Revenue Summary'!$B74,Government!BJ$6:BJ$203)+SUMIF('Pro Forma Adj.'!$M$6:$M$202,'Revenue Summary'!$B74,'Pro Forma Adj.'!BJ$6:BJ$202)+SUMIF('[1]2025 Pipeline'!$O$6:$O$140,'Revenue Summary'!$B74,'[1]2025 Pipeline'!BF$6:BF$140)+SUMIF('[1]2025 Pipeline'!$O$6:$O$140,'Revenue Summary'!$B74,'[1]2025 Pipeline'!BS$6:BS$140))</f>
        <v>46541.57053592887</v>
      </c>
      <c r="Z74" s="64">
        <f>IF($B$3="NO",SUMIF(Parent!$M$6:$M$209,'Revenue Summary'!$B74,Parent!BK$6:BK$209)+SUMIF(India!$M$6:$M$473,'Revenue Summary'!$B74,India!BK$6:BK$473)+SUMIF(Government!$M$6:$M$203,'Revenue Summary'!$B74,Government!BK$6:BK$203)+SUMIF('Pro Forma Adj.'!$M$6:$M$202,'Revenue Summary'!$B74,'Pro Forma Adj.'!BK$6:BK$202),SUMIF(Parent!$M$6:$M$209,'Revenue Summary'!$B74,Parent!BK$6:BK$209)+SUMIF(India!$M$6:$M$473,'Revenue Summary'!$B74,India!BK$6:BK$473)+SUMIF(Government!$M$6:$M$203,'Revenue Summary'!$B74,Government!BK$6:BK$203)+SUMIF('Pro Forma Adj.'!$M$6:$M$202,'Revenue Summary'!$B74,'Pro Forma Adj.'!BK$6:BK$202)+SUMIF('[1]2025 Pipeline'!$O$6:$O$140,'Revenue Summary'!$B74,'[1]2025 Pipeline'!BG$6:BG$140)+SUMIF('[1]2025 Pipeline'!$O$6:$O$140,'Revenue Summary'!$B74,'[1]2025 Pipeline'!BT$6:BT$140))</f>
        <v>49702.678442682038</v>
      </c>
    </row>
    <row r="75" spans="2:26" x14ac:dyDescent="0.15">
      <c r="B75" s="5" t="s">
        <v>92</v>
      </c>
      <c r="C75" s="64">
        <f>SUMIF(Parent!$M$6:$M$209,'Revenue Summary'!$B75,Parent!AN$6:AN$209)+SUMIF(India!$M$6:$M$473,'Revenue Summary'!$B75,India!AN$6:AN$473)+SUMIF(Government!$M$6:$M$203,'Revenue Summary'!$B75,Government!AN$6:AN$203)+SUMIF('Pro Forma Adj.'!$M$6:$M$202,'Revenue Summary'!$B75,'Pro Forma Adj.'!AN$6:AN$202)</f>
        <v>0</v>
      </c>
      <c r="D75" s="64">
        <f>SUMIF(Parent!$M$6:$M$209,'Revenue Summary'!$B75,Parent!AO$6:AO$209)+SUMIF(India!$M$6:$M$473,'Revenue Summary'!$B75,India!AO$6:AO$473)+SUMIF(Government!$M$6:$M$203,'Revenue Summary'!$B75,Government!AO$6:AO$203)+SUMIF('Pro Forma Adj.'!$M$6:$M$202,'Revenue Summary'!$B75,'Pro Forma Adj.'!AO$6:AO$202)</f>
        <v>0</v>
      </c>
      <c r="E75" s="64">
        <f>SUMIF(Parent!$M$6:$M$209,'Revenue Summary'!$B75,Parent!AP$6:AP$209)+SUMIF(India!$M$6:$M$473,'Revenue Summary'!$B75,India!AP$6:AP$473)+SUMIF(Government!$M$6:$M$203,'Revenue Summary'!$B75,Government!AP$6:AP$203)+SUMIF('Pro Forma Adj.'!$M$6:$M$202,'Revenue Summary'!$B75,'Pro Forma Adj.'!AP$6:AP$202)</f>
        <v>0</v>
      </c>
      <c r="F75" s="64">
        <f>SUMIF(Parent!$M$6:$M$209,'Revenue Summary'!$B75,Parent!AQ$6:AQ$209)+SUMIF(India!$M$6:$M$473,'Revenue Summary'!$B75,India!AQ$6:AQ$473)+SUMIF(Government!$M$6:$M$203,'Revenue Summary'!$B75,Government!AQ$6:AQ$203)+SUMIF('Pro Forma Adj.'!$M$6:$M$202,'Revenue Summary'!$B75,'Pro Forma Adj.'!AQ$6:AQ$202)</f>
        <v>0</v>
      </c>
      <c r="G75" s="64">
        <f>SUMIF(Parent!$M$6:$M$209,'Revenue Summary'!$B75,Parent!AR$6:AR$209)+SUMIF(India!$M$6:$M$473,'Revenue Summary'!$B75,India!AR$6:AR$473)+SUMIF(Government!$M$6:$M$203,'Revenue Summary'!$B75,Government!AR$6:AR$203)+SUMIF('Pro Forma Adj.'!$M$6:$M$202,'Revenue Summary'!$B75,'Pro Forma Adj.'!AR$6:AR$202)</f>
        <v>0</v>
      </c>
      <c r="H75" s="64">
        <f>SUMIF(Parent!$M$6:$M$209,'Revenue Summary'!$B75,Parent!AS$6:AS$209)+SUMIF(India!$M$6:$M$473,'Revenue Summary'!$B75,India!AS$6:AS$473)+SUMIF(Government!$M$6:$M$203,'Revenue Summary'!$B75,Government!AS$6:AS$203)+SUMIF('Pro Forma Adj.'!$M$6:$M$202,'Revenue Summary'!$B75,'Pro Forma Adj.'!AS$6:AS$202)</f>
        <v>0</v>
      </c>
      <c r="I75" s="64">
        <f>SUMIF(Parent!$M$6:$M$209,'Revenue Summary'!$B75,Parent!AT$6:AT$209)+SUMIF(India!$M$6:$M$473,'Revenue Summary'!$B75,India!AT$6:AT$473)+SUMIF(Government!$M$6:$M$203,'Revenue Summary'!$B75,Government!AT$6:AT$203)+SUMIF('Pro Forma Adj.'!$M$6:$M$202,'Revenue Summary'!$B75,'Pro Forma Adj.'!AT$6:AT$202)</f>
        <v>0</v>
      </c>
      <c r="J75" s="64">
        <f>SUMIF(Parent!$M$6:$M$209,'Revenue Summary'!$B75,Parent!AU$6:AU$209)+SUMIF(India!$M$6:$M$473,'Revenue Summary'!$B75,India!AU$6:AU$473)+SUMIF(Government!$M$6:$M$203,'Revenue Summary'!$B75,Government!AU$6:AU$203)+SUMIF('Pro Forma Adj.'!$M$6:$M$202,'Revenue Summary'!$B75,'Pro Forma Adj.'!AU$6:AU$202)</f>
        <v>0</v>
      </c>
      <c r="K75" s="64">
        <f>SUMIF(Parent!$M$6:$M$209,'Revenue Summary'!$B75,Parent!AV$6:AV$209)+SUMIF(India!$M$6:$M$473,'Revenue Summary'!$B75,India!AV$6:AV$473)+SUMIF(Government!$M$6:$M$203,'Revenue Summary'!$B75,Government!AV$6:AV$203)+SUMIF('Pro Forma Adj.'!$M$6:$M$202,'Revenue Summary'!$B75,'Pro Forma Adj.'!AV$6:AV$202)</f>
        <v>0</v>
      </c>
      <c r="L75" s="64">
        <f>SUMIF(Parent!$M$6:$M$209,'Revenue Summary'!$B75,Parent!AW$6:AW$209)+SUMIF(India!$M$6:$M$473,'Revenue Summary'!$B75,India!AW$6:AW$473)+SUMIF(Government!$M$6:$M$203,'Revenue Summary'!$B75,Government!AW$6:AW$203)+SUMIF('Pro Forma Adj.'!$M$6:$M$202,'Revenue Summary'!$B75,'Pro Forma Adj.'!AW$6:AW$202)</f>
        <v>0</v>
      </c>
      <c r="M75" s="64">
        <f>SUMIF(Parent!$M$6:$M$209,'Revenue Summary'!$B75,Parent!AX$6:AX$209)+SUMIF(India!$M$6:$M$473,'Revenue Summary'!$B75,India!AX$6:AX$473)+SUMIF(Government!$M$6:$M$203,'Revenue Summary'!$B75,Government!AX$6:AX$203)+SUMIF('Pro Forma Adj.'!$M$6:$M$202,'Revenue Summary'!$B75,'Pro Forma Adj.'!AX$6:AX$202)</f>
        <v>0</v>
      </c>
      <c r="N75" s="64">
        <f>SUMIF(Parent!$M$6:$M$209,'Revenue Summary'!$B75,Parent!AY$6:AY$209)+SUMIF(India!$M$6:$M$473,'Revenue Summary'!$B75,India!AY$6:AY$473)+SUMIF(Government!$M$6:$M$203,'Revenue Summary'!$B75,Government!AY$6:AY$203)+SUMIF('Pro Forma Adj.'!$M$6:$M$202,'Revenue Summary'!$B75,'Pro Forma Adj.'!AY$6:AY$202)</f>
        <v>0</v>
      </c>
      <c r="O75" s="64">
        <f>IF($B$3="NO",SUMIF(Parent!$M$6:$M$209,'Revenue Summary'!$B75,Parent!AZ$6:AZ$209)+SUMIF(India!$M$6:$M$473,'Revenue Summary'!$B75,India!AZ$6:AZ$473)+SUMIF(Government!$M$6:$M$203,'Revenue Summary'!$B75,Government!AZ$6:AZ$203)+SUMIF('Pro Forma Adj.'!$M$6:$M$202,'Revenue Summary'!$B75,'Pro Forma Adj.'!AZ$6:AZ$202),SUMIF(Parent!$M$6:$M$209,'Revenue Summary'!$B75,Parent!AZ$6:AZ$209)+SUMIF(India!$M$6:$M$473,'Revenue Summary'!$B75,India!AZ$6:AZ$473)+SUMIF(Government!$M$6:$M$203,'Revenue Summary'!$B75,Government!AZ$6:AZ$203)+SUMIF('Pro Forma Adj.'!$M$6:$M$202,'Revenue Summary'!$B75,'Pro Forma Adj.'!AZ$6:AZ$202)+SUMIF('[1]2025 Pipeline'!$O$6:$O$140,'Revenue Summary'!$B75,'[1]2025 Pipeline'!AV$6:AV$140)+SUMIF('[1]2025 Pipeline'!$O$6:$O$140,'Revenue Summary'!$B75,'[1]2025 Pipeline'!BI$6:BI$140))</f>
        <v>0</v>
      </c>
      <c r="P75" s="64">
        <f>IF($B$3="NO",SUMIF(Parent!$M$6:$M$209,'Revenue Summary'!$B75,Parent!BA$6:BA$209)+SUMIF(India!$M$6:$M$473,'Revenue Summary'!$B75,India!BA$6:BA$473)+SUMIF(Government!$M$6:$M$203,'Revenue Summary'!$B75,Government!BA$6:BA$203)+SUMIF('Pro Forma Adj.'!$M$6:$M$202,'Revenue Summary'!$B75,'Pro Forma Adj.'!BA$6:BA$202),SUMIF(Parent!$M$6:$M$209,'Revenue Summary'!$B75,Parent!BA$6:BA$209)+SUMIF(India!$M$6:$M$473,'Revenue Summary'!$B75,India!BA$6:BA$473)+SUMIF(Government!$M$6:$M$203,'Revenue Summary'!$B75,Government!BA$6:BA$203)+SUMIF('Pro Forma Adj.'!$M$6:$M$202,'Revenue Summary'!$B75,'Pro Forma Adj.'!BA$6:BA$202)+SUMIF('[1]2025 Pipeline'!$O$6:$O$140,'Revenue Summary'!$B75,'[1]2025 Pipeline'!AW$6:AW$140)+SUMIF('[1]2025 Pipeline'!$O$6:$O$140,'Revenue Summary'!$B75,'[1]2025 Pipeline'!BJ$6:BJ$140))</f>
        <v>0</v>
      </c>
      <c r="Q75" s="64">
        <f>IF($B$3="NO",SUMIF(Parent!$M$6:$M$209,'Revenue Summary'!$B75,Parent!BB$6:BB$209)+SUMIF(India!$M$6:$M$473,'Revenue Summary'!$B75,India!BB$6:BB$473)+SUMIF(Government!$M$6:$M$203,'Revenue Summary'!$B75,Government!BB$6:BB$203)+SUMIF('Pro Forma Adj.'!$M$6:$M$202,'Revenue Summary'!$B75,'Pro Forma Adj.'!BB$6:BB$202),SUMIF(Parent!$M$6:$M$209,'Revenue Summary'!$B75,Parent!BB$6:BB$209)+SUMIF(India!$M$6:$M$473,'Revenue Summary'!$B75,India!BB$6:BB$473)+SUMIF(Government!$M$6:$M$203,'Revenue Summary'!$B75,Government!BB$6:BB$203)+SUMIF('Pro Forma Adj.'!$M$6:$M$202,'Revenue Summary'!$B75,'Pro Forma Adj.'!BB$6:BB$202)+SUMIF('[1]2025 Pipeline'!$O$6:$O$140,'Revenue Summary'!$B75,'[1]2025 Pipeline'!AX$6:AX$140)+SUMIF('[1]2025 Pipeline'!$O$6:$O$140,'Revenue Summary'!$B75,'[1]2025 Pipeline'!BK$6:BK$140))</f>
        <v>0</v>
      </c>
      <c r="R75" s="64">
        <f>IF($B$3="NO",SUMIF(Parent!$M$6:$M$209,'Revenue Summary'!$B75,Parent!BC$6:BC$209)+SUMIF(India!$M$6:$M$473,'Revenue Summary'!$B75,India!BC$6:BC$473)+SUMIF(Government!$M$6:$M$203,'Revenue Summary'!$B75,Government!BC$6:BC$203)+SUMIF('Pro Forma Adj.'!$M$6:$M$202,'Revenue Summary'!$B75,'Pro Forma Adj.'!BC$6:BC$202),SUMIF(Parent!$M$6:$M$209,'Revenue Summary'!$B75,Parent!BC$6:BC$209)+SUMIF(India!$M$6:$M$473,'Revenue Summary'!$B75,India!BC$6:BC$473)+SUMIF(Government!$M$6:$M$203,'Revenue Summary'!$B75,Government!BC$6:BC$203)+SUMIF('Pro Forma Adj.'!$M$6:$M$202,'Revenue Summary'!$B75,'Pro Forma Adj.'!BC$6:BC$202)+SUMIF('[1]2025 Pipeline'!$O$6:$O$140,'Revenue Summary'!$B75,'[1]2025 Pipeline'!AY$6:AY$140)+SUMIF('[1]2025 Pipeline'!$O$6:$O$140,'Revenue Summary'!$B75,'[1]2025 Pipeline'!BL$6:BL$140))</f>
        <v>0</v>
      </c>
      <c r="S75" s="64">
        <f>IF($B$3="NO",SUMIF(Parent!$M$6:$M$209,'Revenue Summary'!$B75,Parent!BD$6:BD$209)+SUMIF(India!$M$6:$M$473,'Revenue Summary'!$B75,India!BD$6:BD$473)+SUMIF(Government!$M$6:$M$203,'Revenue Summary'!$B75,Government!BD$6:BD$203)+SUMIF('Pro Forma Adj.'!$M$6:$M$202,'Revenue Summary'!$B75,'Pro Forma Adj.'!BD$6:BD$202),SUMIF(Parent!$M$6:$M$209,'Revenue Summary'!$B75,Parent!BD$6:BD$209)+SUMIF(India!$M$6:$M$473,'Revenue Summary'!$B75,India!BD$6:BD$473)+SUMIF(Government!$M$6:$M$203,'Revenue Summary'!$B75,Government!BD$6:BD$203)+SUMIF('Pro Forma Adj.'!$M$6:$M$202,'Revenue Summary'!$B75,'Pro Forma Adj.'!BD$6:BD$202)+SUMIF('[1]2025 Pipeline'!$O$6:$O$140,'Revenue Summary'!$B75,'[1]2025 Pipeline'!AZ$6:AZ$140)+SUMIF('[1]2025 Pipeline'!$O$6:$O$140,'Revenue Summary'!$B75,'[1]2025 Pipeline'!BM$6:BM$140))</f>
        <v>0</v>
      </c>
      <c r="T75" s="64">
        <f>IF($B$3="NO",SUMIF(Parent!$M$6:$M$209,'Revenue Summary'!$B75,Parent!BE$6:BE$209)+SUMIF(India!$M$6:$M$473,'Revenue Summary'!$B75,India!BE$6:BE$473)+SUMIF(Government!$M$6:$M$203,'Revenue Summary'!$B75,Government!BE$6:BE$203)+SUMIF('Pro Forma Adj.'!$M$6:$M$202,'Revenue Summary'!$B75,'Pro Forma Adj.'!BE$6:BE$202),SUMIF(Parent!$M$6:$M$209,'Revenue Summary'!$B75,Parent!BE$6:BE$209)+SUMIF(India!$M$6:$M$473,'Revenue Summary'!$B75,India!BE$6:BE$473)+SUMIF(Government!$M$6:$M$203,'Revenue Summary'!$B75,Government!BE$6:BE$203)+SUMIF('Pro Forma Adj.'!$M$6:$M$202,'Revenue Summary'!$B75,'Pro Forma Adj.'!BE$6:BE$202)+SUMIF('[1]2025 Pipeline'!$O$6:$O$140,'Revenue Summary'!$B75,'[1]2025 Pipeline'!BA$6:BA$140)+SUMIF('[1]2025 Pipeline'!$O$6:$O$140,'Revenue Summary'!$B75,'[1]2025 Pipeline'!BN$6:BN$140))</f>
        <v>0</v>
      </c>
      <c r="U75" s="64">
        <f>IF($B$3="NO",SUMIF(Parent!$M$6:$M$209,'Revenue Summary'!$B75,Parent!BF$6:BF$209)+SUMIF(India!$M$6:$M$473,'Revenue Summary'!$B75,India!BF$6:BF$473)+SUMIF(Government!$M$6:$M$203,'Revenue Summary'!$B75,Government!BF$6:BF$203)+SUMIF('Pro Forma Adj.'!$M$6:$M$202,'Revenue Summary'!$B75,'Pro Forma Adj.'!BF$6:BF$202),SUMIF(Parent!$M$6:$M$209,'Revenue Summary'!$B75,Parent!BF$6:BF$209)+SUMIF(India!$M$6:$M$473,'Revenue Summary'!$B75,India!BF$6:BF$473)+SUMIF(Government!$M$6:$M$203,'Revenue Summary'!$B75,Government!BF$6:BF$203)+SUMIF('Pro Forma Adj.'!$M$6:$M$202,'Revenue Summary'!$B75,'Pro Forma Adj.'!BF$6:BF$202)+SUMIF('[1]2025 Pipeline'!$O$6:$O$140,'Revenue Summary'!$B75,'[1]2025 Pipeline'!BB$6:BB$140)+SUMIF('[1]2025 Pipeline'!$O$6:$O$140,'Revenue Summary'!$B75,'[1]2025 Pipeline'!BO$6:BO$140))</f>
        <v>0</v>
      </c>
      <c r="V75" s="64">
        <f>IF($B$3="NO",SUMIF(Parent!$M$6:$M$209,'Revenue Summary'!$B75,Parent!BG$6:BG$209)+SUMIF(India!$M$6:$M$473,'Revenue Summary'!$B75,India!BG$6:BG$473)+SUMIF(Government!$M$6:$M$203,'Revenue Summary'!$B75,Government!BG$6:BG$203)+SUMIF('Pro Forma Adj.'!$M$6:$M$202,'Revenue Summary'!$B75,'Pro Forma Adj.'!BG$6:BG$202),SUMIF(Parent!$M$6:$M$209,'Revenue Summary'!$B75,Parent!BG$6:BG$209)+SUMIF(India!$M$6:$M$473,'Revenue Summary'!$B75,India!BG$6:BG$473)+SUMIF(Government!$M$6:$M$203,'Revenue Summary'!$B75,Government!BG$6:BG$203)+SUMIF('Pro Forma Adj.'!$M$6:$M$202,'Revenue Summary'!$B75,'Pro Forma Adj.'!BG$6:BG$202)+SUMIF('[1]2025 Pipeline'!$O$6:$O$140,'Revenue Summary'!$B75,'[1]2025 Pipeline'!BC$6:BC$140)+SUMIF('[1]2025 Pipeline'!$O$6:$O$140,'Revenue Summary'!$B75,'[1]2025 Pipeline'!BP$6:BP$140))</f>
        <v>9666.6666666666679</v>
      </c>
      <c r="W75" s="64">
        <f>IF($B$3="NO",SUMIF(Parent!$M$6:$M$209,'Revenue Summary'!$B75,Parent!BH$6:BH$209)+SUMIF(India!$M$6:$M$473,'Revenue Summary'!$B75,India!BH$6:BH$473)+SUMIF(Government!$M$6:$M$203,'Revenue Summary'!$B75,Government!BH$6:BH$203)+SUMIF('Pro Forma Adj.'!$M$6:$M$202,'Revenue Summary'!$B75,'Pro Forma Adj.'!BH$6:BH$202),SUMIF(Parent!$M$6:$M$209,'Revenue Summary'!$B75,Parent!BH$6:BH$209)+SUMIF(India!$M$6:$M$473,'Revenue Summary'!$B75,India!BH$6:BH$473)+SUMIF(Government!$M$6:$M$203,'Revenue Summary'!$B75,Government!BH$6:BH$203)+SUMIF('Pro Forma Adj.'!$M$6:$M$202,'Revenue Summary'!$B75,'Pro Forma Adj.'!BH$6:BH$202)+SUMIF('[1]2025 Pipeline'!$O$6:$O$140,'Revenue Summary'!$B75,'[1]2025 Pipeline'!BD$6:BD$140)+SUMIF('[1]2025 Pipeline'!$O$6:$O$140,'Revenue Summary'!$B75,'[1]2025 Pipeline'!BQ$6:BQ$140))</f>
        <v>366750</v>
      </c>
      <c r="X75" s="64">
        <f>IF($B$3="NO",SUMIF(Parent!$M$6:$M$209,'Revenue Summary'!$B75,Parent!BI$6:BI$209)+SUMIF(India!$M$6:$M$473,'Revenue Summary'!$B75,India!BI$6:BI$473)+SUMIF(Government!$M$6:$M$203,'Revenue Summary'!$B75,Government!BI$6:BI$203)+SUMIF('Pro Forma Adj.'!$M$6:$M$202,'Revenue Summary'!$B75,'Pro Forma Adj.'!BI$6:BI$202),SUMIF(Parent!$M$6:$M$209,'Revenue Summary'!$B75,Parent!BI$6:BI$209)+SUMIF(India!$M$6:$M$473,'Revenue Summary'!$B75,India!BI$6:BI$473)+SUMIF(Government!$M$6:$M$203,'Revenue Summary'!$B75,Government!BI$6:BI$203)+SUMIF('Pro Forma Adj.'!$M$6:$M$202,'Revenue Summary'!$B75,'Pro Forma Adj.'!BI$6:BI$202)+SUMIF('[1]2025 Pipeline'!$O$6:$O$140,'Revenue Summary'!$B75,'[1]2025 Pipeline'!BE$6:BE$140)+SUMIF('[1]2025 Pipeline'!$O$6:$O$140,'Revenue Summary'!$B75,'[1]2025 Pipeline'!BR$6:BR$140))</f>
        <v>417083.33333333331</v>
      </c>
      <c r="Y75" s="64">
        <f>IF($B$3="NO",SUMIF(Parent!$M$6:$M$209,'Revenue Summary'!$B75,Parent!BJ$6:BJ$209)+SUMIF(India!$M$6:$M$473,'Revenue Summary'!$B75,India!BJ$6:BJ$473)+SUMIF(Government!$M$6:$M$203,'Revenue Summary'!$B75,Government!BJ$6:BJ$203)+SUMIF('Pro Forma Adj.'!$M$6:$M$202,'Revenue Summary'!$B75,'Pro Forma Adj.'!BJ$6:BJ$202),SUMIF(Parent!$M$6:$M$209,'Revenue Summary'!$B75,Parent!BJ$6:BJ$209)+SUMIF(India!$M$6:$M$473,'Revenue Summary'!$B75,India!BJ$6:BJ$473)+SUMIF(Government!$M$6:$M$203,'Revenue Summary'!$B75,Government!BJ$6:BJ$203)+SUMIF('Pro Forma Adj.'!$M$6:$M$202,'Revenue Summary'!$B75,'Pro Forma Adj.'!BJ$6:BJ$202)+SUMIF('[1]2025 Pipeline'!$O$6:$O$140,'Revenue Summary'!$B75,'[1]2025 Pipeline'!BF$6:BF$140)+SUMIF('[1]2025 Pipeline'!$O$6:$O$140,'Revenue Summary'!$B75,'[1]2025 Pipeline'!BS$6:BS$140))</f>
        <v>419375</v>
      </c>
      <c r="Z75" s="64">
        <f>IF($B$3="NO",SUMIF(Parent!$M$6:$M$209,'Revenue Summary'!$B75,Parent!BK$6:BK$209)+SUMIF(India!$M$6:$M$473,'Revenue Summary'!$B75,India!BK$6:BK$473)+SUMIF(Government!$M$6:$M$203,'Revenue Summary'!$B75,Government!BK$6:BK$203)+SUMIF('Pro Forma Adj.'!$M$6:$M$202,'Revenue Summary'!$B75,'Pro Forma Adj.'!BK$6:BK$202),SUMIF(Parent!$M$6:$M$209,'Revenue Summary'!$B75,Parent!BK$6:BK$209)+SUMIF(India!$M$6:$M$473,'Revenue Summary'!$B75,India!BK$6:BK$473)+SUMIF(Government!$M$6:$M$203,'Revenue Summary'!$B75,Government!BK$6:BK$203)+SUMIF('Pro Forma Adj.'!$M$6:$M$202,'Revenue Summary'!$B75,'Pro Forma Adj.'!BK$6:BK$202)+SUMIF('[1]2025 Pipeline'!$O$6:$O$140,'Revenue Summary'!$B75,'[1]2025 Pipeline'!BG$6:BG$140)+SUMIF('[1]2025 Pipeline'!$O$6:$O$140,'Revenue Summary'!$B75,'[1]2025 Pipeline'!BT$6:BT$140))</f>
        <v>420416.66666666669</v>
      </c>
    </row>
    <row r="76" spans="2:26" x14ac:dyDescent="0.15">
      <c r="B76" s="5" t="s">
        <v>93</v>
      </c>
      <c r="C76" s="64">
        <f>SUMIF(Parent!$M$6:$M$209,'Revenue Summary'!$B76,Parent!AN$6:AN$209)+SUMIF(India!$M$6:$M$473,'Revenue Summary'!$B76,India!AN$6:AN$473)+SUMIF(Government!$M$6:$M$203,'Revenue Summary'!$B76,Government!AN$6:AN$203)+SUMIF('Pro Forma Adj.'!$M$6:$M$202,'Revenue Summary'!$B76,'Pro Forma Adj.'!AN$6:AN$202)</f>
        <v>201992.64445965624</v>
      </c>
      <c r="D76" s="64">
        <f>SUMIF(Parent!$M$6:$M$209,'Revenue Summary'!$B76,Parent!AO$6:AO$209)+SUMIF(India!$M$6:$M$473,'Revenue Summary'!$B76,India!AO$6:AO$473)+SUMIF(Government!$M$6:$M$203,'Revenue Summary'!$B76,Government!AO$6:AO$203)+SUMIF('Pro Forma Adj.'!$M$6:$M$202,'Revenue Summary'!$B76,'Pro Forma Adj.'!AO$6:AO$202)</f>
        <v>252289.83510596462</v>
      </c>
      <c r="E76" s="64">
        <f>SUMIF(Parent!$M$6:$M$209,'Revenue Summary'!$B76,Parent!AP$6:AP$209)+SUMIF(India!$M$6:$M$473,'Revenue Summary'!$B76,India!AP$6:AP$473)+SUMIF(Government!$M$6:$M$203,'Revenue Summary'!$B76,Government!AP$6:AP$203)+SUMIF('Pro Forma Adj.'!$M$6:$M$202,'Revenue Summary'!$B76,'Pro Forma Adj.'!AP$6:AP$202)</f>
        <v>209006.07782448371</v>
      </c>
      <c r="F76" s="64">
        <f>SUMIF(Parent!$M$6:$M$209,'Revenue Summary'!$B76,Parent!AQ$6:AQ$209)+SUMIF(India!$M$6:$M$473,'Revenue Summary'!$B76,India!AQ$6:AQ$473)+SUMIF(Government!$M$6:$M$203,'Revenue Summary'!$B76,Government!AQ$6:AQ$203)+SUMIF('Pro Forma Adj.'!$M$6:$M$202,'Revenue Summary'!$B76,'Pro Forma Adj.'!AQ$6:AQ$202)</f>
        <v>219877.78123553423</v>
      </c>
      <c r="G76" s="64">
        <f>SUMIF(Parent!$M$6:$M$209,'Revenue Summary'!$B76,Parent!AR$6:AR$209)+SUMIF(India!$M$6:$M$473,'Revenue Summary'!$B76,India!AR$6:AR$473)+SUMIF(Government!$M$6:$M$203,'Revenue Summary'!$B76,Government!AR$6:AR$203)+SUMIF('Pro Forma Adj.'!$M$6:$M$202,'Revenue Summary'!$B76,'Pro Forma Adj.'!AR$6:AR$202)</f>
        <v>332651.58006639034</v>
      </c>
      <c r="H76" s="64">
        <f>SUMIF(Parent!$M$6:$M$209,'Revenue Summary'!$B76,Parent!AS$6:AS$209)+SUMIF(India!$M$6:$M$473,'Revenue Summary'!$B76,India!AS$6:AS$473)+SUMIF(Government!$M$6:$M$203,'Revenue Summary'!$B76,Government!AS$6:AS$203)+SUMIF('Pro Forma Adj.'!$M$6:$M$202,'Revenue Summary'!$B76,'Pro Forma Adj.'!AS$6:AS$202)</f>
        <v>85632.66310867951</v>
      </c>
      <c r="I76" s="64">
        <f>SUMIF(Parent!$M$6:$M$209,'Revenue Summary'!$B76,Parent!AT$6:AT$209)+SUMIF(India!$M$6:$M$473,'Revenue Summary'!$B76,India!AT$6:AT$473)+SUMIF(Government!$M$6:$M$203,'Revenue Summary'!$B76,Government!AT$6:AT$203)+SUMIF('Pro Forma Adj.'!$M$6:$M$202,'Revenue Summary'!$B76,'Pro Forma Adj.'!AT$6:AT$202)</f>
        <v>175913.84225583283</v>
      </c>
      <c r="J76" s="64">
        <f>SUMIF(Parent!$M$6:$M$209,'Revenue Summary'!$B76,Parent!AU$6:AU$209)+SUMIF(India!$M$6:$M$473,'Revenue Summary'!$B76,India!AU$6:AU$473)+SUMIF(Government!$M$6:$M$203,'Revenue Summary'!$B76,Government!AU$6:AU$203)+SUMIF('Pro Forma Adj.'!$M$6:$M$202,'Revenue Summary'!$B76,'Pro Forma Adj.'!AU$6:AU$202)</f>
        <v>179117.28376278118</v>
      </c>
      <c r="K76" s="64">
        <f>SUMIF(Parent!$M$6:$M$209,'Revenue Summary'!$B76,Parent!AV$6:AV$209)+SUMIF(India!$M$6:$M$473,'Revenue Summary'!$B76,India!AV$6:AV$473)+SUMIF(Government!$M$6:$M$203,'Revenue Summary'!$B76,Government!AV$6:AV$203)+SUMIF('Pro Forma Adj.'!$M$6:$M$202,'Revenue Summary'!$B76,'Pro Forma Adj.'!AV$6:AV$202)</f>
        <v>-113879.51862594823</v>
      </c>
      <c r="L76" s="64">
        <f>SUMIF(Parent!$M$6:$M$209,'Revenue Summary'!$B76,Parent!AW$6:AW$209)+SUMIF(India!$M$6:$M$473,'Revenue Summary'!$B76,India!AW$6:AW$473)+SUMIF(Government!$M$6:$M$203,'Revenue Summary'!$B76,Government!AW$6:AW$203)+SUMIF('Pro Forma Adj.'!$M$6:$M$202,'Revenue Summary'!$B76,'Pro Forma Adj.'!AW$6:AW$202)</f>
        <v>-4292.3732276021983</v>
      </c>
      <c r="M76" s="64">
        <f>SUMIF(Parent!$M$6:$M$209,'Revenue Summary'!$B76,Parent!AX$6:AX$209)+SUMIF(India!$M$6:$M$473,'Revenue Summary'!$B76,India!AX$6:AX$473)+SUMIF(Government!$M$6:$M$203,'Revenue Summary'!$B76,Government!AX$6:AX$203)+SUMIF('Pro Forma Adj.'!$M$6:$M$202,'Revenue Summary'!$B76,'Pro Forma Adj.'!AX$6:AX$202)</f>
        <v>208888.28507377533</v>
      </c>
      <c r="N76" s="64">
        <f>SUMIF(Parent!$M$6:$M$209,'Revenue Summary'!$B76,Parent!AY$6:AY$209)+SUMIF(India!$M$6:$M$473,'Revenue Summary'!$B76,India!AY$6:AY$473)+SUMIF(Government!$M$6:$M$203,'Revenue Summary'!$B76,Government!AY$6:AY$203)+SUMIF('Pro Forma Adj.'!$M$6:$M$202,'Revenue Summary'!$B76,'Pro Forma Adj.'!AY$6:AY$202)</f>
        <v>60834.971946232035</v>
      </c>
      <c r="O76" s="64">
        <f>IF($B$3="NO",SUMIF(Parent!$M$6:$M$209,'Revenue Summary'!$B76,Parent!AZ$6:AZ$209)+SUMIF(India!$M$6:$M$473,'Revenue Summary'!$B76,India!AZ$6:AZ$473)+SUMIF(Government!$M$6:$M$203,'Revenue Summary'!$B76,Government!AZ$6:AZ$203)+SUMIF('Pro Forma Adj.'!$M$6:$M$202,'Revenue Summary'!$B76,'Pro Forma Adj.'!AZ$6:AZ$202),SUMIF(Parent!$M$6:$M$209,'Revenue Summary'!$B76,Parent!AZ$6:AZ$209)+SUMIF(India!$M$6:$M$473,'Revenue Summary'!$B76,India!AZ$6:AZ$473)+SUMIF(Government!$M$6:$M$203,'Revenue Summary'!$B76,Government!AZ$6:AZ$203)+SUMIF('Pro Forma Adj.'!$M$6:$M$202,'Revenue Summary'!$B76,'Pro Forma Adj.'!AZ$6:AZ$202)+SUMIF('[1]2025 Pipeline'!$O$6:$O$140,'Revenue Summary'!$B76,'[1]2025 Pipeline'!AV$6:AV$140)+SUMIF('[1]2025 Pipeline'!$O$6:$O$140,'Revenue Summary'!$B76,'[1]2025 Pipeline'!BI$6:BI$140))</f>
        <v>75208.271166886698</v>
      </c>
      <c r="P76" s="64">
        <f>IF($B$3="NO",SUMIF(Parent!$M$6:$M$209,'Revenue Summary'!$B76,Parent!BA$6:BA$209)+SUMIF(India!$M$6:$M$473,'Revenue Summary'!$B76,India!BA$6:BA$473)+SUMIF(Government!$M$6:$M$203,'Revenue Summary'!$B76,Government!BA$6:BA$203)+SUMIF('Pro Forma Adj.'!$M$6:$M$202,'Revenue Summary'!$B76,'Pro Forma Adj.'!BA$6:BA$202),SUMIF(Parent!$M$6:$M$209,'Revenue Summary'!$B76,Parent!BA$6:BA$209)+SUMIF(India!$M$6:$M$473,'Revenue Summary'!$B76,India!BA$6:BA$473)+SUMIF(Government!$M$6:$M$203,'Revenue Summary'!$B76,Government!BA$6:BA$203)+SUMIF('Pro Forma Adj.'!$M$6:$M$202,'Revenue Summary'!$B76,'Pro Forma Adj.'!BA$6:BA$202)+SUMIF('[1]2025 Pipeline'!$O$6:$O$140,'Revenue Summary'!$B76,'[1]2025 Pipeline'!AW$6:AW$140)+SUMIF('[1]2025 Pipeline'!$O$6:$O$140,'Revenue Summary'!$B76,'[1]2025 Pipeline'!BJ$6:BJ$140))</f>
        <v>63334.169868822864</v>
      </c>
      <c r="Q76" s="64">
        <f>IF($B$3="NO",SUMIF(Parent!$M$6:$M$209,'Revenue Summary'!$B76,Parent!BB$6:BB$209)+SUMIF(India!$M$6:$M$473,'Revenue Summary'!$B76,India!BB$6:BB$473)+SUMIF(Government!$M$6:$M$203,'Revenue Summary'!$B76,Government!BB$6:BB$203)+SUMIF('Pro Forma Adj.'!$M$6:$M$202,'Revenue Summary'!$B76,'Pro Forma Adj.'!BB$6:BB$202),SUMIF(Parent!$M$6:$M$209,'Revenue Summary'!$B76,Parent!BB$6:BB$209)+SUMIF(India!$M$6:$M$473,'Revenue Summary'!$B76,India!BB$6:BB$473)+SUMIF(Government!$M$6:$M$203,'Revenue Summary'!$B76,Government!BB$6:BB$203)+SUMIF('Pro Forma Adj.'!$M$6:$M$202,'Revenue Summary'!$B76,'Pro Forma Adj.'!BB$6:BB$202)+SUMIF('[1]2025 Pipeline'!$O$6:$O$140,'Revenue Summary'!$B76,'[1]2025 Pipeline'!AX$6:AX$140)+SUMIF('[1]2025 Pipeline'!$O$6:$O$140,'Revenue Summary'!$B76,'[1]2025 Pipeline'!BK$6:BK$140))</f>
        <v>121794.69910861559</v>
      </c>
      <c r="R76" s="64">
        <f>IF($B$3="NO",SUMIF(Parent!$M$6:$M$209,'Revenue Summary'!$B76,Parent!BC$6:BC$209)+SUMIF(India!$M$6:$M$473,'Revenue Summary'!$B76,India!BC$6:BC$473)+SUMIF(Government!$M$6:$M$203,'Revenue Summary'!$B76,Government!BC$6:BC$203)+SUMIF('Pro Forma Adj.'!$M$6:$M$202,'Revenue Summary'!$B76,'Pro Forma Adj.'!BC$6:BC$202),SUMIF(Parent!$M$6:$M$209,'Revenue Summary'!$B76,Parent!BC$6:BC$209)+SUMIF(India!$M$6:$M$473,'Revenue Summary'!$B76,India!BC$6:BC$473)+SUMIF(Government!$M$6:$M$203,'Revenue Summary'!$B76,Government!BC$6:BC$203)+SUMIF('Pro Forma Adj.'!$M$6:$M$202,'Revenue Summary'!$B76,'Pro Forma Adj.'!BC$6:BC$202)+SUMIF('[1]2025 Pipeline'!$O$6:$O$140,'Revenue Summary'!$B76,'[1]2025 Pipeline'!AY$6:AY$140)+SUMIF('[1]2025 Pipeline'!$O$6:$O$140,'Revenue Summary'!$B76,'[1]2025 Pipeline'!BL$6:BL$140))</f>
        <v>53124.120159274404</v>
      </c>
      <c r="S76" s="64">
        <f>IF($B$3="NO",SUMIF(Parent!$M$6:$M$209,'Revenue Summary'!$B76,Parent!BD$6:BD$209)+SUMIF(India!$M$6:$M$473,'Revenue Summary'!$B76,India!BD$6:BD$473)+SUMIF(Government!$M$6:$M$203,'Revenue Summary'!$B76,Government!BD$6:BD$203)+SUMIF('Pro Forma Adj.'!$M$6:$M$202,'Revenue Summary'!$B76,'Pro Forma Adj.'!BD$6:BD$202),SUMIF(Parent!$M$6:$M$209,'Revenue Summary'!$B76,Parent!BD$6:BD$209)+SUMIF(India!$M$6:$M$473,'Revenue Summary'!$B76,India!BD$6:BD$473)+SUMIF(Government!$M$6:$M$203,'Revenue Summary'!$B76,Government!BD$6:BD$203)+SUMIF('Pro Forma Adj.'!$M$6:$M$202,'Revenue Summary'!$B76,'Pro Forma Adj.'!BD$6:BD$202)+SUMIF('[1]2025 Pipeline'!$O$6:$O$140,'Revenue Summary'!$B76,'[1]2025 Pipeline'!AZ$6:AZ$140)+SUMIF('[1]2025 Pipeline'!$O$6:$O$140,'Revenue Summary'!$B76,'[1]2025 Pipeline'!BM$6:BM$140))</f>
        <v>144355.19502734873</v>
      </c>
      <c r="T76" s="64">
        <f>IF($B$3="NO",SUMIF(Parent!$M$6:$M$209,'Revenue Summary'!$B76,Parent!BE$6:BE$209)+SUMIF(India!$M$6:$M$473,'Revenue Summary'!$B76,India!BE$6:BE$473)+SUMIF(Government!$M$6:$M$203,'Revenue Summary'!$B76,Government!BE$6:BE$203)+SUMIF('Pro Forma Adj.'!$M$6:$M$202,'Revenue Summary'!$B76,'Pro Forma Adj.'!BE$6:BE$202),SUMIF(Parent!$M$6:$M$209,'Revenue Summary'!$B76,Parent!BE$6:BE$209)+SUMIF(India!$M$6:$M$473,'Revenue Summary'!$B76,India!BE$6:BE$473)+SUMIF(Government!$M$6:$M$203,'Revenue Summary'!$B76,Government!BE$6:BE$203)+SUMIF('Pro Forma Adj.'!$M$6:$M$202,'Revenue Summary'!$B76,'Pro Forma Adj.'!BE$6:BE$202)+SUMIF('[1]2025 Pipeline'!$O$6:$O$140,'Revenue Summary'!$B76,'[1]2025 Pipeline'!BA$6:BA$140)+SUMIF('[1]2025 Pipeline'!$O$6:$O$140,'Revenue Summary'!$B76,'[1]2025 Pipeline'!BN$6:BN$140))</f>
        <v>77023.428929107671</v>
      </c>
      <c r="U76" s="64">
        <f>IF($B$3="NO",SUMIF(Parent!$M$6:$M$209,'Revenue Summary'!$B76,Parent!BF$6:BF$209)+SUMIF(India!$M$6:$M$473,'Revenue Summary'!$B76,India!BF$6:BF$473)+SUMIF(Government!$M$6:$M$203,'Revenue Summary'!$B76,Government!BF$6:BF$203)+SUMIF('Pro Forma Adj.'!$M$6:$M$202,'Revenue Summary'!$B76,'Pro Forma Adj.'!BF$6:BF$202),SUMIF(Parent!$M$6:$M$209,'Revenue Summary'!$B76,Parent!BF$6:BF$209)+SUMIF(India!$M$6:$M$473,'Revenue Summary'!$B76,India!BF$6:BF$473)+SUMIF(Government!$M$6:$M$203,'Revenue Summary'!$B76,Government!BF$6:BF$203)+SUMIF('Pro Forma Adj.'!$M$6:$M$202,'Revenue Summary'!$B76,'Pro Forma Adj.'!BF$6:BF$202)+SUMIF('[1]2025 Pipeline'!$O$6:$O$140,'Revenue Summary'!$B76,'[1]2025 Pipeline'!BB$6:BB$140)+SUMIF('[1]2025 Pipeline'!$O$6:$O$140,'Revenue Summary'!$B76,'[1]2025 Pipeline'!BO$6:BO$140))</f>
        <v>482653.40959163697</v>
      </c>
      <c r="V76" s="64">
        <f>IF($B$3="NO",SUMIF(Parent!$M$6:$M$209,'Revenue Summary'!$B76,Parent!BG$6:BG$209)+SUMIF(India!$M$6:$M$473,'Revenue Summary'!$B76,India!BG$6:BG$473)+SUMIF(Government!$M$6:$M$203,'Revenue Summary'!$B76,Government!BG$6:BG$203)+SUMIF('Pro Forma Adj.'!$M$6:$M$202,'Revenue Summary'!$B76,'Pro Forma Adj.'!BG$6:BG$202),SUMIF(Parent!$M$6:$M$209,'Revenue Summary'!$B76,Parent!BG$6:BG$209)+SUMIF(India!$M$6:$M$473,'Revenue Summary'!$B76,India!BG$6:BG$473)+SUMIF(Government!$M$6:$M$203,'Revenue Summary'!$B76,Government!BG$6:BG$203)+SUMIF('Pro Forma Adj.'!$M$6:$M$202,'Revenue Summary'!$B76,'Pro Forma Adj.'!BG$6:BG$202)+SUMIF('[1]2025 Pipeline'!$O$6:$O$140,'Revenue Summary'!$B76,'[1]2025 Pipeline'!BC$6:BC$140)+SUMIF('[1]2025 Pipeline'!$O$6:$O$140,'Revenue Summary'!$B76,'[1]2025 Pipeline'!BP$6:BP$140))</f>
        <v>513073.40959163697</v>
      </c>
      <c r="W76" s="64">
        <f>IF($B$3="NO",SUMIF(Parent!$M$6:$M$209,'Revenue Summary'!$B76,Parent!BH$6:BH$209)+SUMIF(India!$M$6:$M$473,'Revenue Summary'!$B76,India!BH$6:BH$473)+SUMIF(Government!$M$6:$M$203,'Revenue Summary'!$B76,Government!BH$6:BH$203)+SUMIF('Pro Forma Adj.'!$M$6:$M$202,'Revenue Summary'!$B76,'Pro Forma Adj.'!BH$6:BH$202),SUMIF(Parent!$M$6:$M$209,'Revenue Summary'!$B76,Parent!BH$6:BH$209)+SUMIF(India!$M$6:$M$473,'Revenue Summary'!$B76,India!BH$6:BH$473)+SUMIF(Government!$M$6:$M$203,'Revenue Summary'!$B76,Government!BH$6:BH$203)+SUMIF('Pro Forma Adj.'!$M$6:$M$202,'Revenue Summary'!$B76,'Pro Forma Adj.'!BH$6:BH$202)+SUMIF('[1]2025 Pipeline'!$O$6:$O$140,'Revenue Summary'!$B76,'[1]2025 Pipeline'!BD$6:BD$140)+SUMIF('[1]2025 Pipeline'!$O$6:$O$140,'Revenue Summary'!$B76,'[1]2025 Pipeline'!BQ$6:BQ$140))</f>
        <v>517946.69523935736</v>
      </c>
      <c r="X76" s="64">
        <f>IF($B$3="NO",SUMIF(Parent!$M$6:$M$209,'Revenue Summary'!$B76,Parent!BI$6:BI$209)+SUMIF(India!$M$6:$M$473,'Revenue Summary'!$B76,India!BI$6:BI$473)+SUMIF(Government!$M$6:$M$203,'Revenue Summary'!$B76,Government!BI$6:BI$203)+SUMIF('Pro Forma Adj.'!$M$6:$M$202,'Revenue Summary'!$B76,'Pro Forma Adj.'!BI$6:BI$202),SUMIF(Parent!$M$6:$M$209,'Revenue Summary'!$B76,Parent!BI$6:BI$209)+SUMIF(India!$M$6:$M$473,'Revenue Summary'!$B76,India!BI$6:BI$473)+SUMIF(Government!$M$6:$M$203,'Revenue Summary'!$B76,Government!BI$6:BI$203)+SUMIF('Pro Forma Adj.'!$M$6:$M$202,'Revenue Summary'!$B76,'Pro Forma Adj.'!BI$6:BI$202)+SUMIF('[1]2025 Pipeline'!$O$6:$O$140,'Revenue Summary'!$B76,'[1]2025 Pipeline'!BE$6:BE$140)+SUMIF('[1]2025 Pipeline'!$O$6:$O$140,'Revenue Summary'!$B76,'[1]2025 Pipeline'!BR$6:BR$140))</f>
        <v>549847.56902888161</v>
      </c>
      <c r="Y76" s="64">
        <f>IF($B$3="NO",SUMIF(Parent!$M$6:$M$209,'Revenue Summary'!$B76,Parent!BJ$6:BJ$209)+SUMIF(India!$M$6:$M$473,'Revenue Summary'!$B76,India!BJ$6:BJ$473)+SUMIF(Government!$M$6:$M$203,'Revenue Summary'!$B76,Government!BJ$6:BJ$203)+SUMIF('Pro Forma Adj.'!$M$6:$M$202,'Revenue Summary'!$B76,'Pro Forma Adj.'!BJ$6:BJ$202),SUMIF(Parent!$M$6:$M$209,'Revenue Summary'!$B76,Parent!BJ$6:BJ$209)+SUMIF(India!$M$6:$M$473,'Revenue Summary'!$B76,India!BJ$6:BJ$473)+SUMIF(Government!$M$6:$M$203,'Revenue Summary'!$B76,Government!BJ$6:BJ$203)+SUMIF('Pro Forma Adj.'!$M$6:$M$202,'Revenue Summary'!$B76,'Pro Forma Adj.'!BJ$6:BJ$202)+SUMIF('[1]2025 Pipeline'!$O$6:$O$140,'Revenue Summary'!$B76,'[1]2025 Pipeline'!BF$6:BF$140)+SUMIF('[1]2025 Pipeline'!$O$6:$O$140,'Revenue Summary'!$B76,'[1]2025 Pipeline'!BS$6:BS$140))</f>
        <v>572838.36190602405</v>
      </c>
      <c r="Z76" s="64">
        <f>IF($B$3="NO",SUMIF(Parent!$M$6:$M$209,'Revenue Summary'!$B76,Parent!BK$6:BK$209)+SUMIF(India!$M$6:$M$473,'Revenue Summary'!$B76,India!BK$6:BK$473)+SUMIF(Government!$M$6:$M$203,'Revenue Summary'!$B76,Government!BK$6:BK$203)+SUMIF('Pro Forma Adj.'!$M$6:$M$202,'Revenue Summary'!$B76,'Pro Forma Adj.'!BK$6:BK$202),SUMIF(Parent!$M$6:$M$209,'Revenue Summary'!$B76,Parent!BK$6:BK$209)+SUMIF(India!$M$6:$M$473,'Revenue Summary'!$B76,India!BK$6:BK$473)+SUMIF(Government!$M$6:$M$203,'Revenue Summary'!$B76,Government!BK$6:BK$203)+SUMIF('Pro Forma Adj.'!$M$6:$M$202,'Revenue Summary'!$B76,'Pro Forma Adj.'!BK$6:BK$202)+SUMIF('[1]2025 Pipeline'!$O$6:$O$140,'Revenue Summary'!$B76,'[1]2025 Pipeline'!BG$6:BG$140)+SUMIF('[1]2025 Pipeline'!$O$6:$O$140,'Revenue Summary'!$B76,'[1]2025 Pipeline'!BT$6:BT$140))</f>
        <v>575297.56902888161</v>
      </c>
    </row>
    <row r="77" spans="2:26" x14ac:dyDescent="0.15">
      <c r="B77" s="32" t="s">
        <v>383</v>
      </c>
      <c r="C77" s="66">
        <f t="shared" ref="C77:X77" si="13">SUM(C72:C76)</f>
        <v>1871773.7475114642</v>
      </c>
      <c r="D77" s="66">
        <f t="shared" si="13"/>
        <v>2231011.9615006428</v>
      </c>
      <c r="E77" s="66">
        <f t="shared" si="13"/>
        <v>2386892.3162139151</v>
      </c>
      <c r="F77" s="66">
        <f t="shared" si="13"/>
        <v>1992046.6508584861</v>
      </c>
      <c r="G77" s="66">
        <f t="shared" si="13"/>
        <v>2280063.3778640474</v>
      </c>
      <c r="H77" s="66">
        <f t="shared" si="13"/>
        <v>2009896.0196813308</v>
      </c>
      <c r="I77" s="66">
        <f t="shared" si="13"/>
        <v>1476915.6832327896</v>
      </c>
      <c r="J77" s="66">
        <f t="shared" si="13"/>
        <v>1682414.4120353539</v>
      </c>
      <c r="K77" s="66">
        <f t="shared" si="13"/>
        <v>1366391.5465225875</v>
      </c>
      <c r="L77" s="66">
        <f t="shared" si="13"/>
        <v>1431808.3536037125</v>
      </c>
      <c r="M77" s="66">
        <f t="shared" si="13"/>
        <v>1640968.9070033734</v>
      </c>
      <c r="N77" s="66">
        <f t="shared" si="13"/>
        <v>1605904.9171959895</v>
      </c>
      <c r="O77" s="66">
        <f t="shared" si="13"/>
        <v>1238800.0258398433</v>
      </c>
      <c r="P77" s="66">
        <f t="shared" si="13"/>
        <v>1682195.7249662608</v>
      </c>
      <c r="Q77" s="66">
        <f t="shared" si="13"/>
        <v>1149819.3405060533</v>
      </c>
      <c r="R77" s="66">
        <f t="shared" si="13"/>
        <v>1756892.5939111363</v>
      </c>
      <c r="S77" s="66">
        <f t="shared" si="13"/>
        <v>1290301.1486873755</v>
      </c>
      <c r="T77" s="66">
        <f t="shared" si="13"/>
        <v>1258081.6217350406</v>
      </c>
      <c r="U77" s="66">
        <f t="shared" si="13"/>
        <v>1826863.5511209532</v>
      </c>
      <c r="V77" s="66">
        <f t="shared" si="13"/>
        <v>1984831.2996469042</v>
      </c>
      <c r="W77" s="66">
        <f t="shared" si="13"/>
        <v>2400148.2368587377</v>
      </c>
      <c r="X77" s="66">
        <f t="shared" si="13"/>
        <v>2490906.888910329</v>
      </c>
      <c r="Y77" s="66">
        <f t="shared" ref="Y77:Z77" si="14">SUM(Y72:Y76)</f>
        <v>2747980.7515964038</v>
      </c>
      <c r="Z77" s="66">
        <f t="shared" si="14"/>
        <v>2927762.4749026792</v>
      </c>
    </row>
    <row r="78" spans="2:26" x14ac:dyDescent="0.15">
      <c r="B78" s="16" t="s">
        <v>94</v>
      </c>
      <c r="C78" s="71">
        <f>IFERROR(C72/C$77,0)</f>
        <v>0.88576575577099592</v>
      </c>
      <c r="D78" s="71">
        <f t="shared" ref="D78:Z82" si="15">IFERROR(D72/D$77,0)</f>
        <v>0.86559540342320607</v>
      </c>
      <c r="E78" s="71">
        <f t="shared" si="15"/>
        <v>0.90216613856674321</v>
      </c>
      <c r="F78" s="71">
        <f t="shared" si="15"/>
        <v>0.87747431466922243</v>
      </c>
      <c r="G78" s="71">
        <f t="shared" si="15"/>
        <v>0.83958129511386881</v>
      </c>
      <c r="H78" s="71">
        <f t="shared" si="15"/>
        <v>0.93078484051688015</v>
      </c>
      <c r="I78" s="71">
        <f t="shared" si="15"/>
        <v>0.86989094504346653</v>
      </c>
      <c r="J78" s="71">
        <f t="shared" si="15"/>
        <v>0.85213609871349594</v>
      </c>
      <c r="K78" s="71">
        <f t="shared" si="15"/>
        <v>1.0608799181603863</v>
      </c>
      <c r="L78" s="71">
        <f t="shared" si="15"/>
        <v>0.97952788183204598</v>
      </c>
      <c r="M78" s="71">
        <f t="shared" si="15"/>
        <v>0.85410015372633086</v>
      </c>
      <c r="N78" s="71">
        <f t="shared" si="15"/>
        <v>0.90917781322855284</v>
      </c>
      <c r="O78" s="71">
        <f t="shared" si="15"/>
        <v>0.92186686604166101</v>
      </c>
      <c r="P78" s="71">
        <f t="shared" si="15"/>
        <v>0.95081764413753911</v>
      </c>
      <c r="Q78" s="71">
        <f t="shared" si="15"/>
        <v>0.87332187860946153</v>
      </c>
      <c r="R78" s="71">
        <f t="shared" si="15"/>
        <v>0.95236578418123075</v>
      </c>
      <c r="S78" s="71">
        <f t="shared" si="15"/>
        <v>0.83674073207235455</v>
      </c>
      <c r="T78" s="71">
        <f t="shared" si="15"/>
        <v>0.91632379904260142</v>
      </c>
      <c r="U78" s="71">
        <f t="shared" si="15"/>
        <v>0.72348906168113669</v>
      </c>
      <c r="V78" s="71">
        <f t="shared" si="15"/>
        <v>0.71952641274851936</v>
      </c>
      <c r="W78" s="71">
        <f t="shared" si="15"/>
        <v>0.61631331002821166</v>
      </c>
      <c r="X78" s="71">
        <f t="shared" si="15"/>
        <v>0.59383591629118848</v>
      </c>
      <c r="Y78" s="71">
        <f t="shared" si="15"/>
        <v>0.61789945878188313</v>
      </c>
      <c r="Z78" s="71">
        <f t="shared" si="15"/>
        <v>0.63908721312054029</v>
      </c>
    </row>
    <row r="79" spans="2:26" x14ac:dyDescent="0.15">
      <c r="B79" s="16" t="s">
        <v>95</v>
      </c>
      <c r="C79" s="71">
        <f t="shared" ref="C79:R82" si="16">IFERROR(C73/C$77,0)</f>
        <v>0</v>
      </c>
      <c r="D79" s="71">
        <f t="shared" si="16"/>
        <v>0</v>
      </c>
      <c r="E79" s="71">
        <f t="shared" si="16"/>
        <v>0</v>
      </c>
      <c r="F79" s="71">
        <f t="shared" si="16"/>
        <v>0</v>
      </c>
      <c r="G79" s="71">
        <f t="shared" si="16"/>
        <v>0</v>
      </c>
      <c r="H79" s="71">
        <f t="shared" si="16"/>
        <v>0</v>
      </c>
      <c r="I79" s="71">
        <f t="shared" si="16"/>
        <v>0</v>
      </c>
      <c r="J79" s="71">
        <f t="shared" si="16"/>
        <v>0</v>
      </c>
      <c r="K79" s="71">
        <f t="shared" si="16"/>
        <v>0</v>
      </c>
      <c r="L79" s="71">
        <f t="shared" si="16"/>
        <v>0</v>
      </c>
      <c r="M79" s="71">
        <f t="shared" si="16"/>
        <v>0</v>
      </c>
      <c r="N79" s="71">
        <f t="shared" si="16"/>
        <v>0</v>
      </c>
      <c r="O79" s="71">
        <f t="shared" si="16"/>
        <v>0</v>
      </c>
      <c r="P79" s="71">
        <f t="shared" si="16"/>
        <v>0</v>
      </c>
      <c r="Q79" s="71">
        <f t="shared" si="16"/>
        <v>0</v>
      </c>
      <c r="R79" s="71">
        <f t="shared" si="16"/>
        <v>0</v>
      </c>
      <c r="S79" s="71">
        <f t="shared" si="15"/>
        <v>0</v>
      </c>
      <c r="T79" s="71">
        <f t="shared" si="15"/>
        <v>0</v>
      </c>
      <c r="U79" s="71">
        <f t="shared" si="15"/>
        <v>0</v>
      </c>
      <c r="V79" s="71">
        <f t="shared" si="15"/>
        <v>0</v>
      </c>
      <c r="W79" s="71">
        <f t="shared" si="15"/>
        <v>0</v>
      </c>
      <c r="X79" s="71">
        <f t="shared" si="15"/>
        <v>0</v>
      </c>
      <c r="Y79" s="71">
        <f t="shared" si="15"/>
        <v>4.0939151387666952E-3</v>
      </c>
      <c r="Z79" s="71">
        <f t="shared" si="15"/>
        <v>3.8425248278974398E-3</v>
      </c>
    </row>
    <row r="80" spans="2:26" x14ac:dyDescent="0.15">
      <c r="B80" s="16" t="s">
        <v>96</v>
      </c>
      <c r="C80" s="71">
        <f t="shared" si="16"/>
        <v>6.3191477980348767E-3</v>
      </c>
      <c r="D80" s="71">
        <f t="shared" si="15"/>
        <v>2.1321457866830561E-2</v>
      </c>
      <c r="E80" s="71">
        <f t="shared" si="15"/>
        <v>1.0269761283146552E-2</v>
      </c>
      <c r="F80" s="71">
        <f t="shared" si="15"/>
        <v>1.2147858013944173E-2</v>
      </c>
      <c r="G80" s="71">
        <f t="shared" si="15"/>
        <v>1.4522944577039839E-2</v>
      </c>
      <c r="H80" s="71">
        <f t="shared" si="15"/>
        <v>2.6609640456192053E-2</v>
      </c>
      <c r="I80" s="71">
        <f t="shared" si="15"/>
        <v>1.1000127985984364E-2</v>
      </c>
      <c r="J80" s="71">
        <f t="shared" si="15"/>
        <v>4.1399475826614907E-2</v>
      </c>
      <c r="K80" s="71">
        <f t="shared" si="15"/>
        <v>2.2463336498768371E-2</v>
      </c>
      <c r="L80" s="71">
        <f t="shared" si="15"/>
        <v>2.3469986714256808E-2</v>
      </c>
      <c r="M80" s="71">
        <f t="shared" si="15"/>
        <v>1.8604146652380721E-2</v>
      </c>
      <c r="N80" s="71">
        <f t="shared" si="15"/>
        <v>5.2940135788968196E-2</v>
      </c>
      <c r="O80" s="71">
        <f t="shared" si="15"/>
        <v>1.7422551460651987E-2</v>
      </c>
      <c r="P80" s="71">
        <f t="shared" si="15"/>
        <v>1.1532652603291586E-2</v>
      </c>
      <c r="Q80" s="71">
        <f t="shared" si="15"/>
        <v>2.0753047061025109E-2</v>
      </c>
      <c r="R80" s="71">
        <f t="shared" si="15"/>
        <v>1.7396670084108765E-2</v>
      </c>
      <c r="S80" s="71">
        <f t="shared" si="15"/>
        <v>5.1382133528283337E-2</v>
      </c>
      <c r="T80" s="71">
        <f t="shared" si="15"/>
        <v>2.2453282190901099E-2</v>
      </c>
      <c r="U80" s="71">
        <f t="shared" si="15"/>
        <v>1.2313095357092385E-2</v>
      </c>
      <c r="V80" s="71">
        <f t="shared" si="15"/>
        <v>1.7106077704801478E-2</v>
      </c>
      <c r="W80" s="71">
        <f t="shared" si="15"/>
        <v>1.5085833719163985E-2</v>
      </c>
      <c r="X80" s="71">
        <f t="shared" si="15"/>
        <v>1.7979801643893421E-2</v>
      </c>
      <c r="Y80" s="71">
        <f t="shared" si="15"/>
        <v>1.6936643573245973E-2</v>
      </c>
      <c r="Z80" s="71">
        <f t="shared" si="15"/>
        <v>1.6976335638134096E-2</v>
      </c>
    </row>
    <row r="81" spans="2:26" x14ac:dyDescent="0.15">
      <c r="B81" s="16" t="s">
        <v>97</v>
      </c>
      <c r="C81" s="71">
        <f t="shared" si="16"/>
        <v>0</v>
      </c>
      <c r="D81" s="71">
        <f t="shared" si="15"/>
        <v>0</v>
      </c>
      <c r="E81" s="71">
        <f t="shared" si="15"/>
        <v>0</v>
      </c>
      <c r="F81" s="71">
        <f t="shared" si="15"/>
        <v>0</v>
      </c>
      <c r="G81" s="71">
        <f t="shared" si="15"/>
        <v>0</v>
      </c>
      <c r="H81" s="71">
        <f t="shared" si="15"/>
        <v>0</v>
      </c>
      <c r="I81" s="71">
        <f t="shared" si="15"/>
        <v>0</v>
      </c>
      <c r="J81" s="71">
        <f t="shared" si="15"/>
        <v>0</v>
      </c>
      <c r="K81" s="71">
        <f t="shared" si="15"/>
        <v>0</v>
      </c>
      <c r="L81" s="71">
        <f t="shared" si="15"/>
        <v>0</v>
      </c>
      <c r="M81" s="71">
        <f t="shared" si="15"/>
        <v>0</v>
      </c>
      <c r="N81" s="71">
        <f t="shared" si="15"/>
        <v>0</v>
      </c>
      <c r="O81" s="71">
        <f t="shared" si="15"/>
        <v>0</v>
      </c>
      <c r="P81" s="71">
        <f t="shared" si="15"/>
        <v>0</v>
      </c>
      <c r="Q81" s="71">
        <f t="shared" si="15"/>
        <v>0</v>
      </c>
      <c r="R81" s="71">
        <f t="shared" si="15"/>
        <v>0</v>
      </c>
      <c r="S81" s="71">
        <f t="shared" si="15"/>
        <v>0</v>
      </c>
      <c r="T81" s="71">
        <f t="shared" si="15"/>
        <v>0</v>
      </c>
      <c r="U81" s="71">
        <f t="shared" si="15"/>
        <v>0</v>
      </c>
      <c r="V81" s="71">
        <f t="shared" si="15"/>
        <v>4.8702711753821799E-3</v>
      </c>
      <c r="W81" s="71">
        <f t="shared" si="15"/>
        <v>0.15280306206419755</v>
      </c>
      <c r="X81" s="71">
        <f t="shared" si="15"/>
        <v>0.16744236213333144</v>
      </c>
      <c r="Y81" s="71">
        <f t="shared" si="15"/>
        <v>0.15261205878402515</v>
      </c>
      <c r="Z81" s="71">
        <f t="shared" si="15"/>
        <v>0.143596575975871</v>
      </c>
    </row>
    <row r="82" spans="2:26" x14ac:dyDescent="0.15">
      <c r="B82" s="16" t="s">
        <v>98</v>
      </c>
      <c r="C82" s="71">
        <f t="shared" si="16"/>
        <v>0.10791509643096919</v>
      </c>
      <c r="D82" s="71">
        <f t="shared" si="15"/>
        <v>0.11308313870996335</v>
      </c>
      <c r="E82" s="71">
        <f t="shared" si="15"/>
        <v>8.756410015011018E-2</v>
      </c>
      <c r="F82" s="71">
        <f t="shared" si="15"/>
        <v>0.11037782731683338</v>
      </c>
      <c r="G82" s="71">
        <f t="shared" si="15"/>
        <v>0.1458957603090914</v>
      </c>
      <c r="H82" s="71">
        <f t="shared" si="15"/>
        <v>4.2605519026927857E-2</v>
      </c>
      <c r="I82" s="71">
        <f t="shared" si="15"/>
        <v>0.11910892697054901</v>
      </c>
      <c r="J82" s="71">
        <f t="shared" si="15"/>
        <v>0.10646442545988916</v>
      </c>
      <c r="K82" s="71">
        <f t="shared" si="15"/>
        <v>-8.3343254659154695E-2</v>
      </c>
      <c r="L82" s="71">
        <f t="shared" si="15"/>
        <v>-2.9978685463028219E-3</v>
      </c>
      <c r="M82" s="71">
        <f t="shared" si="15"/>
        <v>0.12729569962128839</v>
      </c>
      <c r="N82" s="71">
        <f t="shared" si="15"/>
        <v>3.7882050982478904E-2</v>
      </c>
      <c r="O82" s="71">
        <f t="shared" si="15"/>
        <v>6.0710582497687085E-2</v>
      </c>
      <c r="P82" s="71">
        <f t="shared" si="15"/>
        <v>3.7649703259169283E-2</v>
      </c>
      <c r="Q82" s="71">
        <f t="shared" si="15"/>
        <v>0.10592507432951324</v>
      </c>
      <c r="R82" s="71">
        <f t="shared" si="15"/>
        <v>3.0237545734660559E-2</v>
      </c>
      <c r="S82" s="71">
        <f t="shared" si="15"/>
        <v>0.11187713439936205</v>
      </c>
      <c r="T82" s="71">
        <f t="shared" si="15"/>
        <v>6.1222918766497381E-2</v>
      </c>
      <c r="U82" s="71">
        <f t="shared" si="15"/>
        <v>0.26419784296177107</v>
      </c>
      <c r="V82" s="71">
        <f t="shared" si="15"/>
        <v>0.25849723837129696</v>
      </c>
      <c r="W82" s="71">
        <f t="shared" si="15"/>
        <v>0.21579779418842682</v>
      </c>
      <c r="X82" s="71">
        <f t="shared" si="15"/>
        <v>0.22074191993158671</v>
      </c>
      <c r="Y82" s="71">
        <f t="shared" si="15"/>
        <v>0.20845792372207886</v>
      </c>
      <c r="Z82" s="71">
        <f t="shared" si="15"/>
        <v>0.19649735043755723</v>
      </c>
    </row>
  </sheetData>
  <conditionalFormatting sqref="B3">
    <cfRule type="containsText" dxfId="11" priority="1" operator="containsText" text="No">
      <formula>NOT(ISERROR(SEARCH("No",B3)))</formula>
    </cfRule>
    <cfRule type="containsText" dxfId="10" priority="2" operator="containsText" text="Yes">
      <formula>NOT(ISERROR(SEARCH("Yes",B3)))</formula>
    </cfRule>
  </conditionalFormatting>
  <conditionalFormatting sqref="C2:Z2">
    <cfRule type="containsText" dxfId="9" priority="3" operator="containsText" text="Fcst">
      <formula>NOT(ISERROR(SEARCH("Fcst",C2)))</formula>
    </cfRule>
    <cfRule type="containsText" dxfId="8" priority="4" operator="containsText" text="Actual">
      <formula>NOT(ISERROR(SEARCH("Actual",C2)))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DAAF-E76F-4719-A436-48E7BE7B0510}">
  <sheetPr>
    <tabColor theme="4" tint="-0.249977111117893"/>
  </sheetPr>
  <dimension ref="B4:DS212"/>
  <sheetViews>
    <sheetView showGridLines="0" zoomScaleNormal="100" workbookViewId="0">
      <pane xSplit="4" ySplit="5" topLeftCell="AV198" activePane="bottomRight" state="frozen"/>
      <selection activeCell="P31" sqref="P31"/>
      <selection pane="topRight" activeCell="P31" sqref="P31"/>
      <selection pane="bottomLeft" activeCell="P31" sqref="P31"/>
      <selection pane="bottomRight" activeCell="P31" sqref="P31"/>
    </sheetView>
  </sheetViews>
  <sheetFormatPr baseColWidth="10" defaultColWidth="8.83203125" defaultRowHeight="15" x14ac:dyDescent="0.2"/>
  <cols>
    <col min="1" max="1" width="6.5" customWidth="1"/>
    <col min="2" max="2" width="14.5" customWidth="1"/>
    <col min="3" max="3" width="15.5" customWidth="1"/>
    <col min="4" max="5" width="31.1640625" customWidth="1"/>
    <col min="6" max="6" width="64.5" customWidth="1"/>
    <col min="7" max="7" width="14.1640625" customWidth="1"/>
    <col min="8" max="8" width="10.5" customWidth="1"/>
    <col min="9" max="9" width="13.83203125" customWidth="1"/>
    <col min="10" max="10" width="24.5" customWidth="1"/>
    <col min="11" max="11" width="27.5" customWidth="1"/>
    <col min="12" max="12" width="18.5" customWidth="1"/>
    <col min="13" max="13" width="13" customWidth="1"/>
    <col min="14" max="14" width="14.5" customWidth="1"/>
    <col min="15" max="15" width="3.83203125" customWidth="1"/>
    <col min="16" max="27" width="9.83203125" customWidth="1"/>
    <col min="28" max="28" width="8.5" customWidth="1"/>
    <col min="29" max="31" width="9.83203125" customWidth="1"/>
    <col min="32" max="32" width="8.5" customWidth="1"/>
    <col min="33" max="37" width="9.83203125" customWidth="1"/>
    <col min="38" max="38" width="9.5" customWidth="1"/>
    <col min="39" max="42" width="9.83203125" bestFit="1" customWidth="1"/>
    <col min="43" max="43" width="8.5" bestFit="1" customWidth="1"/>
    <col min="44" max="45" width="9.83203125" bestFit="1" customWidth="1"/>
    <col min="46" max="49" width="8.5" bestFit="1" customWidth="1"/>
    <col min="50" max="51" width="9.5" bestFit="1" customWidth="1"/>
    <col min="52" max="54" width="9.83203125" bestFit="1" customWidth="1"/>
    <col min="55" max="56" width="8.5" bestFit="1" customWidth="1"/>
    <col min="57" max="57" width="9.83203125" bestFit="1" customWidth="1"/>
    <col min="58" max="59" width="8.5" bestFit="1" customWidth="1"/>
    <col min="60" max="60" width="9.83203125" bestFit="1" customWidth="1"/>
    <col min="61" max="123" width="9.5" customWidth="1"/>
  </cols>
  <sheetData>
    <row r="4" spans="2:123" x14ac:dyDescent="0.2">
      <c r="B4" s="72"/>
      <c r="C4" s="72"/>
      <c r="D4" s="73"/>
      <c r="E4" s="73"/>
      <c r="F4" s="73"/>
      <c r="G4" s="73"/>
      <c r="H4" s="73"/>
      <c r="I4" s="73"/>
      <c r="J4" s="73"/>
      <c r="K4" s="130" t="s">
        <v>109</v>
      </c>
      <c r="L4" s="130"/>
      <c r="M4" s="130"/>
      <c r="N4" s="73"/>
      <c r="O4" s="5"/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4" t="s">
        <v>2</v>
      </c>
      <c r="CA4" s="4" t="s">
        <v>2</v>
      </c>
      <c r="CB4" s="4" t="s">
        <v>2</v>
      </c>
      <c r="CC4" s="4" t="s">
        <v>2</v>
      </c>
      <c r="CD4" s="4" t="s">
        <v>2</v>
      </c>
      <c r="CE4" s="4" t="s">
        <v>2</v>
      </c>
      <c r="CF4" s="4" t="s">
        <v>2</v>
      </c>
      <c r="CG4" s="4" t="s">
        <v>2</v>
      </c>
      <c r="CH4" s="4" t="s">
        <v>2</v>
      </c>
      <c r="CI4" s="4" t="s">
        <v>2</v>
      </c>
      <c r="CJ4" s="4" t="s">
        <v>2</v>
      </c>
      <c r="CK4" s="4" t="s">
        <v>2</v>
      </c>
      <c r="CL4" s="4" t="s">
        <v>2</v>
      </c>
      <c r="CM4" s="4" t="s">
        <v>2</v>
      </c>
      <c r="CN4" s="4" t="s">
        <v>2</v>
      </c>
      <c r="CO4" s="4" t="s">
        <v>2</v>
      </c>
      <c r="CP4" s="4" t="s">
        <v>2</v>
      </c>
      <c r="CQ4" s="4" t="s">
        <v>2</v>
      </c>
      <c r="CR4" s="4" t="s">
        <v>2</v>
      </c>
      <c r="CS4" s="4" t="s">
        <v>2</v>
      </c>
      <c r="CT4" s="4" t="s">
        <v>2</v>
      </c>
      <c r="CU4" s="4" t="s">
        <v>2</v>
      </c>
      <c r="CV4" s="4" t="s">
        <v>2</v>
      </c>
      <c r="CW4" s="4" t="s">
        <v>2</v>
      </c>
      <c r="CX4" s="4" t="s">
        <v>2</v>
      </c>
      <c r="CY4" s="4" t="s">
        <v>2</v>
      </c>
      <c r="CZ4" s="4" t="s">
        <v>2</v>
      </c>
      <c r="DA4" s="4" t="s">
        <v>2</v>
      </c>
      <c r="DB4" s="4" t="s">
        <v>2</v>
      </c>
      <c r="DC4" s="4" t="s">
        <v>2</v>
      </c>
      <c r="DD4" s="4" t="s">
        <v>2</v>
      </c>
      <c r="DE4" s="4" t="s">
        <v>2</v>
      </c>
      <c r="DF4" s="4" t="s">
        <v>2</v>
      </c>
      <c r="DG4" s="4" t="s">
        <v>2</v>
      </c>
      <c r="DH4" s="4" t="s">
        <v>2</v>
      </c>
      <c r="DI4" s="4" t="s">
        <v>2</v>
      </c>
      <c r="DJ4" s="4" t="s">
        <v>2</v>
      </c>
      <c r="DK4" s="4" t="s">
        <v>2</v>
      </c>
      <c r="DL4" s="4" t="s">
        <v>2</v>
      </c>
      <c r="DM4" s="4" t="s">
        <v>2</v>
      </c>
      <c r="DN4" s="4" t="s">
        <v>2</v>
      </c>
      <c r="DO4" s="4" t="s">
        <v>2</v>
      </c>
      <c r="DP4" s="4" t="s">
        <v>2</v>
      </c>
      <c r="DQ4" s="4" t="s">
        <v>2</v>
      </c>
      <c r="DR4" s="4" t="s">
        <v>2</v>
      </c>
      <c r="DS4" s="4" t="s">
        <v>2</v>
      </c>
    </row>
    <row r="5" spans="2:123" x14ac:dyDescent="0.2">
      <c r="B5" s="1" t="s">
        <v>110</v>
      </c>
      <c r="C5" s="1" t="s">
        <v>111</v>
      </c>
      <c r="D5" s="1" t="s">
        <v>112</v>
      </c>
      <c r="E5" s="1" t="s">
        <v>113</v>
      </c>
      <c r="F5" s="1" t="s">
        <v>386</v>
      </c>
      <c r="G5" s="1" t="s">
        <v>387</v>
      </c>
      <c r="H5" s="1" t="s">
        <v>388</v>
      </c>
      <c r="I5" s="1" t="s">
        <v>389</v>
      </c>
      <c r="J5" s="1" t="s">
        <v>390</v>
      </c>
      <c r="K5" s="1" t="s">
        <v>116</v>
      </c>
      <c r="L5" s="1" t="s">
        <v>117</v>
      </c>
      <c r="M5" s="1" t="s">
        <v>118</v>
      </c>
      <c r="N5" s="1" t="s">
        <v>391</v>
      </c>
      <c r="O5" s="1"/>
      <c r="P5" s="122">
        <v>44562</v>
      </c>
      <c r="Q5" s="122">
        <v>44593</v>
      </c>
      <c r="R5" s="122">
        <v>44621</v>
      </c>
      <c r="S5" s="122">
        <v>44652</v>
      </c>
      <c r="T5" s="122">
        <v>44682</v>
      </c>
      <c r="U5" s="122">
        <v>44713</v>
      </c>
      <c r="V5" s="122">
        <v>44743</v>
      </c>
      <c r="W5" s="122">
        <v>44774</v>
      </c>
      <c r="X5" s="122">
        <v>44805</v>
      </c>
      <c r="Y5" s="122">
        <v>44835</v>
      </c>
      <c r="Z5" s="122">
        <v>44866</v>
      </c>
      <c r="AA5" s="122">
        <v>44896</v>
      </c>
      <c r="AB5" s="122">
        <v>44927</v>
      </c>
      <c r="AC5" s="122">
        <v>44958</v>
      </c>
      <c r="AD5" s="122">
        <v>44986</v>
      </c>
      <c r="AE5" s="122">
        <v>45017</v>
      </c>
      <c r="AF5" s="122">
        <v>45047</v>
      </c>
      <c r="AG5" s="122">
        <v>45078</v>
      </c>
      <c r="AH5" s="122">
        <v>45108</v>
      </c>
      <c r="AI5" s="122">
        <v>45139</v>
      </c>
      <c r="AJ5" s="122">
        <v>45170</v>
      </c>
      <c r="AK5" s="122">
        <v>45200</v>
      </c>
      <c r="AL5" s="122">
        <v>45231</v>
      </c>
      <c r="AM5" s="122">
        <v>45261</v>
      </c>
      <c r="AN5" s="122">
        <v>45292</v>
      </c>
      <c r="AO5" s="122">
        <v>45323</v>
      </c>
      <c r="AP5" s="122">
        <v>45352</v>
      </c>
      <c r="AQ5" s="122">
        <v>45383</v>
      </c>
      <c r="AR5" s="122">
        <v>45413</v>
      </c>
      <c r="AS5" s="122">
        <v>45444</v>
      </c>
      <c r="AT5" s="122">
        <v>45474</v>
      </c>
      <c r="AU5" s="122">
        <v>45505</v>
      </c>
      <c r="AV5" s="122">
        <v>45536</v>
      </c>
      <c r="AW5" s="122">
        <v>45566</v>
      </c>
      <c r="AX5" s="122">
        <v>45597</v>
      </c>
      <c r="AY5" s="122">
        <v>45627</v>
      </c>
      <c r="AZ5" s="122">
        <v>45658</v>
      </c>
      <c r="BA5" s="122">
        <v>45689</v>
      </c>
      <c r="BB5" s="122">
        <v>45717</v>
      </c>
      <c r="BC5" s="122">
        <v>45748</v>
      </c>
      <c r="BD5" s="122">
        <v>45778</v>
      </c>
      <c r="BE5" s="122">
        <v>45809</v>
      </c>
      <c r="BF5" s="122">
        <v>45839</v>
      </c>
      <c r="BG5" s="122">
        <v>45870</v>
      </c>
      <c r="BH5" s="122">
        <v>45901</v>
      </c>
      <c r="BI5" s="122">
        <v>45931</v>
      </c>
      <c r="BJ5" s="122">
        <v>45962</v>
      </c>
      <c r="BK5" s="122">
        <v>45992</v>
      </c>
      <c r="BL5" s="122">
        <v>46023</v>
      </c>
      <c r="BM5" s="122">
        <v>46054</v>
      </c>
      <c r="BN5" s="122">
        <v>46082</v>
      </c>
      <c r="BO5" s="122">
        <v>46113</v>
      </c>
      <c r="BP5" s="122">
        <v>46143</v>
      </c>
      <c r="BQ5" s="122">
        <v>46174</v>
      </c>
      <c r="BR5" s="122">
        <v>46204</v>
      </c>
      <c r="BS5" s="122">
        <v>46235</v>
      </c>
      <c r="BT5" s="122">
        <v>46266</v>
      </c>
      <c r="BU5" s="122">
        <v>46296</v>
      </c>
      <c r="BV5" s="122">
        <v>46327</v>
      </c>
      <c r="BW5" s="122">
        <v>46357</v>
      </c>
      <c r="BX5" s="122">
        <v>46388</v>
      </c>
      <c r="BY5" s="122">
        <v>46419</v>
      </c>
      <c r="BZ5" s="122">
        <v>46447</v>
      </c>
      <c r="CA5" s="122">
        <v>46478</v>
      </c>
      <c r="CB5" s="122">
        <v>46508</v>
      </c>
      <c r="CC5" s="122">
        <v>46539</v>
      </c>
      <c r="CD5" s="122">
        <v>46569</v>
      </c>
      <c r="CE5" s="122">
        <v>46600</v>
      </c>
      <c r="CF5" s="122">
        <v>46631</v>
      </c>
      <c r="CG5" s="122">
        <v>46661</v>
      </c>
      <c r="CH5" s="122">
        <v>46692</v>
      </c>
      <c r="CI5" s="122">
        <v>46722</v>
      </c>
      <c r="CJ5" s="122">
        <v>46753</v>
      </c>
      <c r="CK5" s="122">
        <v>46784</v>
      </c>
      <c r="CL5" s="122">
        <v>46813</v>
      </c>
      <c r="CM5" s="122">
        <v>46844</v>
      </c>
      <c r="CN5" s="122">
        <v>46874</v>
      </c>
      <c r="CO5" s="122">
        <v>46905</v>
      </c>
      <c r="CP5" s="122">
        <v>46935</v>
      </c>
      <c r="CQ5" s="122">
        <v>46966</v>
      </c>
      <c r="CR5" s="122">
        <v>46997</v>
      </c>
      <c r="CS5" s="122">
        <v>47027</v>
      </c>
      <c r="CT5" s="122">
        <v>47058</v>
      </c>
      <c r="CU5" s="122">
        <v>47088</v>
      </c>
      <c r="CV5" s="122">
        <v>47119</v>
      </c>
      <c r="CW5" s="122">
        <v>47150</v>
      </c>
      <c r="CX5" s="122">
        <v>47178</v>
      </c>
      <c r="CY5" s="122">
        <v>47209</v>
      </c>
      <c r="CZ5" s="122">
        <v>47239</v>
      </c>
      <c r="DA5" s="122">
        <v>47270</v>
      </c>
      <c r="DB5" s="122">
        <v>47300</v>
      </c>
      <c r="DC5" s="122">
        <v>47331</v>
      </c>
      <c r="DD5" s="122">
        <v>47362</v>
      </c>
      <c r="DE5" s="122">
        <v>47392</v>
      </c>
      <c r="DF5" s="122">
        <v>47423</v>
      </c>
      <c r="DG5" s="122">
        <v>47453</v>
      </c>
      <c r="DH5" s="122">
        <v>47484</v>
      </c>
      <c r="DI5" s="122">
        <v>47515</v>
      </c>
      <c r="DJ5" s="122">
        <v>47543</v>
      </c>
      <c r="DK5" s="122">
        <v>47574</v>
      </c>
      <c r="DL5" s="122">
        <v>47604</v>
      </c>
      <c r="DM5" s="122">
        <v>47635</v>
      </c>
      <c r="DN5" s="122">
        <v>47665</v>
      </c>
      <c r="DO5" s="122">
        <v>47696</v>
      </c>
      <c r="DP5" s="122">
        <v>47727</v>
      </c>
      <c r="DQ5" s="122">
        <v>47757</v>
      </c>
      <c r="DR5" s="122">
        <v>47788</v>
      </c>
      <c r="DS5" s="122">
        <v>47818</v>
      </c>
    </row>
    <row r="6" spans="2:123" x14ac:dyDescent="0.2">
      <c r="B6" s="78" t="s">
        <v>234</v>
      </c>
      <c r="C6" s="78" t="s">
        <v>235</v>
      </c>
      <c r="D6" s="79" t="s">
        <v>236</v>
      </c>
      <c r="E6" s="79" t="s">
        <v>236</v>
      </c>
      <c r="F6" s="79" t="s">
        <v>392</v>
      </c>
      <c r="G6" s="80">
        <v>44834</v>
      </c>
      <c r="H6" s="80">
        <v>44927</v>
      </c>
      <c r="I6" s="80">
        <v>45382</v>
      </c>
      <c r="J6" s="80"/>
      <c r="K6" s="65" t="s">
        <v>49</v>
      </c>
      <c r="L6" s="65" t="s">
        <v>70</v>
      </c>
      <c r="M6" s="65" t="s">
        <v>89</v>
      </c>
      <c r="N6" s="79" t="s">
        <v>377</v>
      </c>
      <c r="O6" s="6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>
        <v>0</v>
      </c>
      <c r="AC6" s="81">
        <v>0</v>
      </c>
      <c r="AD6" s="81">
        <v>0</v>
      </c>
      <c r="AE6" s="81">
        <v>15000</v>
      </c>
      <c r="AF6" s="81">
        <v>0</v>
      </c>
      <c r="AG6" s="81">
        <v>-14090.90909090909</v>
      </c>
      <c r="AH6" s="81">
        <v>14090.90909090909</v>
      </c>
      <c r="AI6" s="81">
        <v>10407.166123778501</v>
      </c>
      <c r="AJ6" s="81">
        <v>14592.833876221499</v>
      </c>
      <c r="AK6" s="81">
        <v>0</v>
      </c>
      <c r="AL6" s="81">
        <v>0</v>
      </c>
      <c r="AM6" s="81">
        <v>-7118.1413741967408</v>
      </c>
      <c r="AN6" s="81">
        <v>4158.6765965501472</v>
      </c>
      <c r="AO6" s="81">
        <v>1432.9899803815279</v>
      </c>
      <c r="AP6" s="81">
        <v>1526.4747972650657</v>
      </c>
      <c r="AQ6" s="81">
        <v>0</v>
      </c>
      <c r="AR6" s="81">
        <v>0</v>
      </c>
      <c r="AS6" s="81">
        <v>0</v>
      </c>
      <c r="AT6" s="81">
        <v>0</v>
      </c>
      <c r="AU6" s="81">
        <v>0</v>
      </c>
      <c r="AV6" s="81">
        <v>0</v>
      </c>
      <c r="AW6" s="81">
        <v>0</v>
      </c>
      <c r="AX6" s="81">
        <v>0</v>
      </c>
      <c r="AY6" s="81">
        <v>0</v>
      </c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</row>
    <row r="7" spans="2:123" x14ac:dyDescent="0.2">
      <c r="B7" s="78" t="s">
        <v>234</v>
      </c>
      <c r="C7" s="78" t="s">
        <v>235</v>
      </c>
      <c r="D7" s="79" t="s">
        <v>236</v>
      </c>
      <c r="E7" s="79" t="s">
        <v>236</v>
      </c>
      <c r="F7" s="79" t="s">
        <v>392</v>
      </c>
      <c r="G7" s="80">
        <v>44834</v>
      </c>
      <c r="H7" s="80">
        <v>45292</v>
      </c>
      <c r="I7" s="80">
        <v>45657</v>
      </c>
      <c r="J7" s="80"/>
      <c r="K7" s="65" t="s">
        <v>49</v>
      </c>
      <c r="L7" s="65" t="s">
        <v>70</v>
      </c>
      <c r="M7" s="65" t="s">
        <v>89</v>
      </c>
      <c r="N7" s="79" t="s">
        <v>376</v>
      </c>
      <c r="O7" s="67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>
        <v>1270.4918032786886</v>
      </c>
      <c r="AO7" s="81">
        <v>1188.5245901639346</v>
      </c>
      <c r="AP7" s="81">
        <v>1270.4918032786886</v>
      </c>
      <c r="AQ7" s="81">
        <v>1229.5081967213116</v>
      </c>
      <c r="AR7" s="81">
        <v>1270.4918032786886</v>
      </c>
      <c r="AS7" s="81">
        <v>1229.5081967213116</v>
      </c>
      <c r="AT7" s="81">
        <v>1270.4918032786886</v>
      </c>
      <c r="AU7" s="81">
        <v>1270.4918032786886</v>
      </c>
      <c r="AV7" s="81">
        <v>1229.5081967213116</v>
      </c>
      <c r="AW7" s="81">
        <v>1270.4918032786886</v>
      </c>
      <c r="AX7" s="81">
        <v>1229.5081967213116</v>
      </c>
      <c r="AY7" s="81">
        <v>1270.4918032786886</v>
      </c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</row>
    <row r="8" spans="2:123" x14ac:dyDescent="0.2">
      <c r="B8" s="78" t="s">
        <v>177</v>
      </c>
      <c r="C8" s="78" t="s">
        <v>178</v>
      </c>
      <c r="D8" s="79" t="s">
        <v>179</v>
      </c>
      <c r="E8" s="79" t="s">
        <v>393</v>
      </c>
      <c r="F8" s="79" t="s">
        <v>394</v>
      </c>
      <c r="G8" s="80">
        <v>44894</v>
      </c>
      <c r="H8" s="80">
        <v>44894</v>
      </c>
      <c r="I8" s="80">
        <v>45382</v>
      </c>
      <c r="J8" s="80"/>
      <c r="K8" s="65" t="s">
        <v>59</v>
      </c>
      <c r="L8" s="65" t="s">
        <v>70</v>
      </c>
      <c r="M8" s="65" t="s">
        <v>89</v>
      </c>
      <c r="N8" s="79" t="s">
        <v>377</v>
      </c>
      <c r="O8" s="67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>
        <v>62947.5</v>
      </c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</row>
    <row r="9" spans="2:123" x14ac:dyDescent="0.2">
      <c r="B9" s="78" t="s">
        <v>177</v>
      </c>
      <c r="C9" s="78" t="s">
        <v>178</v>
      </c>
      <c r="D9" s="79" t="s">
        <v>179</v>
      </c>
      <c r="E9" s="79" t="s">
        <v>393</v>
      </c>
      <c r="F9" s="79" t="s">
        <v>394</v>
      </c>
      <c r="G9" s="80">
        <v>44894</v>
      </c>
      <c r="H9" s="80">
        <v>44894</v>
      </c>
      <c r="I9" s="80">
        <v>45989</v>
      </c>
      <c r="J9" s="80"/>
      <c r="K9" s="65" t="s">
        <v>59</v>
      </c>
      <c r="L9" s="65" t="s">
        <v>70</v>
      </c>
      <c r="M9" s="65" t="s">
        <v>89</v>
      </c>
      <c r="N9" s="79" t="s">
        <v>376</v>
      </c>
      <c r="O9" s="6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>
        <v>0</v>
      </c>
      <c r="AC9" s="81">
        <v>0</v>
      </c>
      <c r="AD9" s="81">
        <v>13629.125</v>
      </c>
      <c r="AE9" s="81">
        <v>13629.125</v>
      </c>
      <c r="AF9" s="81">
        <v>13629.125</v>
      </c>
      <c r="AG9" s="81">
        <v>13629.125</v>
      </c>
      <c r="AH9" s="81">
        <v>13629.125</v>
      </c>
      <c r="AI9" s="81">
        <v>13629.125</v>
      </c>
      <c r="AJ9" s="81">
        <v>13629.125</v>
      </c>
      <c r="AK9" s="81">
        <v>13629.125</v>
      </c>
      <c r="AL9" s="81">
        <v>13629.125</v>
      </c>
      <c r="AM9" s="81">
        <v>13629.125</v>
      </c>
      <c r="AN9" s="81">
        <v>13629.125</v>
      </c>
      <c r="AO9" s="81">
        <v>13629.125</v>
      </c>
      <c r="AP9" s="81">
        <v>6148.95</v>
      </c>
      <c r="AQ9" s="81">
        <v>13053.727499999999</v>
      </c>
      <c r="AR9" s="81">
        <v>13053.727499999999</v>
      </c>
      <c r="AS9" s="81">
        <v>13053.727499999999</v>
      </c>
      <c r="AT9" s="81">
        <v>13053.727499999999</v>
      </c>
      <c r="AU9" s="81">
        <v>13053.727499999999</v>
      </c>
      <c r="AV9" s="81">
        <v>13053.727499999999</v>
      </c>
      <c r="AW9" s="81">
        <v>13053.727499999999</v>
      </c>
      <c r="AX9" s="81">
        <v>13053.727499999999</v>
      </c>
      <c r="AY9" s="81">
        <v>13053.727499999999</v>
      </c>
      <c r="AZ9" s="81">
        <v>13053.727499999999</v>
      </c>
      <c r="BA9" s="81">
        <v>13053.727499999999</v>
      </c>
      <c r="BB9" s="81">
        <v>13053.727499999999</v>
      </c>
      <c r="BC9" s="81">
        <v>13053.727499999999</v>
      </c>
      <c r="BD9" s="81">
        <v>13053.727499999999</v>
      </c>
      <c r="BE9" s="81">
        <v>13053.727499999999</v>
      </c>
      <c r="BF9" s="81">
        <v>13053.727499999999</v>
      </c>
      <c r="BG9" s="81">
        <v>13053.727499999999</v>
      </c>
      <c r="BH9" s="81">
        <v>13053.727499999999</v>
      </c>
      <c r="BI9" s="81">
        <v>13053.727499999999</v>
      </c>
      <c r="BJ9" s="81">
        <v>13053.727499999999</v>
      </c>
      <c r="BK9" s="81">
        <v>0</v>
      </c>
      <c r="BL9" s="81">
        <v>0</v>
      </c>
      <c r="BM9" s="81">
        <v>0</v>
      </c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</row>
    <row r="10" spans="2:123" x14ac:dyDescent="0.2">
      <c r="B10" s="78" t="s">
        <v>151</v>
      </c>
      <c r="C10" s="78" t="s">
        <v>152</v>
      </c>
      <c r="D10" s="79" t="s">
        <v>395</v>
      </c>
      <c r="E10" s="79" t="s">
        <v>396</v>
      </c>
      <c r="F10" s="79" t="s">
        <v>397</v>
      </c>
      <c r="G10" s="80">
        <v>45106</v>
      </c>
      <c r="H10" s="80">
        <v>45108</v>
      </c>
      <c r="I10" s="80">
        <v>45503</v>
      </c>
      <c r="J10" s="80"/>
      <c r="K10" s="65" t="s">
        <v>56</v>
      </c>
      <c r="L10" s="65" t="s">
        <v>70</v>
      </c>
      <c r="M10" s="65" t="s">
        <v>89</v>
      </c>
      <c r="N10" s="79" t="s">
        <v>377</v>
      </c>
      <c r="O10" s="67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232.520689741913</v>
      </c>
      <c r="AJ10" s="81">
        <v>26744.532161684241</v>
      </c>
      <c r="AK10" s="81">
        <v>23882.646561436537</v>
      </c>
      <c r="AL10" s="81">
        <v>-5683.3963198053534</v>
      </c>
      <c r="AM10" s="81">
        <v>-12689.638680529868</v>
      </c>
      <c r="AN10" s="81">
        <v>19712.539456817991</v>
      </c>
      <c r="AO10" s="81">
        <v>11170.284952073918</v>
      </c>
      <c r="AP10" s="81">
        <v>8059.4397023887286</v>
      </c>
      <c r="AQ10" s="81">
        <v>13115.351006132245</v>
      </c>
      <c r="AR10" s="81">
        <v>10667.104188807934</v>
      </c>
      <c r="AS10" s="81">
        <v>10119.721412388462</v>
      </c>
      <c r="AT10" s="81">
        <v>9208.7967077440844</v>
      </c>
      <c r="AU10" s="81">
        <v>19.690585543692578</v>
      </c>
      <c r="AV10" s="81">
        <v>313.09956052045163</v>
      </c>
      <c r="AW10" s="81">
        <v>686.36284529739351</v>
      </c>
      <c r="AX10" s="81">
        <v>692.42106580580003</v>
      </c>
      <c r="AY10" s="81">
        <v>700.76895442513342</v>
      </c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</row>
    <row r="11" spans="2:123" x14ac:dyDescent="0.2">
      <c r="B11" s="78" t="s">
        <v>151</v>
      </c>
      <c r="C11" s="78" t="s">
        <v>152</v>
      </c>
      <c r="D11" s="79" t="s">
        <v>395</v>
      </c>
      <c r="E11" s="79" t="s">
        <v>396</v>
      </c>
      <c r="F11" s="79" t="s">
        <v>397</v>
      </c>
      <c r="G11" s="80">
        <v>45106</v>
      </c>
      <c r="H11" s="80">
        <v>45303</v>
      </c>
      <c r="I11" s="80">
        <v>46932</v>
      </c>
      <c r="J11" s="80">
        <v>47119</v>
      </c>
      <c r="K11" s="65" t="s">
        <v>56</v>
      </c>
      <c r="L11" s="65" t="s">
        <v>70</v>
      </c>
      <c r="M11" s="65" t="s">
        <v>89</v>
      </c>
      <c r="N11" s="79" t="s">
        <v>376</v>
      </c>
      <c r="O11" s="67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17166.733192018772</v>
      </c>
      <c r="AO11" s="81">
        <v>24891.763128427221</v>
      </c>
      <c r="AP11" s="81">
        <v>26608.44</v>
      </c>
      <c r="AQ11" s="81">
        <v>25750.099788028161</v>
      </c>
      <c r="AR11" s="81">
        <v>26608.436447629098</v>
      </c>
      <c r="AS11" s="81">
        <v>25750.099788028161</v>
      </c>
      <c r="AT11" s="81">
        <v>26608.436447629098</v>
      </c>
      <c r="AU11" s="81">
        <v>26608.436447629098</v>
      </c>
      <c r="AV11" s="81">
        <v>25750.099788028161</v>
      </c>
      <c r="AW11" s="81">
        <v>26608.436447629098</v>
      </c>
      <c r="AX11" s="81">
        <v>25750.099788028161</v>
      </c>
      <c r="AY11" s="81">
        <v>26608.436447629098</v>
      </c>
      <c r="AZ11" s="81">
        <v>26608.436447629098</v>
      </c>
      <c r="BA11" s="81">
        <v>24033.426468826285</v>
      </c>
      <c r="BB11" s="81">
        <v>26608.436447629098</v>
      </c>
      <c r="BC11" s="81">
        <v>25750.099788028161</v>
      </c>
      <c r="BD11" s="81">
        <v>26608.436447629098</v>
      </c>
      <c r="BE11" s="81">
        <v>25750.099788028161</v>
      </c>
      <c r="BF11" s="81">
        <v>26608.436447629098</v>
      </c>
      <c r="BG11" s="81">
        <v>26608.436447629098</v>
      </c>
      <c r="BH11" s="81">
        <v>25750.099788028161</v>
      </c>
      <c r="BI11" s="81">
        <v>26608.436447629098</v>
      </c>
      <c r="BJ11" s="81">
        <v>25750.099788028161</v>
      </c>
      <c r="BK11" s="81">
        <v>26608.436447629098</v>
      </c>
      <c r="BL11" s="81">
        <v>26608.436447629098</v>
      </c>
      <c r="BM11" s="81">
        <v>24033.426468826285</v>
      </c>
      <c r="BN11" s="81">
        <v>26608.436447629098</v>
      </c>
      <c r="BO11" s="81">
        <v>25750.099788028161</v>
      </c>
      <c r="BP11" s="81">
        <v>26608.436447629098</v>
      </c>
      <c r="BQ11" s="81">
        <v>25750.099788028161</v>
      </c>
      <c r="BR11" s="81">
        <v>26608.436447629098</v>
      </c>
      <c r="BS11" s="81">
        <v>26608.436447629098</v>
      </c>
      <c r="BT11" s="81">
        <v>25750.099788028161</v>
      </c>
      <c r="BU11" s="81">
        <v>26608.436447629098</v>
      </c>
      <c r="BV11" s="81">
        <v>25750.099788028161</v>
      </c>
      <c r="BW11" s="81">
        <v>26608.436447629098</v>
      </c>
      <c r="BX11" s="81">
        <v>26608.436447629098</v>
      </c>
      <c r="BY11" s="81">
        <v>24033.426468826285</v>
      </c>
      <c r="BZ11" s="81">
        <v>26608.436447629098</v>
      </c>
      <c r="CA11" s="81">
        <v>25750.099788028161</v>
      </c>
      <c r="CB11" s="81">
        <v>26608.436447629098</v>
      </c>
      <c r="CC11" s="81">
        <v>25750.099788028161</v>
      </c>
      <c r="CD11" s="81">
        <v>26608.436447629098</v>
      </c>
      <c r="CE11" s="81">
        <v>26608.436447629098</v>
      </c>
      <c r="CF11" s="81">
        <v>25750.099788028161</v>
      </c>
      <c r="CG11" s="81">
        <v>26608.436447629098</v>
      </c>
      <c r="CH11" s="81">
        <v>25750.099788028161</v>
      </c>
      <c r="CI11" s="81">
        <v>26608.436447629098</v>
      </c>
      <c r="CJ11" s="81">
        <v>26608.436447629098</v>
      </c>
      <c r="CK11" s="81">
        <v>24891.763128427221</v>
      </c>
      <c r="CL11" s="81">
        <v>26608.436447629098</v>
      </c>
      <c r="CM11" s="81">
        <v>25750.099788028161</v>
      </c>
      <c r="CN11" s="81">
        <v>26608.436447629098</v>
      </c>
      <c r="CO11" s="81">
        <v>24033.426468826285</v>
      </c>
      <c r="CP11" s="81" t="s">
        <v>398</v>
      </c>
      <c r="CQ11" s="81">
        <v>0</v>
      </c>
      <c r="CR11" s="81">
        <v>0</v>
      </c>
      <c r="CS11" s="81">
        <v>0</v>
      </c>
      <c r="CT11" s="81">
        <v>0</v>
      </c>
      <c r="CU11" s="81">
        <v>0</v>
      </c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</row>
    <row r="12" spans="2:123" x14ac:dyDescent="0.2">
      <c r="B12" s="78" t="s">
        <v>206</v>
      </c>
      <c r="C12" s="78" t="s">
        <v>207</v>
      </c>
      <c r="D12" s="79" t="s">
        <v>208</v>
      </c>
      <c r="E12" s="79" t="s">
        <v>399</v>
      </c>
      <c r="F12" s="79" t="s">
        <v>400</v>
      </c>
      <c r="G12" s="80"/>
      <c r="H12" s="80">
        <v>45108</v>
      </c>
      <c r="I12" s="80">
        <v>45260</v>
      </c>
      <c r="J12" s="80"/>
      <c r="K12" s="65" t="s">
        <v>56</v>
      </c>
      <c r="L12" s="65" t="s">
        <v>70</v>
      </c>
      <c r="M12" s="65" t="s">
        <v>89</v>
      </c>
      <c r="N12" s="79" t="s">
        <v>377</v>
      </c>
      <c r="O12" s="6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597.08827625981712</v>
      </c>
      <c r="AJ12" s="81">
        <v>24098.68215239303</v>
      </c>
      <c r="AK12" s="81">
        <v>13560.696988330616</v>
      </c>
      <c r="AL12" s="81">
        <v>3283.8169456638134</v>
      </c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</row>
    <row r="13" spans="2:123" x14ac:dyDescent="0.2">
      <c r="B13" s="78" t="s">
        <v>206</v>
      </c>
      <c r="C13" s="78" t="s">
        <v>207</v>
      </c>
      <c r="D13" s="79" t="s">
        <v>208</v>
      </c>
      <c r="E13" s="79" t="s">
        <v>399</v>
      </c>
      <c r="F13" s="79" t="s">
        <v>400</v>
      </c>
      <c r="G13" s="80">
        <v>45114</v>
      </c>
      <c r="H13" s="80">
        <v>45245</v>
      </c>
      <c r="I13" s="80">
        <v>46938</v>
      </c>
      <c r="J13" s="80">
        <v>46966</v>
      </c>
      <c r="K13" s="65" t="s">
        <v>56</v>
      </c>
      <c r="L13" s="65" t="s">
        <v>70</v>
      </c>
      <c r="M13" s="65" t="s">
        <v>89</v>
      </c>
      <c r="N13" s="79" t="s">
        <v>376</v>
      </c>
      <c r="O13" s="67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>
        <v>0</v>
      </c>
      <c r="AL13" s="81">
        <v>1615.3</v>
      </c>
      <c r="AM13" s="81">
        <v>3100.0808056422284</v>
      </c>
      <c r="AN13" s="81">
        <v>3100.0808056422284</v>
      </c>
      <c r="AO13" s="81">
        <v>2986.8462831646239</v>
      </c>
      <c r="AP13" s="81">
        <v>3129.64</v>
      </c>
      <c r="AQ13" s="81">
        <v>3028.6844563875975</v>
      </c>
      <c r="AR13" s="81">
        <v>3129.6406049338507</v>
      </c>
      <c r="AS13" s="81">
        <v>3028.6844563875975</v>
      </c>
      <c r="AT13" s="81">
        <v>3129.6406049338507</v>
      </c>
      <c r="AU13" s="81">
        <v>3129.6406049338507</v>
      </c>
      <c r="AV13" s="81">
        <v>3028.6844563875975</v>
      </c>
      <c r="AW13" s="81">
        <v>3129.6406049338507</v>
      </c>
      <c r="AX13" s="81">
        <v>3028.6844563875975</v>
      </c>
      <c r="AY13" s="81">
        <v>3129.6406049338507</v>
      </c>
      <c r="AZ13" s="81">
        <v>3129.6406049338507</v>
      </c>
      <c r="BA13" s="81">
        <v>2826.7721592950911</v>
      </c>
      <c r="BB13" s="81">
        <v>3129.6406049338507</v>
      </c>
      <c r="BC13" s="81">
        <v>3028.6844563875975</v>
      </c>
      <c r="BD13" s="81">
        <v>3129.6406049338507</v>
      </c>
      <c r="BE13" s="81">
        <v>3028.6844563875975</v>
      </c>
      <c r="BF13" s="81">
        <v>3129.6406049338507</v>
      </c>
      <c r="BG13" s="81">
        <v>3129.6406049338507</v>
      </c>
      <c r="BH13" s="81">
        <v>3028.6844563875975</v>
      </c>
      <c r="BI13" s="81">
        <v>3129.6406049338507</v>
      </c>
      <c r="BJ13" s="81">
        <v>3028.6844563875975</v>
      </c>
      <c r="BK13" s="81">
        <v>3129.6406049338507</v>
      </c>
      <c r="BL13" s="81">
        <v>3129.6406049338507</v>
      </c>
      <c r="BM13" s="81">
        <v>2826.7721592950911</v>
      </c>
      <c r="BN13" s="81">
        <v>3129.6406049338507</v>
      </c>
      <c r="BO13" s="81">
        <v>3028.6844563875975</v>
      </c>
      <c r="BP13" s="81">
        <v>3129.6406049338507</v>
      </c>
      <c r="BQ13" s="81">
        <v>3028.6844563875975</v>
      </c>
      <c r="BR13" s="81">
        <v>3129.6406049338507</v>
      </c>
      <c r="BS13" s="81">
        <v>3129.6406049338507</v>
      </c>
      <c r="BT13" s="81">
        <v>3028.6844563875975</v>
      </c>
      <c r="BU13" s="81">
        <v>3129.6406049338507</v>
      </c>
      <c r="BV13" s="81">
        <v>3028.6844563875975</v>
      </c>
      <c r="BW13" s="81">
        <v>3129.6406049338507</v>
      </c>
      <c r="BX13" s="81">
        <v>3129.6406049338507</v>
      </c>
      <c r="BY13" s="81">
        <v>2826.7721592950911</v>
      </c>
      <c r="BZ13" s="81">
        <v>3129.6406049338507</v>
      </c>
      <c r="CA13" s="81">
        <v>3028.6844563875975</v>
      </c>
      <c r="CB13" s="81">
        <v>3129.6406049338507</v>
      </c>
      <c r="CC13" s="81">
        <v>3028.6844563875975</v>
      </c>
      <c r="CD13" s="81">
        <v>3129.6406049338507</v>
      </c>
      <c r="CE13" s="81">
        <v>3129.6406049338507</v>
      </c>
      <c r="CF13" s="81">
        <v>3028.6844563875975</v>
      </c>
      <c r="CG13" s="81">
        <v>3129.6406049338507</v>
      </c>
      <c r="CH13" s="81">
        <v>3028.6844563875975</v>
      </c>
      <c r="CI13" s="81">
        <v>3129.6406049338507</v>
      </c>
      <c r="CJ13" s="81">
        <v>3129.6406049338507</v>
      </c>
      <c r="CK13" s="81">
        <v>2927.7283078413443</v>
      </c>
      <c r="CL13" s="81">
        <v>3129.6406049338507</v>
      </c>
      <c r="CM13" s="81">
        <v>3028.6844563875975</v>
      </c>
      <c r="CN13" s="81">
        <v>3129.6406049338507</v>
      </c>
      <c r="CO13" s="81">
        <v>3028.6844563875975</v>
      </c>
      <c r="CP13" s="81">
        <v>403.82459418501298</v>
      </c>
      <c r="CQ13" s="81">
        <v>0</v>
      </c>
      <c r="CR13" s="81">
        <v>0</v>
      </c>
      <c r="CS13" s="81">
        <v>0</v>
      </c>
      <c r="CT13" s="81">
        <v>0</v>
      </c>
      <c r="CU13" s="81">
        <v>0</v>
      </c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</row>
    <row r="14" spans="2:123" x14ac:dyDescent="0.2">
      <c r="B14" s="78" t="s">
        <v>227</v>
      </c>
      <c r="C14" s="78" t="s">
        <v>228</v>
      </c>
      <c r="D14" s="79" t="s">
        <v>401</v>
      </c>
      <c r="E14" s="79" t="s">
        <v>401</v>
      </c>
      <c r="F14" s="79" t="s">
        <v>402</v>
      </c>
      <c r="G14" s="80">
        <v>45225</v>
      </c>
      <c r="H14" s="80">
        <v>45231</v>
      </c>
      <c r="I14" s="80">
        <v>45382</v>
      </c>
      <c r="J14" s="80"/>
      <c r="K14" s="65" t="s">
        <v>56</v>
      </c>
      <c r="L14" s="65" t="s">
        <v>70</v>
      </c>
      <c r="M14" s="65" t="s">
        <v>89</v>
      </c>
      <c r="N14" s="79" t="s">
        <v>377</v>
      </c>
      <c r="O14" s="6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 t="s">
        <v>398</v>
      </c>
      <c r="AA14" s="81" t="s">
        <v>398</v>
      </c>
      <c r="AB14" s="81" t="s">
        <v>398</v>
      </c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>
        <v>3246.4919185014742</v>
      </c>
      <c r="AN14" s="81">
        <v>3811.9333496705822</v>
      </c>
      <c r="AO14" s="81">
        <v>16204.91463564002</v>
      </c>
      <c r="AP14" s="81">
        <v>4846.5291466275157</v>
      </c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</row>
    <row r="15" spans="2:123" x14ac:dyDescent="0.2">
      <c r="B15" s="78" t="s">
        <v>227</v>
      </c>
      <c r="C15" s="78" t="s">
        <v>228</v>
      </c>
      <c r="D15" s="79" t="s">
        <v>401</v>
      </c>
      <c r="E15" s="79" t="s">
        <v>401</v>
      </c>
      <c r="F15" s="79" t="s">
        <v>402</v>
      </c>
      <c r="G15" s="80">
        <v>45225</v>
      </c>
      <c r="H15" s="80">
        <v>45386</v>
      </c>
      <c r="I15" s="80">
        <v>46480</v>
      </c>
      <c r="J15" s="80"/>
      <c r="K15" s="65" t="s">
        <v>56</v>
      </c>
      <c r="L15" s="65" t="s">
        <v>70</v>
      </c>
      <c r="M15" s="65" t="s">
        <v>89</v>
      </c>
      <c r="N15" s="79" t="s">
        <v>376</v>
      </c>
      <c r="O15" s="67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 t="s">
        <v>398</v>
      </c>
      <c r="AA15" s="81" t="s">
        <v>398</v>
      </c>
      <c r="AB15" s="81" t="s">
        <v>398</v>
      </c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 t="s">
        <v>398</v>
      </c>
      <c r="AN15" s="81">
        <v>0</v>
      </c>
      <c r="AO15" s="81">
        <v>0</v>
      </c>
      <c r="AP15" s="81">
        <v>1228.73</v>
      </c>
      <c r="AQ15" s="81">
        <v>1211.8939986180933</v>
      </c>
      <c r="AR15" s="81">
        <v>1252.2904652386962</v>
      </c>
      <c r="AS15" s="81">
        <v>1211.8939986180933</v>
      </c>
      <c r="AT15" s="81">
        <v>1252.2904652386962</v>
      </c>
      <c r="AU15" s="81">
        <v>1252.2904652386962</v>
      </c>
      <c r="AV15" s="81">
        <v>1211.8939986180933</v>
      </c>
      <c r="AW15" s="81">
        <v>-138.02540124371626</v>
      </c>
      <c r="AX15" s="81">
        <v>1211.8939986180933</v>
      </c>
      <c r="AY15" s="81">
        <v>1252.2904652386962</v>
      </c>
      <c r="AZ15" s="81">
        <v>1252.2904652386962</v>
      </c>
      <c r="BA15" s="81">
        <v>1131.1010653768869</v>
      </c>
      <c r="BB15" s="81">
        <v>1252.2904652386962</v>
      </c>
      <c r="BC15" s="81">
        <v>1211.8939986180933</v>
      </c>
      <c r="BD15" s="81">
        <v>1252.2904652386962</v>
      </c>
      <c r="BE15" s="81">
        <v>1211.8939986180933</v>
      </c>
      <c r="BF15" s="81">
        <v>1252.2904652386962</v>
      </c>
      <c r="BG15" s="81">
        <v>1252.2904652386962</v>
      </c>
      <c r="BH15" s="81">
        <v>1211.8939986180933</v>
      </c>
      <c r="BI15" s="81">
        <v>1252.2904652386962</v>
      </c>
      <c r="BJ15" s="81">
        <v>1211.8939986180933</v>
      </c>
      <c r="BK15" s="81">
        <v>1252.2904652386962</v>
      </c>
      <c r="BL15" s="81">
        <v>1252.2904652386962</v>
      </c>
      <c r="BM15" s="81">
        <v>1131.1010653768869</v>
      </c>
      <c r="BN15" s="81">
        <v>1252.2904652386962</v>
      </c>
      <c r="BO15" s="81">
        <v>1211.8939986180933</v>
      </c>
      <c r="BP15" s="81">
        <v>1252.2904652386962</v>
      </c>
      <c r="BQ15" s="81">
        <v>1211.8939986180933</v>
      </c>
      <c r="BR15" s="81">
        <v>1252.2904652386962</v>
      </c>
      <c r="BS15" s="81">
        <v>1252.2904652386962</v>
      </c>
      <c r="BT15" s="81">
        <v>1211.8939986180933</v>
      </c>
      <c r="BU15" s="81">
        <v>1252.2904652386962</v>
      </c>
      <c r="BV15" s="81">
        <v>1211.8939986180933</v>
      </c>
      <c r="BW15" s="81">
        <v>1252.2904652386962</v>
      </c>
      <c r="BX15" s="81">
        <v>1252.2904652386962</v>
      </c>
      <c r="BY15" s="81">
        <v>1154.6610653768869</v>
      </c>
      <c r="BZ15" s="81">
        <v>1275.8504652386962</v>
      </c>
      <c r="CA15" s="81">
        <v>114.47</v>
      </c>
      <c r="CB15" s="81">
        <v>0</v>
      </c>
      <c r="CC15" s="81">
        <v>0</v>
      </c>
      <c r="CD15" s="81">
        <v>0</v>
      </c>
      <c r="CE15" s="81">
        <v>0</v>
      </c>
      <c r="CF15" s="81">
        <v>0</v>
      </c>
      <c r="CG15" s="81">
        <v>0</v>
      </c>
      <c r="CH15" s="81">
        <v>0</v>
      </c>
      <c r="CI15" s="81">
        <v>0</v>
      </c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</row>
    <row r="16" spans="2:123" x14ac:dyDescent="0.2">
      <c r="B16" s="78" t="s">
        <v>186</v>
      </c>
      <c r="C16" s="78" t="s">
        <v>187</v>
      </c>
      <c r="D16" s="79" t="s">
        <v>188</v>
      </c>
      <c r="E16" s="79" t="s">
        <v>188</v>
      </c>
      <c r="F16" s="79" t="s">
        <v>403</v>
      </c>
      <c r="G16" s="80">
        <v>45309</v>
      </c>
      <c r="H16" s="80">
        <v>45323</v>
      </c>
      <c r="I16" s="80">
        <v>45412</v>
      </c>
      <c r="J16" s="80"/>
      <c r="K16" s="65" t="s">
        <v>56</v>
      </c>
      <c r="L16" s="65" t="s">
        <v>70</v>
      </c>
      <c r="M16" s="65" t="s">
        <v>89</v>
      </c>
      <c r="N16" s="79" t="s">
        <v>377</v>
      </c>
      <c r="O16" s="6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>
        <v>3522.5040387722133</v>
      </c>
      <c r="AO16" s="81">
        <v>5399.0152556048542</v>
      </c>
      <c r="AP16" s="81">
        <v>11786.475119030754</v>
      </c>
      <c r="AQ16" s="81">
        <v>27746.005586592179</v>
      </c>
      <c r="AR16" s="81">
        <v>-9349.5417269657482</v>
      </c>
      <c r="AS16" s="81">
        <v>9349.5417269657482</v>
      </c>
      <c r="AT16" s="81">
        <v>0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</row>
    <row r="17" spans="2:123" x14ac:dyDescent="0.2">
      <c r="B17" s="78" t="s">
        <v>186</v>
      </c>
      <c r="C17" s="78" t="s">
        <v>187</v>
      </c>
      <c r="D17" s="79" t="s">
        <v>188</v>
      </c>
      <c r="E17" s="79" t="s">
        <v>188</v>
      </c>
      <c r="F17" s="79" t="s">
        <v>403</v>
      </c>
      <c r="G17" s="80">
        <v>45309</v>
      </c>
      <c r="H17" s="80">
        <v>45309</v>
      </c>
      <c r="I17" s="80">
        <v>45674</v>
      </c>
      <c r="J17" s="80">
        <v>45675</v>
      </c>
      <c r="K17" s="65" t="s">
        <v>56</v>
      </c>
      <c r="L17" s="65" t="s">
        <v>70</v>
      </c>
      <c r="M17" s="65" t="s">
        <v>89</v>
      </c>
      <c r="N17" s="79" t="s">
        <v>376</v>
      </c>
      <c r="O17" s="67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>
        <v>8884.9726775956278</v>
      </c>
      <c r="AO17" s="81">
        <v>8311.7486338797808</v>
      </c>
      <c r="AP17" s="81">
        <v>8884.9699999999993</v>
      </c>
      <c r="AQ17" s="81">
        <v>8598.3606557377043</v>
      </c>
      <c r="AR17" s="81">
        <v>8884.9726775956278</v>
      </c>
      <c r="AS17" s="81">
        <v>8598.3606557377043</v>
      </c>
      <c r="AT17" s="81">
        <v>8884.9726775956278</v>
      </c>
      <c r="AU17" s="81">
        <v>8884.9726775956278</v>
      </c>
      <c r="AV17" s="81">
        <v>8598.3606557377043</v>
      </c>
      <c r="AW17" s="81">
        <v>8884.9726775956278</v>
      </c>
      <c r="AX17" s="81">
        <v>8598.3606557377043</v>
      </c>
      <c r="AY17" s="81">
        <v>8884.9726775956278</v>
      </c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</row>
    <row r="18" spans="2:123" x14ac:dyDescent="0.2">
      <c r="B18" s="78" t="s">
        <v>246</v>
      </c>
      <c r="C18" s="78" t="s">
        <v>247</v>
      </c>
      <c r="D18" s="79" t="s">
        <v>248</v>
      </c>
      <c r="E18" s="79" t="s">
        <v>404</v>
      </c>
      <c r="F18" s="79" t="s">
        <v>405</v>
      </c>
      <c r="G18" s="80">
        <v>45380</v>
      </c>
      <c r="H18" s="80">
        <v>45413</v>
      </c>
      <c r="I18" s="80">
        <v>46142</v>
      </c>
      <c r="J18" s="80" t="s">
        <v>406</v>
      </c>
      <c r="K18" s="65" t="s">
        <v>52</v>
      </c>
      <c r="L18" s="65" t="s">
        <v>70</v>
      </c>
      <c r="M18" s="65" t="s">
        <v>89</v>
      </c>
      <c r="N18" s="79" t="s">
        <v>376</v>
      </c>
      <c r="O18" s="6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>
        <v>849.31506849315065</v>
      </c>
      <c r="AS18" s="81">
        <v>821.91780821917803</v>
      </c>
      <c r="AT18" s="81">
        <v>849.31506849315065</v>
      </c>
      <c r="AU18" s="81">
        <v>849.31506849315065</v>
      </c>
      <c r="AV18" s="81">
        <v>821.91780821917803</v>
      </c>
      <c r="AW18" s="81">
        <v>849.31506849315065</v>
      </c>
      <c r="AX18" s="81">
        <v>821.91780821917803</v>
      </c>
      <c r="AY18" s="81">
        <v>849.31506849315065</v>
      </c>
      <c r="AZ18" s="81">
        <v>849.31506849315065</v>
      </c>
      <c r="BA18" s="81">
        <v>767.1232876712329</v>
      </c>
      <c r="BB18" s="81">
        <v>849.31506849315065</v>
      </c>
      <c r="BC18" s="81">
        <v>821.91780821917803</v>
      </c>
      <c r="BD18" s="81">
        <v>849.31506849315065</v>
      </c>
      <c r="BE18" s="81">
        <v>821.91780821917803</v>
      </c>
      <c r="BF18" s="81">
        <v>849.31506849315065</v>
      </c>
      <c r="BG18" s="81">
        <v>849.31506849315065</v>
      </c>
      <c r="BH18" s="81">
        <v>821.91780821917803</v>
      </c>
      <c r="BI18" s="81">
        <v>849.31506849315065</v>
      </c>
      <c r="BJ18" s="81">
        <v>821.91780821917803</v>
      </c>
      <c r="BK18" s="81">
        <v>849.31506849315065</v>
      </c>
      <c r="BL18" s="81">
        <v>849.31506849315065</v>
      </c>
      <c r="BM18" s="81">
        <v>767.1232876712329</v>
      </c>
      <c r="BN18" s="81">
        <v>849.31506849315065</v>
      </c>
      <c r="BO18" s="81">
        <v>821.91780821917803</v>
      </c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</row>
    <row r="19" spans="2:123" x14ac:dyDescent="0.2">
      <c r="B19" s="78" t="s">
        <v>246</v>
      </c>
      <c r="C19" s="78" t="s">
        <v>247</v>
      </c>
      <c r="D19" s="79" t="s">
        <v>248</v>
      </c>
      <c r="E19" s="79" t="s">
        <v>404</v>
      </c>
      <c r="F19" s="79" t="s">
        <v>405</v>
      </c>
      <c r="G19" s="80">
        <v>45380</v>
      </c>
      <c r="H19" s="80">
        <v>45383</v>
      </c>
      <c r="I19" s="80">
        <v>45412</v>
      </c>
      <c r="J19" s="80" t="s">
        <v>406</v>
      </c>
      <c r="K19" s="65" t="s">
        <v>52</v>
      </c>
      <c r="L19" s="65" t="s">
        <v>70</v>
      </c>
      <c r="M19" s="65" t="s">
        <v>89</v>
      </c>
      <c r="N19" s="79" t="s">
        <v>377</v>
      </c>
      <c r="O19" s="67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>
        <v>15000</v>
      </c>
      <c r="AR19" s="81">
        <v>-2167.4876847290652</v>
      </c>
      <c r="AS19" s="81">
        <v>1059.175342159795</v>
      </c>
      <c r="AT19" s="81">
        <v>9.2282459830912558</v>
      </c>
      <c r="AU19" s="81">
        <v>1099.0840965861789</v>
      </c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</row>
    <row r="20" spans="2:123" x14ac:dyDescent="0.2">
      <c r="B20" s="78" t="s">
        <v>180</v>
      </c>
      <c r="C20" s="78" t="s">
        <v>181</v>
      </c>
      <c r="D20" s="79" t="s">
        <v>182</v>
      </c>
      <c r="E20" s="79" t="s">
        <v>182</v>
      </c>
      <c r="F20" s="79" t="s">
        <v>407</v>
      </c>
      <c r="G20" s="80">
        <v>44927</v>
      </c>
      <c r="H20" s="80">
        <v>44927</v>
      </c>
      <c r="I20" s="80">
        <v>46022</v>
      </c>
      <c r="J20" s="80"/>
      <c r="K20" s="65" t="s">
        <v>45</v>
      </c>
      <c r="L20" s="65" t="s">
        <v>70</v>
      </c>
      <c r="M20" s="65" t="s">
        <v>89</v>
      </c>
      <c r="N20" s="79" t="s">
        <v>376</v>
      </c>
      <c r="O20" s="6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>
        <v>0</v>
      </c>
      <c r="AC20" s="81">
        <v>0</v>
      </c>
      <c r="AD20" s="81">
        <v>36600</v>
      </c>
      <c r="AE20" s="81">
        <v>0</v>
      </c>
      <c r="AF20" s="81">
        <v>0</v>
      </c>
      <c r="AG20" s="81">
        <v>122400</v>
      </c>
      <c r="AH20" s="81">
        <v>0</v>
      </c>
      <c r="AI20" s="81">
        <v>0</v>
      </c>
      <c r="AJ20" s="81">
        <v>122400</v>
      </c>
      <c r="AK20" s="81">
        <v>0</v>
      </c>
      <c r="AL20" s="81">
        <v>0</v>
      </c>
      <c r="AM20" s="81">
        <v>122400</v>
      </c>
      <c r="AN20" s="81">
        <v>0</v>
      </c>
      <c r="AO20" s="81">
        <v>0</v>
      </c>
      <c r="AP20" s="81">
        <v>124380</v>
      </c>
      <c r="AQ20" s="81">
        <v>0</v>
      </c>
      <c r="AR20" s="81">
        <v>0</v>
      </c>
      <c r="AS20" s="81">
        <v>124380</v>
      </c>
      <c r="AT20" s="81">
        <v>0</v>
      </c>
      <c r="AU20" s="81">
        <v>0</v>
      </c>
      <c r="AV20" s="81">
        <v>124380</v>
      </c>
      <c r="AW20" s="81">
        <v>0</v>
      </c>
      <c r="AX20" s="81">
        <v>0</v>
      </c>
      <c r="AY20" s="81">
        <v>124380</v>
      </c>
      <c r="AZ20" s="81">
        <v>0</v>
      </c>
      <c r="BA20" s="81">
        <v>0</v>
      </c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</row>
    <row r="21" spans="2:123" x14ac:dyDescent="0.2">
      <c r="B21" s="78" t="s">
        <v>258</v>
      </c>
      <c r="C21" s="78" t="s">
        <v>259</v>
      </c>
      <c r="D21" s="79" t="s">
        <v>408</v>
      </c>
      <c r="E21" s="79" t="s">
        <v>409</v>
      </c>
      <c r="F21" s="79" t="s">
        <v>410</v>
      </c>
      <c r="G21" s="80">
        <v>45112</v>
      </c>
      <c r="H21" s="80">
        <v>45138</v>
      </c>
      <c r="I21" s="80">
        <v>47694</v>
      </c>
      <c r="J21" s="80"/>
      <c r="K21" s="65" t="s">
        <v>52</v>
      </c>
      <c r="L21" s="65" t="s">
        <v>70</v>
      </c>
      <c r="M21" s="65" t="s">
        <v>89</v>
      </c>
      <c r="N21" s="79" t="s">
        <v>376</v>
      </c>
      <c r="O21" s="6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>
        <v>390</v>
      </c>
      <c r="AI21" s="81">
        <v>390</v>
      </c>
      <c r="AJ21" s="81">
        <v>390</v>
      </c>
      <c r="AK21" s="81">
        <v>390</v>
      </c>
      <c r="AL21" s="81">
        <v>390</v>
      </c>
      <c r="AM21" s="81">
        <v>390</v>
      </c>
      <c r="AN21" s="81">
        <v>390</v>
      </c>
      <c r="AO21" s="81">
        <v>390</v>
      </c>
      <c r="AP21" s="81">
        <v>390</v>
      </c>
      <c r="AQ21" s="81">
        <v>390</v>
      </c>
      <c r="AR21" s="81">
        <v>390</v>
      </c>
      <c r="AS21" s="81">
        <v>390</v>
      </c>
      <c r="AT21" s="81">
        <v>390</v>
      </c>
      <c r="AU21" s="81">
        <v>390</v>
      </c>
      <c r="AV21" s="81">
        <v>390</v>
      </c>
      <c r="AW21" s="81">
        <v>390</v>
      </c>
      <c r="AX21" s="81">
        <v>390</v>
      </c>
      <c r="AY21" s="81">
        <v>390</v>
      </c>
      <c r="AZ21" s="81">
        <v>390</v>
      </c>
      <c r="BA21" s="81">
        <v>390</v>
      </c>
      <c r="BB21" s="81">
        <v>390</v>
      </c>
      <c r="BC21" s="81">
        <v>390</v>
      </c>
      <c r="BD21" s="81">
        <v>390</v>
      </c>
      <c r="BE21" s="81">
        <v>390</v>
      </c>
      <c r="BF21" s="81">
        <v>390</v>
      </c>
      <c r="BG21" s="81">
        <v>390</v>
      </c>
      <c r="BH21" s="81">
        <v>390</v>
      </c>
      <c r="BI21" s="81">
        <v>390</v>
      </c>
      <c r="BJ21" s="81">
        <v>390</v>
      </c>
      <c r="BK21" s="81">
        <v>390</v>
      </c>
      <c r="BL21" s="81">
        <v>390</v>
      </c>
      <c r="BM21" s="81">
        <v>390</v>
      </c>
      <c r="BN21" s="81">
        <v>390</v>
      </c>
      <c r="BO21" s="81">
        <v>390</v>
      </c>
      <c r="BP21" s="81">
        <v>390</v>
      </c>
      <c r="BQ21" s="81">
        <v>390</v>
      </c>
      <c r="BR21" s="81">
        <v>390</v>
      </c>
      <c r="BS21" s="81">
        <v>390</v>
      </c>
      <c r="BT21" s="81">
        <v>390</v>
      </c>
      <c r="BU21" s="81">
        <v>390</v>
      </c>
      <c r="BV21" s="81">
        <v>390</v>
      </c>
      <c r="BW21" s="81">
        <v>390</v>
      </c>
      <c r="BX21" s="81">
        <v>390</v>
      </c>
      <c r="BY21" s="81">
        <v>390</v>
      </c>
      <c r="BZ21" s="81">
        <v>390</v>
      </c>
      <c r="CA21" s="81">
        <v>390</v>
      </c>
      <c r="CB21" s="81">
        <v>390</v>
      </c>
      <c r="CC21" s="81">
        <v>390</v>
      </c>
      <c r="CD21" s="81">
        <v>390</v>
      </c>
      <c r="CE21" s="81">
        <v>390</v>
      </c>
      <c r="CF21" s="81">
        <v>390</v>
      </c>
      <c r="CG21" s="81">
        <v>390</v>
      </c>
      <c r="CH21" s="81">
        <v>390</v>
      </c>
      <c r="CI21" s="81">
        <v>390</v>
      </c>
      <c r="CJ21" s="81">
        <v>390</v>
      </c>
      <c r="CK21" s="81">
        <v>390</v>
      </c>
      <c r="CL21" s="81">
        <v>390</v>
      </c>
      <c r="CM21" s="81">
        <v>390</v>
      </c>
      <c r="CN21" s="81">
        <v>390</v>
      </c>
      <c r="CO21" s="81">
        <v>390</v>
      </c>
      <c r="CP21" s="81">
        <v>390</v>
      </c>
      <c r="CQ21" s="81">
        <v>390</v>
      </c>
      <c r="CR21" s="81">
        <v>390</v>
      </c>
      <c r="CS21" s="81">
        <v>390</v>
      </c>
      <c r="CT21" s="81">
        <v>390</v>
      </c>
      <c r="CU21" s="81">
        <v>390</v>
      </c>
      <c r="CV21" s="81">
        <v>390</v>
      </c>
      <c r="CW21" s="81">
        <v>390</v>
      </c>
      <c r="CX21" s="81">
        <v>390</v>
      </c>
      <c r="CY21" s="81">
        <v>390</v>
      </c>
      <c r="CZ21" s="81">
        <v>390</v>
      </c>
      <c r="DA21" s="81">
        <v>390</v>
      </c>
      <c r="DB21" s="81">
        <v>390</v>
      </c>
      <c r="DC21" s="81">
        <v>390</v>
      </c>
      <c r="DD21" s="81">
        <v>390</v>
      </c>
      <c r="DE21" s="81">
        <v>390</v>
      </c>
      <c r="DF21" s="81">
        <v>390</v>
      </c>
      <c r="DG21" s="81">
        <v>390</v>
      </c>
      <c r="DH21" s="81">
        <v>390</v>
      </c>
      <c r="DI21" s="81">
        <v>390</v>
      </c>
      <c r="DJ21" s="81">
        <v>390</v>
      </c>
      <c r="DK21" s="81">
        <v>390</v>
      </c>
      <c r="DL21" s="81">
        <v>390</v>
      </c>
      <c r="DM21" s="81">
        <v>390</v>
      </c>
      <c r="DN21" s="81"/>
      <c r="DO21" s="81"/>
      <c r="DP21" s="81"/>
      <c r="DQ21" s="81"/>
      <c r="DR21" s="81"/>
      <c r="DS21" s="81"/>
    </row>
    <row r="22" spans="2:123" x14ac:dyDescent="0.2">
      <c r="B22" s="78" t="s">
        <v>275</v>
      </c>
      <c r="C22" s="78" t="s">
        <v>276</v>
      </c>
      <c r="D22" s="79" t="s">
        <v>277</v>
      </c>
      <c r="E22" s="79" t="s">
        <v>411</v>
      </c>
      <c r="F22" s="79" t="s">
        <v>412</v>
      </c>
      <c r="G22" s="80">
        <v>45187</v>
      </c>
      <c r="H22" s="80">
        <v>45187</v>
      </c>
      <c r="I22" s="80">
        <v>45552</v>
      </c>
      <c r="J22" s="80"/>
      <c r="K22" s="65" t="s">
        <v>53</v>
      </c>
      <c r="L22" s="65" t="s">
        <v>70</v>
      </c>
      <c r="M22" s="65" t="s">
        <v>89</v>
      </c>
      <c r="N22" s="79" t="s">
        <v>376</v>
      </c>
      <c r="O22" s="67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>
        <v>1150.8196721311474</v>
      </c>
      <c r="AK22" s="81">
        <v>2744.2622950819668</v>
      </c>
      <c r="AL22" s="81">
        <v>2655.7377049180327</v>
      </c>
      <c r="AM22" s="81">
        <v>2744.2622950819668</v>
      </c>
      <c r="AN22" s="81">
        <v>2744.2622950819668</v>
      </c>
      <c r="AO22" s="81">
        <v>2567.2131147540981</v>
      </c>
      <c r="AP22" s="81">
        <v>2744.2622950819668</v>
      </c>
      <c r="AQ22" s="81">
        <v>2655.7377049180327</v>
      </c>
      <c r="AR22" s="81">
        <v>2744.2622950819668</v>
      </c>
      <c r="AS22" s="81">
        <v>2655.7377049180327</v>
      </c>
      <c r="AT22" s="81">
        <v>2744.2622950819668</v>
      </c>
      <c r="AU22" s="81">
        <v>2744.2622950819668</v>
      </c>
      <c r="AV22" s="81">
        <v>1504.9180327868851</v>
      </c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</row>
    <row r="23" spans="2:123" x14ac:dyDescent="0.2">
      <c r="B23" s="78" t="s">
        <v>216</v>
      </c>
      <c r="C23" s="78" t="s">
        <v>217</v>
      </c>
      <c r="D23" s="79" t="s">
        <v>413</v>
      </c>
      <c r="E23" s="79" t="s">
        <v>413</v>
      </c>
      <c r="F23" s="79" t="s">
        <v>414</v>
      </c>
      <c r="G23" s="80">
        <v>45366</v>
      </c>
      <c r="H23" s="80">
        <v>45413</v>
      </c>
      <c r="I23" s="80">
        <v>46507</v>
      </c>
      <c r="J23" s="80"/>
      <c r="K23" s="65" t="s">
        <v>61</v>
      </c>
      <c r="L23" s="65" t="s">
        <v>70</v>
      </c>
      <c r="M23" s="65" t="s">
        <v>89</v>
      </c>
      <c r="N23" s="79" t="s">
        <v>376</v>
      </c>
      <c r="O23" s="67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 t="s">
        <v>398</v>
      </c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</row>
    <row r="24" spans="2:123" x14ac:dyDescent="0.2">
      <c r="B24" s="78" t="s">
        <v>224</v>
      </c>
      <c r="C24" s="78" t="s">
        <v>225</v>
      </c>
      <c r="D24" s="79" t="s">
        <v>226</v>
      </c>
      <c r="E24" s="79" t="s">
        <v>226</v>
      </c>
      <c r="F24" s="79" t="s">
        <v>415</v>
      </c>
      <c r="G24" s="80">
        <v>45388</v>
      </c>
      <c r="H24" s="80">
        <v>45423</v>
      </c>
      <c r="I24" s="80">
        <v>46517</v>
      </c>
      <c r="J24" s="80">
        <v>46457</v>
      </c>
      <c r="K24" s="65" t="s">
        <v>46</v>
      </c>
      <c r="L24" s="65" t="s">
        <v>69</v>
      </c>
      <c r="M24" s="65" t="s">
        <v>89</v>
      </c>
      <c r="N24" s="79" t="s">
        <v>376</v>
      </c>
      <c r="O24" s="6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>
        <v>1043.3835616438357</v>
      </c>
      <c r="AS24" s="81">
        <v>1490.5479452054794</v>
      </c>
      <c r="AT24" s="81">
        <v>1540.2328767123288</v>
      </c>
      <c r="AU24" s="81">
        <v>1540.2328767123288</v>
      </c>
      <c r="AV24" s="81">
        <v>1490.5479452054794</v>
      </c>
      <c r="AW24" s="81">
        <v>1540.2328767123288</v>
      </c>
      <c r="AX24" s="81">
        <v>1490.5479452054794</v>
      </c>
      <c r="AY24" s="81">
        <v>1540.2328767123288</v>
      </c>
      <c r="AZ24" s="81">
        <v>1540.2328767123288</v>
      </c>
      <c r="BA24" s="81">
        <v>1391.178082191781</v>
      </c>
      <c r="BB24" s="81">
        <v>1540.2328767123288</v>
      </c>
      <c r="BC24" s="81">
        <v>1490.5479452054794</v>
      </c>
      <c r="BD24" s="81">
        <v>1540.2328767123288</v>
      </c>
      <c r="BE24" s="81">
        <v>1490.5479452054794</v>
      </c>
      <c r="BF24" s="81">
        <v>1540.2328767123288</v>
      </c>
      <c r="BG24" s="81">
        <v>1540.2328767123288</v>
      </c>
      <c r="BH24" s="81">
        <v>1490.5479452054794</v>
      </c>
      <c r="BI24" s="81">
        <v>1540.2328767123288</v>
      </c>
      <c r="BJ24" s="81">
        <v>1490.5479452054794</v>
      </c>
      <c r="BK24" s="81">
        <v>1540.2328767123288</v>
      </c>
      <c r="BL24" s="81">
        <v>1540.2328767123288</v>
      </c>
      <c r="BM24" s="81">
        <v>1391.178082191781</v>
      </c>
      <c r="BN24" s="81">
        <v>1540.2328767123288</v>
      </c>
      <c r="BO24" s="81">
        <v>1490.5479452054794</v>
      </c>
      <c r="BP24" s="81">
        <v>1540.2328767123288</v>
      </c>
      <c r="BQ24" s="81">
        <v>1490.5479452054794</v>
      </c>
      <c r="BR24" s="81">
        <v>1540.2328767123288</v>
      </c>
      <c r="BS24" s="81">
        <v>1540.2328767123288</v>
      </c>
      <c r="BT24" s="81">
        <v>1490.5479452054794</v>
      </c>
      <c r="BU24" s="81">
        <v>1540.2328767123288</v>
      </c>
      <c r="BV24" s="81">
        <v>1490.5479452054794</v>
      </c>
      <c r="BW24" s="81">
        <v>1540.2328767123288</v>
      </c>
      <c r="BX24" s="81">
        <v>1540.2328767123288</v>
      </c>
      <c r="BY24" s="81">
        <v>1391.178082191781</v>
      </c>
      <c r="BZ24" s="81">
        <v>1540.2328767123288</v>
      </c>
      <c r="CA24" s="81">
        <v>1490.5479452054794</v>
      </c>
      <c r="CB24" s="81">
        <v>496.84931506849318</v>
      </c>
      <c r="CC24" s="81">
        <v>0</v>
      </c>
      <c r="CD24" s="81">
        <v>0</v>
      </c>
      <c r="CE24" s="81">
        <v>0</v>
      </c>
      <c r="CF24" s="81">
        <v>0</v>
      </c>
      <c r="CG24" s="81">
        <v>0</v>
      </c>
      <c r="CH24" s="81">
        <v>0</v>
      </c>
      <c r="CI24" s="81">
        <v>0</v>
      </c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</row>
    <row r="25" spans="2:123" x14ac:dyDescent="0.2">
      <c r="B25" s="78" t="s">
        <v>197</v>
      </c>
      <c r="C25" s="78" t="s">
        <v>198</v>
      </c>
      <c r="D25" s="79" t="s">
        <v>199</v>
      </c>
      <c r="E25" s="79" t="s">
        <v>416</v>
      </c>
      <c r="F25" s="79" t="s">
        <v>417</v>
      </c>
      <c r="G25" s="80">
        <v>45413</v>
      </c>
      <c r="H25" s="80">
        <v>45413</v>
      </c>
      <c r="I25" s="80">
        <v>45777</v>
      </c>
      <c r="J25" s="80">
        <v>45778</v>
      </c>
      <c r="K25" s="65" t="s">
        <v>45</v>
      </c>
      <c r="L25" s="65" t="s">
        <v>70</v>
      </c>
      <c r="M25" s="65" t="s">
        <v>89</v>
      </c>
      <c r="N25" s="79" t="s">
        <v>376</v>
      </c>
      <c r="O25" s="6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>
        <v>4246.5753424657532</v>
      </c>
      <c r="AS25" s="81">
        <v>4109.58904109589</v>
      </c>
      <c r="AT25" s="81">
        <v>4246.5753424657532</v>
      </c>
      <c r="AU25" s="81">
        <v>4246.5753424657532</v>
      </c>
      <c r="AV25" s="81">
        <v>4109.58904109589</v>
      </c>
      <c r="AW25" s="81">
        <v>4246.5753424657532</v>
      </c>
      <c r="AX25" s="81">
        <v>4109.58904109589</v>
      </c>
      <c r="AY25" s="81">
        <v>4246.5753424657532</v>
      </c>
      <c r="AZ25" s="81">
        <v>4246.5753424657532</v>
      </c>
      <c r="BA25" s="81">
        <v>3835.6164383561645</v>
      </c>
      <c r="BB25" s="81">
        <v>4246.5753424657532</v>
      </c>
      <c r="BC25" s="81">
        <v>4109.58904109589</v>
      </c>
      <c r="BD25" s="81">
        <v>0</v>
      </c>
      <c r="BE25" s="81">
        <v>0</v>
      </c>
      <c r="BF25" s="81">
        <v>0</v>
      </c>
      <c r="BG25" s="81">
        <v>0</v>
      </c>
      <c r="BH25" s="81">
        <v>0</v>
      </c>
      <c r="BI25" s="81">
        <v>0</v>
      </c>
      <c r="BJ25" s="81">
        <v>0</v>
      </c>
      <c r="BK25" s="81">
        <v>0</v>
      </c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</row>
    <row r="26" spans="2:123" x14ac:dyDescent="0.2">
      <c r="B26" s="78" t="s">
        <v>203</v>
      </c>
      <c r="C26" s="78" t="s">
        <v>204</v>
      </c>
      <c r="D26" s="79" t="s">
        <v>205</v>
      </c>
      <c r="E26" s="79" t="s">
        <v>205</v>
      </c>
      <c r="F26" s="79" t="s">
        <v>418</v>
      </c>
      <c r="G26" s="80">
        <v>45427</v>
      </c>
      <c r="H26" s="80">
        <v>45474</v>
      </c>
      <c r="I26" s="80"/>
      <c r="J26" s="80">
        <v>46157</v>
      </c>
      <c r="K26" s="65" t="s">
        <v>53</v>
      </c>
      <c r="L26" s="65" t="s">
        <v>70</v>
      </c>
      <c r="M26" s="65" t="s">
        <v>89</v>
      </c>
      <c r="N26" s="79" t="s">
        <v>377</v>
      </c>
      <c r="O26" s="6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 t="s">
        <v>398</v>
      </c>
      <c r="AU26" s="81"/>
      <c r="AV26" s="81" t="s">
        <v>398</v>
      </c>
      <c r="AW26" s="81"/>
      <c r="AX26" s="81"/>
      <c r="AY26" s="81">
        <v>16697</v>
      </c>
      <c r="AZ26" s="81">
        <v>0</v>
      </c>
      <c r="BA26" s="81">
        <v>0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0</v>
      </c>
      <c r="BI26" s="81">
        <v>0</v>
      </c>
      <c r="BJ26" s="81">
        <v>0</v>
      </c>
      <c r="BK26" s="81">
        <v>0</v>
      </c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</row>
    <row r="27" spans="2:123" x14ac:dyDescent="0.2">
      <c r="B27" s="78" t="s">
        <v>203</v>
      </c>
      <c r="C27" s="78" t="s">
        <v>204</v>
      </c>
      <c r="D27" s="79" t="s">
        <v>205</v>
      </c>
      <c r="E27" s="79" t="s">
        <v>205</v>
      </c>
      <c r="F27" s="79" t="s">
        <v>418</v>
      </c>
      <c r="G27" s="80">
        <v>45427</v>
      </c>
      <c r="H27" s="80">
        <v>45505</v>
      </c>
      <c r="I27" s="80">
        <v>46233</v>
      </c>
      <c r="J27" s="80">
        <v>46204</v>
      </c>
      <c r="K27" s="65" t="s">
        <v>53</v>
      </c>
      <c r="L27" s="65" t="s">
        <v>70</v>
      </c>
      <c r="M27" s="65" t="s">
        <v>89</v>
      </c>
      <c r="N27" s="79" t="s">
        <v>376</v>
      </c>
      <c r="O27" s="67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 t="s">
        <v>398</v>
      </c>
      <c r="AW27" s="81"/>
      <c r="AX27" s="81">
        <v>2284.5047923322682</v>
      </c>
      <c r="AY27" s="81">
        <v>3934.4249201277953</v>
      </c>
      <c r="AZ27" s="81">
        <v>3934.4249201277953</v>
      </c>
      <c r="BA27" s="81">
        <v>3553.6741214057506</v>
      </c>
      <c r="BB27" s="81">
        <v>3934.4249201277953</v>
      </c>
      <c r="BC27" s="81">
        <v>3807.5079872204474</v>
      </c>
      <c r="BD27" s="81">
        <v>3934.4249201277953</v>
      </c>
      <c r="BE27" s="81">
        <v>3807.5079872204474</v>
      </c>
      <c r="BF27" s="81">
        <v>3934.4249201277953</v>
      </c>
      <c r="BG27" s="81">
        <v>3934.4249201277953</v>
      </c>
      <c r="BH27" s="81">
        <v>3807.5079872204474</v>
      </c>
      <c r="BI27" s="81">
        <v>3934.4249201277953</v>
      </c>
      <c r="BJ27" s="81">
        <v>3807.5079872204474</v>
      </c>
      <c r="BK27" s="81">
        <v>3934.4249201277953</v>
      </c>
      <c r="BL27" s="81">
        <v>3934.4249201277953</v>
      </c>
      <c r="BM27" s="81">
        <v>3553.6741214057506</v>
      </c>
      <c r="BN27" s="81">
        <v>3934.4249201277953</v>
      </c>
      <c r="BO27" s="81">
        <v>3807.5079872204474</v>
      </c>
      <c r="BP27" s="81">
        <v>3934.4249201277953</v>
      </c>
      <c r="BQ27" s="81">
        <v>3807.5079872204474</v>
      </c>
      <c r="BR27" s="81">
        <v>3934.4249201277953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</row>
    <row r="28" spans="2:123" x14ac:dyDescent="0.2">
      <c r="B28" s="78" t="s">
        <v>209</v>
      </c>
      <c r="C28" s="78" t="s">
        <v>210</v>
      </c>
      <c r="D28" s="79" t="s">
        <v>419</v>
      </c>
      <c r="E28" s="79" t="s">
        <v>419</v>
      </c>
      <c r="F28" s="79" t="s">
        <v>420</v>
      </c>
      <c r="G28" s="80">
        <v>45457</v>
      </c>
      <c r="H28" s="80">
        <v>45457</v>
      </c>
      <c r="I28" s="80"/>
      <c r="J28" s="80"/>
      <c r="K28" s="65" t="s">
        <v>56</v>
      </c>
      <c r="L28" s="65" t="s">
        <v>70</v>
      </c>
      <c r="M28" s="65" t="s">
        <v>89</v>
      </c>
      <c r="N28" s="79" t="s">
        <v>377</v>
      </c>
      <c r="O28" s="67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 t="s">
        <v>398</v>
      </c>
      <c r="AU28" s="81"/>
      <c r="AV28" s="81" t="s">
        <v>398</v>
      </c>
      <c r="AW28" s="81"/>
      <c r="AX28" s="81"/>
      <c r="AY28" s="81">
        <v>24417</v>
      </c>
      <c r="AZ28" s="81">
        <v>0</v>
      </c>
      <c r="BA28" s="81">
        <v>0</v>
      </c>
      <c r="BB28" s="81">
        <v>0</v>
      </c>
      <c r="BC28" s="81">
        <v>0</v>
      </c>
      <c r="BD28" s="81">
        <v>0</v>
      </c>
      <c r="BE28" s="81">
        <v>0</v>
      </c>
      <c r="BF28" s="81">
        <v>0</v>
      </c>
      <c r="BG28" s="81">
        <v>0</v>
      </c>
      <c r="BH28" s="81">
        <v>0</v>
      </c>
      <c r="BI28" s="81">
        <v>0</v>
      </c>
      <c r="BJ28" s="81">
        <v>0</v>
      </c>
      <c r="BK28" s="81">
        <v>0</v>
      </c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</row>
    <row r="29" spans="2:123" x14ac:dyDescent="0.2">
      <c r="B29" s="78" t="s">
        <v>209</v>
      </c>
      <c r="C29" s="78" t="s">
        <v>210</v>
      </c>
      <c r="D29" s="79" t="s">
        <v>419</v>
      </c>
      <c r="E29" s="79" t="s">
        <v>419</v>
      </c>
      <c r="F29" s="79" t="s">
        <v>420</v>
      </c>
      <c r="G29" s="80">
        <v>45457</v>
      </c>
      <c r="H29" s="80">
        <v>45505</v>
      </c>
      <c r="I29" s="80">
        <v>45869</v>
      </c>
      <c r="J29" s="80"/>
      <c r="K29" s="65" t="s">
        <v>56</v>
      </c>
      <c r="L29" s="65" t="s">
        <v>70</v>
      </c>
      <c r="M29" s="65" t="s">
        <v>89</v>
      </c>
      <c r="N29" s="79" t="s">
        <v>376</v>
      </c>
      <c r="O29" s="6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 t="s">
        <v>398</v>
      </c>
      <c r="AV29" s="81" t="s">
        <v>398</v>
      </c>
      <c r="AW29" s="81"/>
      <c r="AX29" s="81">
        <v>4316.3030434782613</v>
      </c>
      <c r="AY29" s="81">
        <v>4054.7101449275365</v>
      </c>
      <c r="AZ29" s="81">
        <v>4054.7101449275365</v>
      </c>
      <c r="BA29" s="81">
        <v>3662.3188405797105</v>
      </c>
      <c r="BB29" s="81">
        <v>4054.7101449275365</v>
      </c>
      <c r="BC29" s="81">
        <v>3923.913043478261</v>
      </c>
      <c r="BD29" s="81">
        <v>4054.7101449275365</v>
      </c>
      <c r="BE29" s="81">
        <v>3923.913043478261</v>
      </c>
      <c r="BF29" s="81">
        <v>4054.7101449275365</v>
      </c>
      <c r="BG29" s="81">
        <v>0</v>
      </c>
      <c r="BH29" s="81">
        <v>0</v>
      </c>
      <c r="BI29" s="81">
        <v>0</v>
      </c>
      <c r="BJ29" s="81">
        <v>0</v>
      </c>
      <c r="BK29" s="81">
        <v>0</v>
      </c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</row>
    <row r="30" spans="2:123" x14ac:dyDescent="0.2">
      <c r="B30" s="78" t="s">
        <v>224</v>
      </c>
      <c r="C30" s="78" t="s">
        <v>312</v>
      </c>
      <c r="D30" s="79" t="s">
        <v>421</v>
      </c>
      <c r="E30" s="79" t="s">
        <v>226</v>
      </c>
      <c r="F30" s="79" t="s">
        <v>422</v>
      </c>
      <c r="G30" s="80">
        <v>45785</v>
      </c>
      <c r="H30" s="80">
        <v>45785</v>
      </c>
      <c r="I30" s="80">
        <v>45838</v>
      </c>
      <c r="J30" s="80"/>
      <c r="K30" s="65" t="s">
        <v>46</v>
      </c>
      <c r="L30" s="65" t="s">
        <v>70</v>
      </c>
      <c r="M30" s="65" t="s">
        <v>89</v>
      </c>
      <c r="N30" s="79" t="s">
        <v>377</v>
      </c>
      <c r="O30" s="6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>
        <v>6750</v>
      </c>
      <c r="BE30" s="81">
        <v>15750</v>
      </c>
      <c r="BF30" s="81">
        <v>30000</v>
      </c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</row>
    <row r="31" spans="2:123" x14ac:dyDescent="0.2">
      <c r="B31" s="78" t="s">
        <v>224</v>
      </c>
      <c r="C31" s="78" t="s">
        <v>312</v>
      </c>
      <c r="D31" s="79" t="s">
        <v>421</v>
      </c>
      <c r="E31" s="79" t="s">
        <v>226</v>
      </c>
      <c r="F31" s="79" t="s">
        <v>422</v>
      </c>
      <c r="G31" s="80">
        <v>45785</v>
      </c>
      <c r="H31" s="80">
        <v>45839</v>
      </c>
      <c r="I31" s="80">
        <v>46934</v>
      </c>
      <c r="J31" s="80"/>
      <c r="K31" s="65" t="s">
        <v>46</v>
      </c>
      <c r="L31" s="65" t="s">
        <v>70</v>
      </c>
      <c r="M31" s="65" t="s">
        <v>89</v>
      </c>
      <c r="N31" s="79" t="s">
        <v>376</v>
      </c>
      <c r="O31" s="6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>
        <v>4533.75</v>
      </c>
      <c r="BG31" s="81">
        <v>4533.75</v>
      </c>
      <c r="BH31" s="81">
        <v>4533.75</v>
      </c>
      <c r="BI31" s="81">
        <v>4533.75</v>
      </c>
      <c r="BJ31" s="81">
        <v>4533.75</v>
      </c>
      <c r="BK31" s="81">
        <v>4533.75</v>
      </c>
      <c r="BL31" s="81">
        <v>4533.75</v>
      </c>
      <c r="BM31" s="81">
        <v>4533.75</v>
      </c>
      <c r="BN31" s="81">
        <v>4533.75</v>
      </c>
      <c r="BO31" s="81">
        <v>4533.75</v>
      </c>
      <c r="BP31" s="81">
        <v>4533.75</v>
      </c>
      <c r="BQ31" s="81">
        <v>4533.75</v>
      </c>
      <c r="BR31" s="81">
        <v>4533.75</v>
      </c>
      <c r="BS31" s="81">
        <v>4533.75</v>
      </c>
      <c r="BT31" s="81">
        <v>4533.75</v>
      </c>
      <c r="BU31" s="81">
        <v>4533.75</v>
      </c>
      <c r="BV31" s="81">
        <v>4533.75</v>
      </c>
      <c r="BW31" s="81">
        <v>4533.75</v>
      </c>
      <c r="BX31" s="81">
        <v>4533.75</v>
      </c>
      <c r="BY31" s="81">
        <v>4533.75</v>
      </c>
      <c r="BZ31" s="81">
        <v>4533.75</v>
      </c>
      <c r="CA31" s="81">
        <v>4533.75</v>
      </c>
      <c r="CB31" s="81">
        <v>4533.75</v>
      </c>
      <c r="CC31" s="81">
        <v>4533.75</v>
      </c>
      <c r="CD31" s="81">
        <v>4533.75</v>
      </c>
      <c r="CE31" s="81">
        <v>4533.75</v>
      </c>
      <c r="CF31" s="81">
        <v>4533.75</v>
      </c>
      <c r="CG31" s="81">
        <v>4533.75</v>
      </c>
      <c r="CH31" s="81">
        <v>4533.75</v>
      </c>
      <c r="CI31" s="81">
        <v>4533.75</v>
      </c>
      <c r="CJ31" s="81">
        <v>4533.75</v>
      </c>
      <c r="CK31" s="81">
        <v>4533.75</v>
      </c>
      <c r="CL31" s="81">
        <v>4533.75</v>
      </c>
      <c r="CM31" s="81">
        <v>4533.75</v>
      </c>
      <c r="CN31" s="81">
        <v>4533.75</v>
      </c>
      <c r="CO31" s="81">
        <v>4533.75</v>
      </c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</row>
    <row r="32" spans="2:123" x14ac:dyDescent="0.2">
      <c r="B32" s="78" t="s">
        <v>423</v>
      </c>
      <c r="C32" s="78" t="s">
        <v>424</v>
      </c>
      <c r="D32" s="79" t="s">
        <v>425</v>
      </c>
      <c r="E32" s="79" t="s">
        <v>425</v>
      </c>
      <c r="F32" s="79" t="s">
        <v>426</v>
      </c>
      <c r="G32" s="80">
        <v>45786</v>
      </c>
      <c r="H32" s="80">
        <v>45809</v>
      </c>
      <c r="I32" s="80">
        <v>45900</v>
      </c>
      <c r="J32" s="80"/>
      <c r="K32" s="65" t="s">
        <v>46</v>
      </c>
      <c r="L32" s="65" t="s">
        <v>70</v>
      </c>
      <c r="M32" s="65" t="s">
        <v>89</v>
      </c>
      <c r="N32" s="79" t="s">
        <v>377</v>
      </c>
      <c r="O32" s="6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>
        <v>20000</v>
      </c>
      <c r="BG32" s="81">
        <v>20000</v>
      </c>
      <c r="BH32" s="81">
        <v>20000</v>
      </c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</row>
    <row r="33" spans="2:123" x14ac:dyDescent="0.2">
      <c r="B33" s="78" t="s">
        <v>129</v>
      </c>
      <c r="C33" s="78" t="s">
        <v>130</v>
      </c>
      <c r="D33" s="79" t="s">
        <v>131</v>
      </c>
      <c r="E33" s="79" t="s">
        <v>427</v>
      </c>
      <c r="F33" s="79" t="s">
        <v>428</v>
      </c>
      <c r="G33" s="80">
        <v>45150</v>
      </c>
      <c r="H33" s="80">
        <v>45150</v>
      </c>
      <c r="I33" s="80">
        <v>45291</v>
      </c>
      <c r="J33" s="80"/>
      <c r="K33" s="65" t="s">
        <v>45</v>
      </c>
      <c r="L33" s="65" t="s">
        <v>69</v>
      </c>
      <c r="M33" s="65" t="s">
        <v>89</v>
      </c>
      <c r="N33" s="79" t="s">
        <v>377</v>
      </c>
      <c r="O33" s="6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>
        <v>18676.153252569409</v>
      </c>
      <c r="AK33" s="81">
        <v>17777.60333656138</v>
      </c>
      <c r="AL33" s="81">
        <v>1457.9137944634567</v>
      </c>
      <c r="AM33" s="81">
        <v>14326.824854721126</v>
      </c>
      <c r="AN33" s="81">
        <v>-8025.8081682970733</v>
      </c>
      <c r="AO33" s="81">
        <v>7006.6754914497142</v>
      </c>
      <c r="AP33" s="81">
        <v>62977.378886575527</v>
      </c>
      <c r="AQ33" s="81">
        <v>15298.526369993371</v>
      </c>
      <c r="AR33" s="81">
        <v>-4660.5579124360956</v>
      </c>
      <c r="AS33" s="81">
        <v>16043.247610051651</v>
      </c>
      <c r="AT33" s="81">
        <v>12433.937162132061</v>
      </c>
      <c r="AU33" s="81">
        <v>2453.4184659430757</v>
      </c>
      <c r="AV33" s="81">
        <v>2731.9245716875303</v>
      </c>
      <c r="AW33" s="81">
        <v>2646.4337940892146</v>
      </c>
      <c r="AX33" s="81">
        <v>2681.8192613149004</v>
      </c>
      <c r="AY33" s="81">
        <v>2765.5263239116175</v>
      </c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</row>
    <row r="34" spans="2:123" x14ac:dyDescent="0.2">
      <c r="B34" s="78" t="s">
        <v>129</v>
      </c>
      <c r="C34" s="78" t="s">
        <v>130</v>
      </c>
      <c r="D34" s="79" t="s">
        <v>131</v>
      </c>
      <c r="E34" s="79" t="s">
        <v>427</v>
      </c>
      <c r="F34" s="79" t="s">
        <v>428</v>
      </c>
      <c r="G34" s="80">
        <v>45150</v>
      </c>
      <c r="H34" s="80">
        <v>45153</v>
      </c>
      <c r="I34" s="80">
        <v>46249</v>
      </c>
      <c r="J34" s="80"/>
      <c r="K34" s="65" t="s">
        <v>45</v>
      </c>
      <c r="L34" s="65" t="s">
        <v>69</v>
      </c>
      <c r="M34" s="65" t="s">
        <v>89</v>
      </c>
      <c r="N34" s="79" t="s">
        <v>376</v>
      </c>
      <c r="O34" s="6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>
        <v>12530.564143087306</v>
      </c>
      <c r="AK34" s="81">
        <v>26956.035968640823</v>
      </c>
      <c r="AL34" s="81">
        <v>42845.646089562339</v>
      </c>
      <c r="AM34" s="81">
        <v>21684.56379870954</v>
      </c>
      <c r="AN34" s="81">
        <v>50516.288866171046</v>
      </c>
      <c r="AO34" s="81">
        <v>57676.568120812663</v>
      </c>
      <c r="AP34" s="81">
        <v>41707.071806028274</v>
      </c>
      <c r="AQ34" s="81">
        <v>55824.411467359991</v>
      </c>
      <c r="AR34" s="81">
        <v>57997.121858890321</v>
      </c>
      <c r="AS34" s="81">
        <v>77052.436656895938</v>
      </c>
      <c r="AT34" s="81">
        <v>82652.752967468216</v>
      </c>
      <c r="AU34" s="81">
        <v>82652.752967468216</v>
      </c>
      <c r="AV34" s="81">
        <v>79986.535129807991</v>
      </c>
      <c r="AW34" s="81">
        <v>82652.752967468216</v>
      </c>
      <c r="AX34" s="81">
        <v>79986.535129807991</v>
      </c>
      <c r="AY34" s="81">
        <v>82652.752967468216</v>
      </c>
      <c r="AZ34" s="81">
        <v>82652.752967468216</v>
      </c>
      <c r="BA34" s="81">
        <v>74654.099454487427</v>
      </c>
      <c r="BB34" s="81">
        <v>82652.752967468216</v>
      </c>
      <c r="BC34" s="81">
        <v>79986.535129807991</v>
      </c>
      <c r="BD34" s="81">
        <v>82652.752967468216</v>
      </c>
      <c r="BE34" s="81">
        <v>79986.535129808006</v>
      </c>
      <c r="BF34" s="81">
        <v>82652.752967468216</v>
      </c>
      <c r="BG34" s="81">
        <v>82652.752967468216</v>
      </c>
      <c r="BH34" s="81">
        <v>79986.535129807991</v>
      </c>
      <c r="BI34" s="81">
        <v>82652.752967468216</v>
      </c>
      <c r="BJ34" s="81">
        <v>79986.535129807991</v>
      </c>
      <c r="BK34" s="81">
        <v>82652.752967468216</v>
      </c>
      <c r="BL34" s="81">
        <v>82652.752967468216</v>
      </c>
      <c r="BM34" s="81">
        <v>74654.099454487427</v>
      </c>
      <c r="BN34" s="81">
        <v>82652.752967468216</v>
      </c>
      <c r="BO34" s="81">
        <v>79986.535129807991</v>
      </c>
      <c r="BP34" s="81">
        <v>82652.752967468216</v>
      </c>
      <c r="BQ34" s="81">
        <v>79986.535129807991</v>
      </c>
      <c r="BR34" s="81">
        <v>82652.752967468216</v>
      </c>
      <c r="BS34" s="81">
        <v>29328.396214262917</v>
      </c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</row>
    <row r="35" spans="2:123" x14ac:dyDescent="0.2">
      <c r="B35" s="78" t="s">
        <v>129</v>
      </c>
      <c r="C35" s="78" t="s">
        <v>429</v>
      </c>
      <c r="D35" s="79" t="s">
        <v>131</v>
      </c>
      <c r="E35" s="79" t="s">
        <v>427</v>
      </c>
      <c r="F35" s="79" t="s">
        <v>430</v>
      </c>
      <c r="G35" s="80">
        <v>45645</v>
      </c>
      <c r="H35" s="80">
        <v>45566</v>
      </c>
      <c r="I35" s="80">
        <v>45657</v>
      </c>
      <c r="J35" s="80"/>
      <c r="K35" s="65" t="s">
        <v>45</v>
      </c>
      <c r="L35" s="65" t="s">
        <v>69</v>
      </c>
      <c r="M35" s="65" t="s">
        <v>89</v>
      </c>
      <c r="N35" s="79" t="s">
        <v>377</v>
      </c>
      <c r="O35" s="6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>
        <v>22500</v>
      </c>
      <c r="AZ35" s="81">
        <v>18000</v>
      </c>
      <c r="BA35" s="81">
        <v>12000</v>
      </c>
      <c r="BB35" s="81">
        <v>15000</v>
      </c>
      <c r="BC35" s="81"/>
      <c r="BD35" s="81">
        <v>8062.5</v>
      </c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</row>
    <row r="36" spans="2:123" x14ac:dyDescent="0.2">
      <c r="B36" s="78" t="s">
        <v>161</v>
      </c>
      <c r="C36" s="78" t="s">
        <v>162</v>
      </c>
      <c r="D36" s="79" t="s">
        <v>163</v>
      </c>
      <c r="E36" s="79" t="s">
        <v>431</v>
      </c>
      <c r="F36" s="79" t="s">
        <v>432</v>
      </c>
      <c r="G36" s="80">
        <v>45153</v>
      </c>
      <c r="H36" s="80">
        <v>45153</v>
      </c>
      <c r="I36" s="80">
        <v>45473</v>
      </c>
      <c r="J36" s="80">
        <v>46266</v>
      </c>
      <c r="K36" s="65" t="s">
        <v>45</v>
      </c>
      <c r="L36" s="65" t="s">
        <v>69</v>
      </c>
      <c r="M36" s="65" t="s">
        <v>89</v>
      </c>
      <c r="N36" s="79" t="s">
        <v>377</v>
      </c>
      <c r="O36" s="6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>
        <v>3786.8891606702368</v>
      </c>
      <c r="AK36" s="81">
        <v>4044.8284252062263</v>
      </c>
      <c r="AL36" s="81">
        <v>-1974.3067864722789</v>
      </c>
      <c r="AM36" s="81">
        <v>3192.1899929218926</v>
      </c>
      <c r="AN36" s="81">
        <v>15089.12779151506</v>
      </c>
      <c r="AO36" s="81">
        <v>1388.1746946567509</v>
      </c>
      <c r="AP36" s="81">
        <v>-13312.206206907271</v>
      </c>
      <c r="AQ36" s="81">
        <v>29151.720062549361</v>
      </c>
      <c r="AR36" s="81">
        <v>27753.096528127586</v>
      </c>
      <c r="AS36" s="81">
        <v>15251.040497523427</v>
      </c>
      <c r="AT36" s="81">
        <v>21403.524736749037</v>
      </c>
      <c r="AU36" s="81">
        <v>-2430.6381160590099</v>
      </c>
      <c r="AV36" s="81">
        <v>57.265914732008241</v>
      </c>
      <c r="AW36" s="81">
        <v>-9490.8309259221423</v>
      </c>
      <c r="AX36" s="81">
        <v>11864.203127249144</v>
      </c>
      <c r="AY36" s="81">
        <v>0</v>
      </c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</row>
    <row r="37" spans="2:123" x14ac:dyDescent="0.2">
      <c r="B37" s="78" t="s">
        <v>161</v>
      </c>
      <c r="C37" s="78" t="s">
        <v>162</v>
      </c>
      <c r="D37" s="79" t="s">
        <v>163</v>
      </c>
      <c r="E37" s="79" t="s">
        <v>431</v>
      </c>
      <c r="F37" s="79" t="s">
        <v>432</v>
      </c>
      <c r="G37" s="80">
        <v>45153</v>
      </c>
      <c r="H37" s="80">
        <v>45394</v>
      </c>
      <c r="I37" s="80">
        <v>46660</v>
      </c>
      <c r="J37" s="80"/>
      <c r="K37" s="65" t="s">
        <v>45</v>
      </c>
      <c r="L37" s="65" t="s">
        <v>69</v>
      </c>
      <c r="M37" s="65" t="s">
        <v>89</v>
      </c>
      <c r="N37" s="79" t="s">
        <v>376</v>
      </c>
      <c r="O37" s="67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 t="s">
        <v>398</v>
      </c>
      <c r="AO37" s="81">
        <v>9691.3037681494861</v>
      </c>
      <c r="AP37" s="81">
        <v>-9691.3037681494861</v>
      </c>
      <c r="AQ37" s="81">
        <v>12235.673916259131</v>
      </c>
      <c r="AR37" s="81">
        <v>19319.485130935471</v>
      </c>
      <c r="AS37" s="81">
        <v>19963.467968633322</v>
      </c>
      <c r="AT37" s="81">
        <v>19319.485130935471</v>
      </c>
      <c r="AU37" s="81">
        <v>14826.003834023095</v>
      </c>
      <c r="AV37" s="81">
        <v>18833.953834023094</v>
      </c>
      <c r="AW37" s="81">
        <v>18226.406936151383</v>
      </c>
      <c r="AX37" s="81">
        <v>18833.953834023094</v>
      </c>
      <c r="AY37" s="81">
        <v>18226.406936151383</v>
      </c>
      <c r="AZ37" s="81">
        <v>18833.953834023094</v>
      </c>
      <c r="BA37" s="81">
        <v>18833.953834023094</v>
      </c>
      <c r="BB37" s="81">
        <v>17011.313140407958</v>
      </c>
      <c r="BC37" s="81">
        <v>18833.953834023094</v>
      </c>
      <c r="BD37" s="81">
        <v>18226.406936151383</v>
      </c>
      <c r="BE37" s="81">
        <v>18833.953834023094</v>
      </c>
      <c r="BF37" s="81">
        <v>18226.406936151383</v>
      </c>
      <c r="BG37" s="81">
        <v>18833.953834023094</v>
      </c>
      <c r="BH37" s="81">
        <v>18833.953834023094</v>
      </c>
      <c r="BI37" s="81">
        <v>18226.406936151383</v>
      </c>
      <c r="BJ37" s="81">
        <v>18833.953834023094</v>
      </c>
      <c r="BK37" s="81">
        <v>18226.406936151383</v>
      </c>
      <c r="BL37" s="81">
        <v>18833.953834023094</v>
      </c>
      <c r="BM37" s="81">
        <v>18833.953834023094</v>
      </c>
      <c r="BN37" s="81">
        <v>17011.313140407958</v>
      </c>
      <c r="BO37" s="81">
        <v>18833.953834023094</v>
      </c>
      <c r="BP37" s="81">
        <v>18226.406936151383</v>
      </c>
      <c r="BQ37" s="81">
        <v>18833.953834023094</v>
      </c>
      <c r="BR37" s="81">
        <v>18226.406936151383</v>
      </c>
      <c r="BS37" s="81">
        <v>18833.953834023094</v>
      </c>
      <c r="BT37" s="81">
        <v>18833.953834023094</v>
      </c>
      <c r="BU37" s="81">
        <v>18226.406936151383</v>
      </c>
      <c r="BV37" s="81">
        <v>18833.953834023094</v>
      </c>
      <c r="BW37" s="81">
        <v>18226.406936151383</v>
      </c>
      <c r="BX37" s="81">
        <v>18833.953834023094</v>
      </c>
      <c r="BY37" s="81">
        <v>18833.953834023094</v>
      </c>
      <c r="BZ37" s="81">
        <v>17011.313140407958</v>
      </c>
      <c r="CA37" s="81">
        <v>18833.953834023094</v>
      </c>
      <c r="CB37" s="81">
        <v>18226.406936151383</v>
      </c>
      <c r="CC37" s="81">
        <v>18833.953834023094</v>
      </c>
      <c r="CD37" s="81">
        <v>18226.406936151383</v>
      </c>
      <c r="CE37" s="81">
        <v>18833.953834023094</v>
      </c>
      <c r="CF37" s="81">
        <v>18833.953834023094</v>
      </c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</row>
    <row r="38" spans="2:123" x14ac:dyDescent="0.2">
      <c r="B38" s="78" t="s">
        <v>220</v>
      </c>
      <c r="C38" s="78" t="s">
        <v>240</v>
      </c>
      <c r="D38" s="79" t="s">
        <v>222</v>
      </c>
      <c r="E38" s="79" t="s">
        <v>222</v>
      </c>
      <c r="F38" s="79" t="s">
        <v>433</v>
      </c>
      <c r="G38" s="80">
        <v>45259</v>
      </c>
      <c r="H38" s="80">
        <v>45292</v>
      </c>
      <c r="I38" s="80">
        <v>46387</v>
      </c>
      <c r="J38" s="80"/>
      <c r="K38" s="65" t="s">
        <v>45</v>
      </c>
      <c r="L38" s="65" t="s">
        <v>69</v>
      </c>
      <c r="M38" s="65" t="s">
        <v>89</v>
      </c>
      <c r="N38" s="79" t="s">
        <v>376</v>
      </c>
      <c r="O38" s="67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>
        <v>1397.8378378378379</v>
      </c>
      <c r="AO38" s="81">
        <v>1397.8378378378379</v>
      </c>
      <c r="AP38" s="81">
        <v>264.32432432432415</v>
      </c>
      <c r="AQ38" s="81">
        <v>1020</v>
      </c>
      <c r="AR38" s="81">
        <v>1020</v>
      </c>
      <c r="AS38" s="81">
        <v>1020</v>
      </c>
      <c r="AT38" s="81">
        <v>1020</v>
      </c>
      <c r="AU38" s="81">
        <v>1020</v>
      </c>
      <c r="AV38" s="81">
        <v>1020</v>
      </c>
      <c r="AW38" s="81">
        <v>1020</v>
      </c>
      <c r="AX38" s="81">
        <v>1020</v>
      </c>
      <c r="AY38" s="81">
        <v>1020</v>
      </c>
      <c r="AZ38" s="81">
        <v>1020</v>
      </c>
      <c r="BA38" s="81">
        <v>1020</v>
      </c>
      <c r="BB38" s="81">
        <v>1020</v>
      </c>
      <c r="BC38" s="81">
        <v>1020</v>
      </c>
      <c r="BD38" s="81">
        <v>1020</v>
      </c>
      <c r="BE38" s="81">
        <v>1020</v>
      </c>
      <c r="BF38" s="81">
        <v>1020</v>
      </c>
      <c r="BG38" s="81">
        <v>1020</v>
      </c>
      <c r="BH38" s="81">
        <v>1020</v>
      </c>
      <c r="BI38" s="81">
        <v>1020</v>
      </c>
      <c r="BJ38" s="81">
        <v>1020</v>
      </c>
      <c r="BK38" s="81">
        <v>1020</v>
      </c>
      <c r="BL38" s="81">
        <v>1020</v>
      </c>
      <c r="BM38" s="81">
        <v>1020</v>
      </c>
      <c r="BN38" s="81">
        <v>1020</v>
      </c>
      <c r="BO38" s="81">
        <v>1020</v>
      </c>
      <c r="BP38" s="81">
        <v>1020</v>
      </c>
      <c r="BQ38" s="81">
        <v>1020</v>
      </c>
      <c r="BR38" s="81">
        <v>1020</v>
      </c>
      <c r="BS38" s="81">
        <v>1020</v>
      </c>
      <c r="BT38" s="81">
        <v>1020</v>
      </c>
      <c r="BU38" s="81">
        <v>1020</v>
      </c>
      <c r="BV38" s="81">
        <v>1020</v>
      </c>
      <c r="BW38" s="81">
        <v>1020</v>
      </c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</row>
    <row r="39" spans="2:123" x14ac:dyDescent="0.2">
      <c r="B39" s="78" t="s">
        <v>220</v>
      </c>
      <c r="C39" s="78" t="s">
        <v>240</v>
      </c>
      <c r="D39" s="79" t="s">
        <v>222</v>
      </c>
      <c r="E39" s="79" t="s">
        <v>222</v>
      </c>
      <c r="F39" s="79" t="s">
        <v>433</v>
      </c>
      <c r="G39" s="80">
        <v>45259</v>
      </c>
      <c r="H39" s="80">
        <v>45292</v>
      </c>
      <c r="I39" s="80">
        <v>45322</v>
      </c>
      <c r="J39" s="80"/>
      <c r="K39" s="65" t="s">
        <v>45</v>
      </c>
      <c r="L39" s="65" t="s">
        <v>69</v>
      </c>
      <c r="M39" s="65" t="s">
        <v>89</v>
      </c>
      <c r="N39" s="79" t="s">
        <v>377</v>
      </c>
      <c r="O39" s="67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>
        <v>15000</v>
      </c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</row>
    <row r="40" spans="2:123" x14ac:dyDescent="0.2">
      <c r="B40" s="78" t="s">
        <v>147</v>
      </c>
      <c r="C40" s="78" t="s">
        <v>148</v>
      </c>
      <c r="D40" s="79" t="s">
        <v>149</v>
      </c>
      <c r="E40" s="79" t="s">
        <v>434</v>
      </c>
      <c r="F40" s="79" t="s">
        <v>435</v>
      </c>
      <c r="G40" s="80">
        <v>45279</v>
      </c>
      <c r="H40" s="80">
        <v>45282</v>
      </c>
      <c r="I40" s="80">
        <v>45657</v>
      </c>
      <c r="J40" s="80"/>
      <c r="K40" s="65" t="s">
        <v>45</v>
      </c>
      <c r="L40" s="65" t="s">
        <v>69</v>
      </c>
      <c r="M40" s="65" t="s">
        <v>89</v>
      </c>
      <c r="N40" s="79" t="s">
        <v>376</v>
      </c>
      <c r="O40" s="67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>
        <v>8251.5957446808516</v>
      </c>
      <c r="AN40" s="81">
        <v>25579.946808510638</v>
      </c>
      <c r="AO40" s="81">
        <v>25579.946808510638</v>
      </c>
      <c r="AP40" s="81">
        <v>23929.627659574468</v>
      </c>
      <c r="AQ40" s="81">
        <v>25579.946808510638</v>
      </c>
      <c r="AR40" s="81">
        <v>24754.787234042553</v>
      </c>
      <c r="AS40" s="81">
        <v>25579.946808510638</v>
      </c>
      <c r="AT40" s="81">
        <v>24754.787234042553</v>
      </c>
      <c r="AU40" s="81">
        <v>25579.946808510638</v>
      </c>
      <c r="AV40" s="81">
        <v>25579.946808510638</v>
      </c>
      <c r="AW40" s="81">
        <v>24754.787234042553</v>
      </c>
      <c r="AX40" s="81">
        <v>25579.946808510638</v>
      </c>
      <c r="AY40" s="81">
        <v>24754.787234042553</v>
      </c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</row>
    <row r="41" spans="2:123" x14ac:dyDescent="0.2">
      <c r="B41" s="78" t="s">
        <v>136</v>
      </c>
      <c r="C41" s="78" t="s">
        <v>137</v>
      </c>
      <c r="D41" s="79" t="s">
        <v>436</v>
      </c>
      <c r="E41" s="79" t="s">
        <v>139</v>
      </c>
      <c r="F41" s="79" t="s">
        <v>437</v>
      </c>
      <c r="G41" s="80">
        <v>45219</v>
      </c>
      <c r="H41" s="80">
        <v>45222</v>
      </c>
      <c r="I41" s="80">
        <v>45382</v>
      </c>
      <c r="J41" s="80"/>
      <c r="K41" s="65" t="s">
        <v>45</v>
      </c>
      <c r="L41" s="65" t="s">
        <v>69</v>
      </c>
      <c r="M41" s="65" t="s">
        <v>89</v>
      </c>
      <c r="N41" s="79" t="s">
        <v>377</v>
      </c>
      <c r="O41" s="67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 t="s">
        <v>398</v>
      </c>
      <c r="AA41" s="81" t="s">
        <v>398</v>
      </c>
      <c r="AB41" s="81"/>
      <c r="AC41" s="81"/>
      <c r="AD41" s="81"/>
      <c r="AE41" s="81"/>
      <c r="AF41" s="81"/>
      <c r="AG41" s="81"/>
      <c r="AH41" s="81"/>
      <c r="AI41" s="81"/>
      <c r="AJ41" s="81"/>
      <c r="AK41" s="81">
        <v>1645.2442159383031</v>
      </c>
      <c r="AL41" s="81">
        <v>3647.5022532787539</v>
      </c>
      <c r="AM41" s="81">
        <v>26361.172837974074</v>
      </c>
      <c r="AN41" s="81">
        <v>57887.678322974069</v>
      </c>
      <c r="AO41" s="81">
        <v>57227.587642642728</v>
      </c>
      <c r="AP41" s="81">
        <v>41784.034597260994</v>
      </c>
      <c r="AQ41" s="81">
        <v>45451.177037274931</v>
      </c>
      <c r="AR41" s="81">
        <v>23258.621470042533</v>
      </c>
      <c r="AS41" s="81">
        <v>61103.0132987416</v>
      </c>
      <c r="AT41" s="81">
        <v>68982.213156420738</v>
      </c>
      <c r="AU41" s="81">
        <v>-15475.902579209127</v>
      </c>
      <c r="AV41" s="81">
        <v>28127.657746660407</v>
      </c>
      <c r="AW41" s="81">
        <v>-18658.78311267955</v>
      </c>
      <c r="AX41" s="81">
        <v>18658.78311267955</v>
      </c>
      <c r="AY41" s="81">
        <v>0</v>
      </c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</row>
    <row r="42" spans="2:123" x14ac:dyDescent="0.2">
      <c r="B42" s="78" t="s">
        <v>136</v>
      </c>
      <c r="C42" s="78" t="s">
        <v>137</v>
      </c>
      <c r="D42" s="79" t="s">
        <v>436</v>
      </c>
      <c r="E42" s="79" t="s">
        <v>139</v>
      </c>
      <c r="F42" s="79" t="s">
        <v>437</v>
      </c>
      <c r="G42" s="80">
        <v>45219</v>
      </c>
      <c r="H42" s="80">
        <v>45383</v>
      </c>
      <c r="I42" s="80">
        <v>46477</v>
      </c>
      <c r="J42" s="80"/>
      <c r="K42" s="65" t="s">
        <v>45</v>
      </c>
      <c r="L42" s="65" t="s">
        <v>69</v>
      </c>
      <c r="M42" s="65" t="s">
        <v>89</v>
      </c>
      <c r="N42" s="79" t="s">
        <v>376</v>
      </c>
      <c r="O42" s="67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 t="s">
        <v>398</v>
      </c>
      <c r="AA42" s="81" t="s">
        <v>398</v>
      </c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>
        <v>20625</v>
      </c>
      <c r="AR42" s="81">
        <v>20625</v>
      </c>
      <c r="AS42" s="81">
        <v>27475</v>
      </c>
      <c r="AT42" s="81">
        <v>36575</v>
      </c>
      <c r="AU42" s="81">
        <v>39775</v>
      </c>
      <c r="AV42" s="81">
        <v>47345</v>
      </c>
      <c r="AW42" s="81">
        <v>48345</v>
      </c>
      <c r="AX42" s="81">
        <v>48345</v>
      </c>
      <c r="AY42" s="81">
        <v>48345</v>
      </c>
      <c r="AZ42" s="81">
        <v>47875</v>
      </c>
      <c r="BA42" s="81">
        <v>47875</v>
      </c>
      <c r="BB42" s="81">
        <v>47875</v>
      </c>
      <c r="BC42" s="81">
        <v>47875</v>
      </c>
      <c r="BD42" s="81">
        <v>47875</v>
      </c>
      <c r="BE42" s="81">
        <v>47875</v>
      </c>
      <c r="BF42" s="81">
        <v>47875</v>
      </c>
      <c r="BG42" s="81">
        <v>47875</v>
      </c>
      <c r="BH42" s="81">
        <v>47875</v>
      </c>
      <c r="BI42" s="81">
        <v>47875</v>
      </c>
      <c r="BJ42" s="81">
        <v>47875</v>
      </c>
      <c r="BK42" s="81">
        <v>47875</v>
      </c>
      <c r="BL42" s="81">
        <v>47875</v>
      </c>
      <c r="BM42" s="81">
        <v>47875</v>
      </c>
      <c r="BN42" s="81">
        <v>47875</v>
      </c>
      <c r="BO42" s="81">
        <v>47875</v>
      </c>
      <c r="BP42" s="81">
        <v>47875</v>
      </c>
      <c r="BQ42" s="81">
        <v>47875</v>
      </c>
      <c r="BR42" s="81">
        <v>47875</v>
      </c>
      <c r="BS42" s="81">
        <v>47875</v>
      </c>
      <c r="BT42" s="81">
        <v>47875</v>
      </c>
      <c r="BU42" s="81">
        <v>47875</v>
      </c>
      <c r="BV42" s="81">
        <v>47875</v>
      </c>
      <c r="BW42" s="81">
        <v>47875</v>
      </c>
      <c r="BX42" s="81">
        <v>47875</v>
      </c>
      <c r="BY42" s="81">
        <v>47875</v>
      </c>
      <c r="BZ42" s="81">
        <v>47875</v>
      </c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</row>
    <row r="43" spans="2:123" x14ac:dyDescent="0.2">
      <c r="B43" s="78" t="s">
        <v>220</v>
      </c>
      <c r="C43" s="78" t="s">
        <v>257</v>
      </c>
      <c r="D43" s="79" t="s">
        <v>222</v>
      </c>
      <c r="E43" s="79" t="s">
        <v>222</v>
      </c>
      <c r="F43" s="79" t="s">
        <v>438</v>
      </c>
      <c r="G43" s="80">
        <v>45225</v>
      </c>
      <c r="H43" s="80">
        <v>45245</v>
      </c>
      <c r="I43" s="80">
        <v>46341</v>
      </c>
      <c r="J43" s="80">
        <v>45597</v>
      </c>
      <c r="K43" s="65" t="s">
        <v>45</v>
      </c>
      <c r="L43" s="65" t="s">
        <v>69</v>
      </c>
      <c r="M43" s="65" t="s">
        <v>89</v>
      </c>
      <c r="N43" s="79" t="s">
        <v>376</v>
      </c>
      <c r="O43" s="6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>
        <v>540</v>
      </c>
      <c r="AM43" s="81">
        <v>540</v>
      </c>
      <c r="AN43" s="81">
        <v>540</v>
      </c>
      <c r="AO43" s="81">
        <v>540</v>
      </c>
      <c r="AP43" s="81">
        <v>540</v>
      </c>
      <c r="AQ43" s="81">
        <v>540</v>
      </c>
      <c r="AR43" s="81">
        <v>540</v>
      </c>
      <c r="AS43" s="81">
        <v>540</v>
      </c>
      <c r="AT43" s="81">
        <v>540</v>
      </c>
      <c r="AU43" s="81">
        <v>540</v>
      </c>
      <c r="AV43" s="81">
        <v>540</v>
      </c>
      <c r="AW43" s="81">
        <v>540</v>
      </c>
      <c r="AX43" s="81">
        <v>540</v>
      </c>
      <c r="AY43" s="81">
        <v>540</v>
      </c>
      <c r="AZ43" s="81">
        <v>540</v>
      </c>
      <c r="BA43" s="81">
        <v>540</v>
      </c>
      <c r="BB43" s="81">
        <v>540</v>
      </c>
      <c r="BC43" s="81">
        <v>540</v>
      </c>
      <c r="BD43" s="81">
        <v>540</v>
      </c>
      <c r="BE43" s="81">
        <v>540</v>
      </c>
      <c r="BF43" s="81">
        <v>540</v>
      </c>
      <c r="BG43" s="81">
        <v>540</v>
      </c>
      <c r="BH43" s="81">
        <v>540</v>
      </c>
      <c r="BI43" s="81">
        <v>540</v>
      </c>
      <c r="BJ43" s="81">
        <v>540</v>
      </c>
      <c r="BK43" s="81">
        <v>540</v>
      </c>
      <c r="BL43" s="81">
        <v>540</v>
      </c>
      <c r="BM43" s="81">
        <v>540</v>
      </c>
      <c r="BN43" s="81">
        <v>540</v>
      </c>
      <c r="BO43" s="81">
        <v>540</v>
      </c>
      <c r="BP43" s="81">
        <v>540</v>
      </c>
      <c r="BQ43" s="81">
        <v>540</v>
      </c>
      <c r="BR43" s="81">
        <v>540</v>
      </c>
      <c r="BS43" s="81">
        <v>540</v>
      </c>
      <c r="BT43" s="81">
        <v>540</v>
      </c>
      <c r="BU43" s="81">
        <v>540</v>
      </c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</row>
    <row r="44" spans="2:123" x14ac:dyDescent="0.2">
      <c r="B44" s="78" t="s">
        <v>220</v>
      </c>
      <c r="C44" s="78" t="s">
        <v>221</v>
      </c>
      <c r="D44" s="79" t="s">
        <v>222</v>
      </c>
      <c r="E44" s="79" t="s">
        <v>222</v>
      </c>
      <c r="F44" s="79" t="s">
        <v>439</v>
      </c>
      <c r="G44" s="80">
        <v>45005</v>
      </c>
      <c r="H44" s="80">
        <v>45017</v>
      </c>
      <c r="I44" s="80">
        <v>46112</v>
      </c>
      <c r="J44" s="80">
        <v>46113</v>
      </c>
      <c r="K44" s="65" t="s">
        <v>45</v>
      </c>
      <c r="L44" s="65" t="s">
        <v>69</v>
      </c>
      <c r="M44" s="65" t="s">
        <v>89</v>
      </c>
      <c r="N44" s="79" t="s">
        <v>376</v>
      </c>
      <c r="O44" s="6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>
        <v>0</v>
      </c>
      <c r="AC44" s="81">
        <v>0</v>
      </c>
      <c r="AD44" s="81">
        <v>0</v>
      </c>
      <c r="AE44" s="81">
        <v>1950</v>
      </c>
      <c r="AF44" s="81">
        <v>1950</v>
      </c>
      <c r="AG44" s="81">
        <v>1950</v>
      </c>
      <c r="AH44" s="81">
        <v>1950</v>
      </c>
      <c r="AI44" s="81">
        <v>1950</v>
      </c>
      <c r="AJ44" s="81">
        <v>1950</v>
      </c>
      <c r="AK44" s="81">
        <v>1950</v>
      </c>
      <c r="AL44" s="81">
        <v>1950</v>
      </c>
      <c r="AM44" s="81">
        <v>1950</v>
      </c>
      <c r="AN44" s="81">
        <v>1950</v>
      </c>
      <c r="AO44" s="81">
        <v>1950</v>
      </c>
      <c r="AP44" s="81">
        <v>1950</v>
      </c>
      <c r="AQ44" s="81">
        <v>1950</v>
      </c>
      <c r="AR44" s="81">
        <v>1950</v>
      </c>
      <c r="AS44" s="81">
        <v>1950</v>
      </c>
      <c r="AT44" s="81">
        <v>1950</v>
      </c>
      <c r="AU44" s="81">
        <v>1950</v>
      </c>
      <c r="AV44" s="81">
        <v>1950</v>
      </c>
      <c r="AW44" s="81">
        <v>1950</v>
      </c>
      <c r="AX44" s="81">
        <v>1950</v>
      </c>
      <c r="AY44" s="81">
        <v>1950</v>
      </c>
      <c r="AZ44" s="81">
        <v>1950</v>
      </c>
      <c r="BA44" s="81">
        <v>1950</v>
      </c>
      <c r="BB44" s="81">
        <v>1950</v>
      </c>
      <c r="BC44" s="81">
        <v>1950</v>
      </c>
      <c r="BD44" s="81">
        <v>1950</v>
      </c>
      <c r="BE44" s="81">
        <v>1950</v>
      </c>
      <c r="BF44" s="81">
        <v>1950</v>
      </c>
      <c r="BG44" s="81">
        <v>1950</v>
      </c>
      <c r="BH44" s="81">
        <v>1950</v>
      </c>
      <c r="BI44" s="81">
        <v>1950</v>
      </c>
      <c r="BJ44" s="81">
        <v>1950</v>
      </c>
      <c r="BK44" s="81">
        <v>1950</v>
      </c>
      <c r="BL44" s="81">
        <v>1950</v>
      </c>
      <c r="BM44" s="81">
        <v>1950</v>
      </c>
      <c r="BN44" s="81">
        <v>1950</v>
      </c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</row>
    <row r="45" spans="2:123" x14ac:dyDescent="0.2">
      <c r="B45" s="78" t="s">
        <v>220</v>
      </c>
      <c r="C45" s="78" t="s">
        <v>244</v>
      </c>
      <c r="D45" s="79" t="s">
        <v>222</v>
      </c>
      <c r="E45" s="79" t="s">
        <v>222</v>
      </c>
      <c r="F45" s="79" t="s">
        <v>440</v>
      </c>
      <c r="G45" s="80">
        <v>45315</v>
      </c>
      <c r="H45" s="80">
        <v>45323</v>
      </c>
      <c r="I45" s="80">
        <v>46418</v>
      </c>
      <c r="J45" s="80">
        <v>46419</v>
      </c>
      <c r="K45" s="65" t="s">
        <v>45</v>
      </c>
      <c r="L45" s="65" t="s">
        <v>69</v>
      </c>
      <c r="M45" s="65" t="s">
        <v>89</v>
      </c>
      <c r="N45" s="79" t="s">
        <v>376</v>
      </c>
      <c r="O45" s="67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>
        <v>715</v>
      </c>
      <c r="AP45" s="81">
        <v>715</v>
      </c>
      <c r="AQ45" s="81">
        <v>715</v>
      </c>
      <c r="AR45" s="81">
        <v>715</v>
      </c>
      <c r="AS45" s="81">
        <v>715</v>
      </c>
      <c r="AT45" s="81">
        <v>715</v>
      </c>
      <c r="AU45" s="81">
        <v>715</v>
      </c>
      <c r="AV45" s="81">
        <v>715</v>
      </c>
      <c r="AW45" s="81">
        <v>715</v>
      </c>
      <c r="AX45" s="81">
        <v>715</v>
      </c>
      <c r="AY45" s="81">
        <v>715</v>
      </c>
      <c r="AZ45" s="81">
        <v>715</v>
      </c>
      <c r="BA45" s="81">
        <v>715</v>
      </c>
      <c r="BB45" s="81">
        <v>715</v>
      </c>
      <c r="BC45" s="81">
        <v>715</v>
      </c>
      <c r="BD45" s="81">
        <v>715</v>
      </c>
      <c r="BE45" s="81">
        <v>715</v>
      </c>
      <c r="BF45" s="81">
        <v>715</v>
      </c>
      <c r="BG45" s="81">
        <v>715</v>
      </c>
      <c r="BH45" s="81">
        <v>715</v>
      </c>
      <c r="BI45" s="81">
        <v>715</v>
      </c>
      <c r="BJ45" s="81">
        <v>715</v>
      </c>
      <c r="BK45" s="81">
        <v>715</v>
      </c>
      <c r="BL45" s="81">
        <v>715</v>
      </c>
      <c r="BM45" s="81">
        <v>715</v>
      </c>
      <c r="BN45" s="81">
        <v>715</v>
      </c>
      <c r="BO45" s="81">
        <v>715</v>
      </c>
      <c r="BP45" s="81">
        <v>715</v>
      </c>
      <c r="BQ45" s="81">
        <v>715</v>
      </c>
      <c r="BR45" s="81">
        <v>715</v>
      </c>
      <c r="BS45" s="81">
        <v>715</v>
      </c>
      <c r="BT45" s="81">
        <v>715</v>
      </c>
      <c r="BU45" s="81">
        <v>715</v>
      </c>
      <c r="BV45" s="81">
        <v>715</v>
      </c>
      <c r="BW45" s="81">
        <v>715</v>
      </c>
      <c r="BX45" s="81">
        <v>715</v>
      </c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</row>
    <row r="46" spans="2:123" x14ac:dyDescent="0.2">
      <c r="B46" s="78" t="s">
        <v>220</v>
      </c>
      <c r="C46" s="78" t="s">
        <v>249</v>
      </c>
      <c r="D46" s="79" t="s">
        <v>222</v>
      </c>
      <c r="E46" s="79" t="s">
        <v>222</v>
      </c>
      <c r="F46" s="79" t="s">
        <v>441</v>
      </c>
      <c r="G46" s="80">
        <v>45315</v>
      </c>
      <c r="H46" s="80">
        <v>45323</v>
      </c>
      <c r="I46" s="80">
        <v>46418</v>
      </c>
      <c r="J46" s="80"/>
      <c r="K46" s="65" t="s">
        <v>45</v>
      </c>
      <c r="L46" s="65" t="s">
        <v>69</v>
      </c>
      <c r="M46" s="65" t="s">
        <v>89</v>
      </c>
      <c r="N46" s="79" t="s">
        <v>376</v>
      </c>
      <c r="O46" s="67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>
        <v>910</v>
      </c>
      <c r="AP46" s="81">
        <v>910</v>
      </c>
      <c r="AQ46" s="81">
        <v>910</v>
      </c>
      <c r="AR46" s="81">
        <v>910</v>
      </c>
      <c r="AS46" s="81">
        <v>910</v>
      </c>
      <c r="AT46" s="81">
        <v>910</v>
      </c>
      <c r="AU46" s="81">
        <v>910</v>
      </c>
      <c r="AV46" s="81">
        <v>910</v>
      </c>
      <c r="AW46" s="81">
        <v>910</v>
      </c>
      <c r="AX46" s="81">
        <v>910</v>
      </c>
      <c r="AY46" s="81">
        <v>910</v>
      </c>
      <c r="AZ46" s="81">
        <v>910</v>
      </c>
      <c r="BA46" s="81">
        <v>910</v>
      </c>
      <c r="BB46" s="81">
        <v>910</v>
      </c>
      <c r="BC46" s="81">
        <v>910</v>
      </c>
      <c r="BD46" s="81">
        <v>910</v>
      </c>
      <c r="BE46" s="81">
        <v>910</v>
      </c>
      <c r="BF46" s="81">
        <v>910</v>
      </c>
      <c r="BG46" s="81">
        <v>910</v>
      </c>
      <c r="BH46" s="81">
        <v>910</v>
      </c>
      <c r="BI46" s="81">
        <v>910</v>
      </c>
      <c r="BJ46" s="81">
        <v>910</v>
      </c>
      <c r="BK46" s="81">
        <v>910</v>
      </c>
      <c r="BL46" s="81">
        <v>910</v>
      </c>
      <c r="BM46" s="81">
        <v>910</v>
      </c>
      <c r="BN46" s="81">
        <v>910</v>
      </c>
      <c r="BO46" s="81">
        <v>910</v>
      </c>
      <c r="BP46" s="81">
        <v>910</v>
      </c>
      <c r="BQ46" s="81">
        <v>910</v>
      </c>
      <c r="BR46" s="81">
        <v>910</v>
      </c>
      <c r="BS46" s="81">
        <v>910</v>
      </c>
      <c r="BT46" s="81">
        <v>910</v>
      </c>
      <c r="BU46" s="81">
        <v>910</v>
      </c>
      <c r="BV46" s="81">
        <v>910</v>
      </c>
      <c r="BW46" s="81">
        <v>910</v>
      </c>
      <c r="BX46" s="81">
        <v>910</v>
      </c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</row>
    <row r="47" spans="2:123" x14ac:dyDescent="0.2">
      <c r="B47" s="78" t="s">
        <v>154</v>
      </c>
      <c r="C47" s="78" t="s">
        <v>155</v>
      </c>
      <c r="D47" s="79" t="s">
        <v>442</v>
      </c>
      <c r="E47" s="79" t="s">
        <v>442</v>
      </c>
      <c r="F47" s="79" t="s">
        <v>443</v>
      </c>
      <c r="G47" s="80">
        <v>45456</v>
      </c>
      <c r="H47" s="80">
        <v>45456</v>
      </c>
      <c r="I47" s="80">
        <v>45596</v>
      </c>
      <c r="J47" s="80"/>
      <c r="K47" s="65" t="s">
        <v>45</v>
      </c>
      <c r="L47" s="65" t="s">
        <v>69</v>
      </c>
      <c r="M47" s="65" t="s">
        <v>89</v>
      </c>
      <c r="N47" s="79" t="s">
        <v>377</v>
      </c>
      <c r="O47" s="67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>
        <v>15200</v>
      </c>
      <c r="AV47" s="81">
        <v>11942.857142857145</v>
      </c>
      <c r="AW47" s="81">
        <v>24822.003764902736</v>
      </c>
      <c r="AX47" s="81">
        <v>5338.1003678665438</v>
      </c>
      <c r="AY47" s="81">
        <v>18697.038724373575</v>
      </c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</row>
    <row r="48" spans="2:123" x14ac:dyDescent="0.2">
      <c r="B48" s="78" t="s">
        <v>154</v>
      </c>
      <c r="C48" s="78" t="s">
        <v>155</v>
      </c>
      <c r="D48" s="79" t="s">
        <v>442</v>
      </c>
      <c r="E48" s="79" t="s">
        <v>442</v>
      </c>
      <c r="F48" s="79" t="s">
        <v>443</v>
      </c>
      <c r="G48" s="80">
        <v>45456</v>
      </c>
      <c r="H48" s="80">
        <v>45597</v>
      </c>
      <c r="I48" s="80">
        <v>47299</v>
      </c>
      <c r="J48" s="80"/>
      <c r="K48" s="65" t="s">
        <v>45</v>
      </c>
      <c r="L48" s="65" t="s">
        <v>69</v>
      </c>
      <c r="M48" s="65" t="s">
        <v>89</v>
      </c>
      <c r="N48" s="79" t="s">
        <v>376</v>
      </c>
      <c r="O48" s="6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>
        <v>15366.530408653847</v>
      </c>
      <c r="AZ48" s="81">
        <v>22683.925841346154</v>
      </c>
      <c r="BA48" s="81">
        <v>22683.925841346154</v>
      </c>
      <c r="BB48" s="81">
        <v>20488.707211538462</v>
      </c>
      <c r="BC48" s="81">
        <v>22683.925841346154</v>
      </c>
      <c r="BD48" s="81">
        <v>21952.186298076926</v>
      </c>
      <c r="BE48" s="81">
        <v>22683.925841346154</v>
      </c>
      <c r="BF48" s="81">
        <v>21952.186298076926</v>
      </c>
      <c r="BG48" s="81">
        <v>22683.925841346154</v>
      </c>
      <c r="BH48" s="81">
        <v>22683.925841346154</v>
      </c>
      <c r="BI48" s="81">
        <v>21952.186298076926</v>
      </c>
      <c r="BJ48" s="81">
        <v>22683.925841346154</v>
      </c>
      <c r="BK48" s="81">
        <v>21952.186298076926</v>
      </c>
      <c r="BL48" s="81">
        <v>22683.925841346154</v>
      </c>
      <c r="BM48" s="81">
        <v>22683.925841346154</v>
      </c>
      <c r="BN48" s="81">
        <v>20488.707211538462</v>
      </c>
      <c r="BO48" s="81">
        <v>22683.925841346154</v>
      </c>
      <c r="BP48" s="81">
        <v>21952.186298076926</v>
      </c>
      <c r="BQ48" s="81">
        <v>22683.925841346154</v>
      </c>
      <c r="BR48" s="81">
        <v>21952.186298076926</v>
      </c>
      <c r="BS48" s="81">
        <v>22683.925841346154</v>
      </c>
      <c r="BT48" s="81">
        <v>22683.925841346154</v>
      </c>
      <c r="BU48" s="81">
        <v>21952.186298076926</v>
      </c>
      <c r="BV48" s="81">
        <v>22683.925841346154</v>
      </c>
      <c r="BW48" s="81">
        <v>21952.186298076926</v>
      </c>
      <c r="BX48" s="81">
        <v>22683.925841346154</v>
      </c>
      <c r="BY48" s="81">
        <v>22683.925841346154</v>
      </c>
      <c r="BZ48" s="81">
        <v>20488.707211538462</v>
      </c>
      <c r="CA48" s="81">
        <v>22683.925841346154</v>
      </c>
      <c r="CB48" s="81">
        <v>21952.186298076926</v>
      </c>
      <c r="CC48" s="81">
        <v>22683.925841346154</v>
      </c>
      <c r="CD48" s="81">
        <v>21952.186298076926</v>
      </c>
      <c r="CE48" s="81">
        <v>22683.925841346154</v>
      </c>
      <c r="CF48" s="81">
        <v>22683.925841346154</v>
      </c>
      <c r="CG48" s="81">
        <v>21952.186298076926</v>
      </c>
      <c r="CH48" s="81">
        <v>22683.925841346154</v>
      </c>
      <c r="CI48" s="81">
        <v>21952.186298076926</v>
      </c>
      <c r="CJ48" s="81">
        <v>22683.925841346154</v>
      </c>
      <c r="CK48" s="81">
        <v>22683.925841346154</v>
      </c>
      <c r="CL48" s="81">
        <v>21220.446754807694</v>
      </c>
      <c r="CM48" s="81">
        <v>22683.925841346154</v>
      </c>
      <c r="CN48" s="81">
        <v>21952.186298076926</v>
      </c>
      <c r="CO48" s="81">
        <v>22683.925841346154</v>
      </c>
      <c r="CP48" s="81">
        <v>21952.186298076926</v>
      </c>
      <c r="CQ48" s="81">
        <v>22683.925841346154</v>
      </c>
      <c r="CR48" s="81">
        <v>22683.925841346154</v>
      </c>
      <c r="CS48" s="81">
        <v>21952.186298076926</v>
      </c>
      <c r="CT48" s="81">
        <v>22683.925841346154</v>
      </c>
      <c r="CU48" s="81">
        <v>21952.186298076926</v>
      </c>
      <c r="CV48" s="81">
        <v>267816.67283653846</v>
      </c>
      <c r="CW48" s="81">
        <v>22683.925841346154</v>
      </c>
      <c r="CX48" s="81">
        <v>22683.925841346154</v>
      </c>
      <c r="CY48" s="81">
        <v>20488.707211538462</v>
      </c>
      <c r="CZ48" s="81">
        <v>22683.925841346154</v>
      </c>
      <c r="DA48" s="81">
        <v>21952.186298076926</v>
      </c>
      <c r="DB48" s="81">
        <v>22683.925841346154</v>
      </c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</row>
    <row r="49" spans="2:123" x14ac:dyDescent="0.2">
      <c r="B49" s="78" t="s">
        <v>154</v>
      </c>
      <c r="C49" s="78" t="s">
        <v>201</v>
      </c>
      <c r="D49" s="79" t="s">
        <v>442</v>
      </c>
      <c r="E49" s="79" t="s">
        <v>442</v>
      </c>
      <c r="F49" s="79" t="s">
        <v>444</v>
      </c>
      <c r="G49" s="80">
        <v>45516</v>
      </c>
      <c r="H49" s="80">
        <v>45536</v>
      </c>
      <c r="I49" s="80">
        <v>45565</v>
      </c>
      <c r="J49" s="80"/>
      <c r="K49" s="65" t="s">
        <v>45</v>
      </c>
      <c r="L49" s="65" t="s">
        <v>69</v>
      </c>
      <c r="M49" s="65" t="s">
        <v>89</v>
      </c>
      <c r="N49" s="79" t="s">
        <v>377</v>
      </c>
      <c r="O49" s="67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>
        <v>4000</v>
      </c>
      <c r="AX49" s="81">
        <v>4000</v>
      </c>
      <c r="AY49" s="81">
        <v>4000</v>
      </c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</row>
    <row r="50" spans="2:123" x14ac:dyDescent="0.2">
      <c r="B50" s="78" t="s">
        <v>154</v>
      </c>
      <c r="C50" s="78" t="s">
        <v>201</v>
      </c>
      <c r="D50" s="79" t="s">
        <v>442</v>
      </c>
      <c r="E50" s="79" t="s">
        <v>442</v>
      </c>
      <c r="F50" s="79" t="s">
        <v>444</v>
      </c>
      <c r="G50" s="80">
        <v>45516</v>
      </c>
      <c r="H50" s="80">
        <v>45536</v>
      </c>
      <c r="I50" s="80">
        <v>45899</v>
      </c>
      <c r="J50" s="80"/>
      <c r="K50" s="65" t="s">
        <v>45</v>
      </c>
      <c r="L50" s="65" t="s">
        <v>69</v>
      </c>
      <c r="M50" s="65" t="s">
        <v>89</v>
      </c>
      <c r="N50" s="79" t="s">
        <v>376</v>
      </c>
      <c r="O50" s="6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>
        <v>3800</v>
      </c>
      <c r="AX50" s="81">
        <v>3800</v>
      </c>
      <c r="AY50" s="81">
        <v>3800</v>
      </c>
      <c r="AZ50" s="81">
        <v>3800</v>
      </c>
      <c r="BA50" s="81">
        <v>3800</v>
      </c>
      <c r="BB50" s="81">
        <v>3800</v>
      </c>
      <c r="BC50" s="81">
        <v>3800</v>
      </c>
      <c r="BD50" s="81">
        <v>3800</v>
      </c>
      <c r="BE50" s="81">
        <v>3800</v>
      </c>
      <c r="BF50" s="81">
        <v>3800</v>
      </c>
      <c r="BG50" s="81">
        <v>3800</v>
      </c>
      <c r="BH50" s="81">
        <v>3800</v>
      </c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</row>
    <row r="51" spans="2:123" x14ac:dyDescent="0.2">
      <c r="B51" s="78" t="s">
        <v>161</v>
      </c>
      <c r="C51" s="78" t="s">
        <v>185</v>
      </c>
      <c r="D51" s="79" t="s">
        <v>163</v>
      </c>
      <c r="E51" s="79" t="s">
        <v>431</v>
      </c>
      <c r="F51" s="79" t="s">
        <v>445</v>
      </c>
      <c r="G51" s="80">
        <v>45448</v>
      </c>
      <c r="H51" s="80">
        <v>45474</v>
      </c>
      <c r="I51" s="80">
        <v>45748</v>
      </c>
      <c r="J51" s="80"/>
      <c r="K51" s="65" t="s">
        <v>45</v>
      </c>
      <c r="L51" s="65" t="s">
        <v>69</v>
      </c>
      <c r="M51" s="65" t="s">
        <v>89</v>
      </c>
      <c r="N51" s="79" t="s">
        <v>377</v>
      </c>
      <c r="O51" s="6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 t="s">
        <v>398</v>
      </c>
      <c r="AW51" s="81">
        <v>20150</v>
      </c>
      <c r="AX51" s="81">
        <v>-7020.5882352941171</v>
      </c>
      <c r="AY51" s="81">
        <v>24617.647058823532</v>
      </c>
      <c r="AZ51" s="81">
        <v>33515.591778880218</v>
      </c>
      <c r="BA51" s="81">
        <v>-3773.3225391685264</v>
      </c>
      <c r="BB51" s="81">
        <v>22545.454545454544</v>
      </c>
      <c r="BC51" s="81">
        <v>21565.217391304352</v>
      </c>
      <c r="BD51" s="81">
        <v>0</v>
      </c>
      <c r="BE51" s="81">
        <v>0</v>
      </c>
      <c r="BF51" s="81">
        <v>0</v>
      </c>
      <c r="BG51" s="81">
        <v>0</v>
      </c>
      <c r="BH51" s="81">
        <v>0</v>
      </c>
      <c r="BI51" s="81">
        <v>0</v>
      </c>
      <c r="BJ51" s="81">
        <v>0</v>
      </c>
      <c r="BK51" s="81">
        <v>0</v>
      </c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</row>
    <row r="52" spans="2:123" x14ac:dyDescent="0.2">
      <c r="B52" s="78" t="s">
        <v>161</v>
      </c>
      <c r="C52" s="78" t="s">
        <v>185</v>
      </c>
      <c r="D52" s="79" t="s">
        <v>163</v>
      </c>
      <c r="E52" s="79" t="s">
        <v>431</v>
      </c>
      <c r="F52" s="79" t="s">
        <v>445</v>
      </c>
      <c r="G52" s="80">
        <v>45448</v>
      </c>
      <c r="H52" s="80">
        <v>45566</v>
      </c>
      <c r="I52" s="80">
        <v>46660</v>
      </c>
      <c r="J52" s="80"/>
      <c r="K52" s="65" t="s">
        <v>45</v>
      </c>
      <c r="L52" s="65" t="s">
        <v>69</v>
      </c>
      <c r="M52" s="65" t="s">
        <v>89</v>
      </c>
      <c r="N52" s="79" t="s">
        <v>376</v>
      </c>
      <c r="O52" s="67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>
        <v>2793.6388888888887</v>
      </c>
      <c r="AX52" s="81">
        <v>2793.6388888888887</v>
      </c>
      <c r="AY52" s="81">
        <v>2793.6388888888887</v>
      </c>
      <c r="AZ52" s="81">
        <v>15540.404982584858</v>
      </c>
      <c r="BA52" s="81">
        <v>9612.2199680094582</v>
      </c>
      <c r="BB52" s="81">
        <v>8682.0051323956395</v>
      </c>
      <c r="BC52" s="81">
        <v>9612.2199680094582</v>
      </c>
      <c r="BD52" s="81">
        <v>9302.1483561381865</v>
      </c>
      <c r="BE52" s="81">
        <v>9612.2199680094582</v>
      </c>
      <c r="BF52" s="81">
        <v>9302.1483561381865</v>
      </c>
      <c r="BG52" s="81">
        <v>9612.2199680094582</v>
      </c>
      <c r="BH52" s="81">
        <v>9612.2199680094582</v>
      </c>
      <c r="BI52" s="81">
        <v>9302.1483561381865</v>
      </c>
      <c r="BJ52" s="81">
        <v>9612.2199680094582</v>
      </c>
      <c r="BK52" s="81">
        <v>9302.1483561381865</v>
      </c>
      <c r="BL52" s="81">
        <v>9612.2199680094582</v>
      </c>
      <c r="BM52" s="81">
        <v>9612.2199680094582</v>
      </c>
      <c r="BN52" s="81">
        <v>8682.0051323956395</v>
      </c>
      <c r="BO52" s="81">
        <v>9612.2199680094582</v>
      </c>
      <c r="BP52" s="81">
        <v>9302.1483561381865</v>
      </c>
      <c r="BQ52" s="81">
        <v>9612.2199680094582</v>
      </c>
      <c r="BR52" s="81">
        <v>9302.1483561381865</v>
      </c>
      <c r="BS52" s="81">
        <v>9612.2199680094582</v>
      </c>
      <c r="BT52" s="81">
        <v>9612.2199680094582</v>
      </c>
      <c r="BU52" s="81">
        <v>9302.1483561381865</v>
      </c>
      <c r="BV52" s="81">
        <v>9612.2199680094582</v>
      </c>
      <c r="BW52" s="81">
        <v>9302.1483561381865</v>
      </c>
      <c r="BX52" s="81">
        <v>9612.2199680094582</v>
      </c>
      <c r="BY52" s="81">
        <v>9612.2199680094582</v>
      </c>
      <c r="BZ52" s="81">
        <v>8682.0051323956395</v>
      </c>
      <c r="CA52" s="81">
        <v>9612.2199680094582</v>
      </c>
      <c r="CB52" s="81">
        <v>9302.1483561381865</v>
      </c>
      <c r="CC52" s="81">
        <v>9612.2199680094582</v>
      </c>
      <c r="CD52" s="81">
        <v>9302.1483561381865</v>
      </c>
      <c r="CE52" s="81">
        <v>9612.2199680094582</v>
      </c>
      <c r="CF52" s="81">
        <v>9612.2199680094582</v>
      </c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</row>
    <row r="53" spans="2:123" x14ac:dyDescent="0.2">
      <c r="B53" s="78" t="s">
        <v>136</v>
      </c>
      <c r="C53" s="78" t="s">
        <v>183</v>
      </c>
      <c r="D53" s="79" t="s">
        <v>436</v>
      </c>
      <c r="E53" s="79" t="s">
        <v>139</v>
      </c>
      <c r="F53" s="79" t="s">
        <v>446</v>
      </c>
      <c r="G53" s="80">
        <v>45552</v>
      </c>
      <c r="H53" s="80">
        <v>45552</v>
      </c>
      <c r="I53" s="80">
        <v>45647</v>
      </c>
      <c r="J53" s="80"/>
      <c r="K53" s="65" t="s">
        <v>45</v>
      </c>
      <c r="L53" s="65" t="s">
        <v>69</v>
      </c>
      <c r="M53" s="65" t="s">
        <v>89</v>
      </c>
      <c r="N53" s="79" t="s">
        <v>377</v>
      </c>
      <c r="O53" s="67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 t="s">
        <v>398</v>
      </c>
      <c r="AX53" s="81">
        <v>31250</v>
      </c>
      <c r="AY53" s="81">
        <v>62446.027633851467</v>
      </c>
      <c r="AZ53" s="81">
        <v>21342.444473870433</v>
      </c>
      <c r="BA53" s="81">
        <v>8822.5238374236651</v>
      </c>
      <c r="BB53" s="81">
        <v>765.0362061169435</v>
      </c>
      <c r="BC53" s="81">
        <v>373.96784873749129</v>
      </c>
      <c r="BD53" s="81">
        <v>0</v>
      </c>
      <c r="BE53" s="81">
        <v>0</v>
      </c>
      <c r="BF53" s="81">
        <v>0</v>
      </c>
      <c r="BG53" s="81">
        <v>0</v>
      </c>
      <c r="BH53" s="81">
        <v>0</v>
      </c>
      <c r="BI53" s="81">
        <v>0</v>
      </c>
      <c r="BJ53" s="81">
        <v>0</v>
      </c>
      <c r="BK53" s="81">
        <v>0</v>
      </c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</row>
    <row r="54" spans="2:123" x14ac:dyDescent="0.2">
      <c r="B54" s="78" t="s">
        <v>136</v>
      </c>
      <c r="C54" s="78" t="s">
        <v>183</v>
      </c>
      <c r="D54" s="79" t="s">
        <v>436</v>
      </c>
      <c r="E54" s="79" t="s">
        <v>139</v>
      </c>
      <c r="F54" s="79" t="s">
        <v>446</v>
      </c>
      <c r="G54" s="80" t="s">
        <v>447</v>
      </c>
      <c r="H54" s="80"/>
      <c r="I54" s="80">
        <v>46477</v>
      </c>
      <c r="J54" s="80"/>
      <c r="K54" s="65" t="s">
        <v>45</v>
      </c>
      <c r="L54" s="65" t="s">
        <v>69</v>
      </c>
      <c r="M54" s="65" t="s">
        <v>89</v>
      </c>
      <c r="N54" s="79" t="s">
        <v>376</v>
      </c>
      <c r="O54" s="67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>
        <v>0</v>
      </c>
      <c r="AZ54" s="81">
        <v>0</v>
      </c>
      <c r="BA54" s="81">
        <v>2137.5</v>
      </c>
      <c r="BB54" s="81">
        <v>2137.5</v>
      </c>
      <c r="BC54" s="81">
        <v>6206.25</v>
      </c>
      <c r="BD54" s="81">
        <v>10323.75</v>
      </c>
      <c r="BE54" s="81">
        <v>10323.75</v>
      </c>
      <c r="BF54" s="81">
        <v>10323.75</v>
      </c>
      <c r="BG54" s="81">
        <v>10323.75</v>
      </c>
      <c r="BH54" s="81">
        <v>10323.75</v>
      </c>
      <c r="BI54" s="81">
        <v>10323.75</v>
      </c>
      <c r="BJ54" s="81">
        <v>10323.75</v>
      </c>
      <c r="BK54" s="81">
        <v>10323.75</v>
      </c>
      <c r="BL54" s="81">
        <v>10323.75</v>
      </c>
      <c r="BM54" s="81">
        <v>10323.75</v>
      </c>
      <c r="BN54" s="81">
        <v>10323.75</v>
      </c>
      <c r="BO54" s="81">
        <v>10323.75</v>
      </c>
      <c r="BP54" s="81">
        <v>10323.75</v>
      </c>
      <c r="BQ54" s="81">
        <v>10323.75</v>
      </c>
      <c r="BR54" s="81">
        <v>10323.75</v>
      </c>
      <c r="BS54" s="81">
        <v>10323.75</v>
      </c>
      <c r="BT54" s="81">
        <v>10323.75</v>
      </c>
      <c r="BU54" s="81">
        <v>10323.75</v>
      </c>
      <c r="BV54" s="81">
        <v>10323.75</v>
      </c>
      <c r="BW54" s="81">
        <v>10323.75</v>
      </c>
      <c r="BX54" s="81">
        <v>10323.75</v>
      </c>
      <c r="BY54" s="81">
        <v>10323.75</v>
      </c>
      <c r="BZ54" s="81">
        <v>10323.75</v>
      </c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</row>
    <row r="55" spans="2:123" x14ac:dyDescent="0.2">
      <c r="B55" s="78" t="s">
        <v>136</v>
      </c>
      <c r="C55" s="78" t="s">
        <v>309</v>
      </c>
      <c r="D55" s="79" t="s">
        <v>436</v>
      </c>
      <c r="E55" s="79" t="s">
        <v>139</v>
      </c>
      <c r="F55" s="79" t="s">
        <v>448</v>
      </c>
      <c r="G55" s="80">
        <v>45723</v>
      </c>
      <c r="H55" s="80">
        <v>45748</v>
      </c>
      <c r="I55" s="80">
        <v>46022</v>
      </c>
      <c r="J55" s="80"/>
      <c r="K55" s="65" t="s">
        <v>45</v>
      </c>
      <c r="L55" s="65" t="s">
        <v>69</v>
      </c>
      <c r="M55" s="65" t="s">
        <v>89</v>
      </c>
      <c r="N55" s="79" t="s">
        <v>377</v>
      </c>
      <c r="O55" s="67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>
        <v>9484.7775175644038</v>
      </c>
      <c r="BD55" s="81">
        <v>12624.227221772087</v>
      </c>
      <c r="BE55" s="81">
        <v>18270.14218009479</v>
      </c>
      <c r="BF55" s="81">
        <v>18270.142180094779</v>
      </c>
      <c r="BG55" s="81">
        <v>18270.142180094794</v>
      </c>
      <c r="BH55" s="81">
        <v>18270.142180094772</v>
      </c>
      <c r="BI55" s="81">
        <v>18270.142180094801</v>
      </c>
      <c r="BJ55" s="81">
        <v>18270.142180094786</v>
      </c>
      <c r="BK55" s="81">
        <v>18270.142180094786</v>
      </c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</row>
    <row r="56" spans="2:123" x14ac:dyDescent="0.2">
      <c r="B56" s="78" t="s">
        <v>136</v>
      </c>
      <c r="C56" s="78" t="s">
        <v>309</v>
      </c>
      <c r="D56" s="79" t="s">
        <v>436</v>
      </c>
      <c r="E56" s="79" t="s">
        <v>139</v>
      </c>
      <c r="F56" s="79" t="s">
        <v>448</v>
      </c>
      <c r="G56" s="80">
        <v>45723</v>
      </c>
      <c r="H56" s="80">
        <v>45748</v>
      </c>
      <c r="I56" s="80">
        <v>46477</v>
      </c>
      <c r="J56" s="80"/>
      <c r="K56" s="65" t="s">
        <v>45</v>
      </c>
      <c r="L56" s="65" t="s">
        <v>69</v>
      </c>
      <c r="M56" s="65" t="s">
        <v>89</v>
      </c>
      <c r="N56" s="79" t="s">
        <v>376</v>
      </c>
      <c r="O56" s="67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>
        <v>5625</v>
      </c>
      <c r="BF56" s="81">
        <v>13117.5</v>
      </c>
      <c r="BG56" s="81">
        <v>13117.5</v>
      </c>
      <c r="BH56" s="81">
        <v>15750</v>
      </c>
      <c r="BI56" s="81">
        <v>18000</v>
      </c>
      <c r="BJ56" s="81">
        <v>20812.5</v>
      </c>
      <c r="BK56" s="81">
        <v>20812.5</v>
      </c>
      <c r="BL56" s="81">
        <v>20812.5</v>
      </c>
      <c r="BM56" s="81">
        <v>20812.5</v>
      </c>
      <c r="BN56" s="81">
        <v>20812.5</v>
      </c>
      <c r="BO56" s="81">
        <v>20812.5</v>
      </c>
      <c r="BP56" s="81">
        <v>20812.5</v>
      </c>
      <c r="BQ56" s="81">
        <v>20812.5</v>
      </c>
      <c r="BR56" s="81">
        <v>20812.5</v>
      </c>
      <c r="BS56" s="81">
        <v>20812.5</v>
      </c>
      <c r="BT56" s="81">
        <v>20812.5</v>
      </c>
      <c r="BU56" s="81">
        <v>20812.5</v>
      </c>
      <c r="BV56" s="81">
        <v>20812.5</v>
      </c>
      <c r="BW56" s="81">
        <v>20812.5</v>
      </c>
      <c r="BX56" s="81">
        <v>20812.5</v>
      </c>
      <c r="BY56" s="81">
        <v>20812.5</v>
      </c>
      <c r="BZ56" s="81">
        <v>20812.5</v>
      </c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</row>
    <row r="57" spans="2:123" x14ac:dyDescent="0.2">
      <c r="B57" s="78" t="s">
        <v>144</v>
      </c>
      <c r="C57" s="78" t="s">
        <v>145</v>
      </c>
      <c r="D57" s="79" t="s">
        <v>146</v>
      </c>
      <c r="E57" s="79" t="s">
        <v>139</v>
      </c>
      <c r="F57" s="79" t="s">
        <v>449</v>
      </c>
      <c r="G57" s="80">
        <v>45366</v>
      </c>
      <c r="H57" s="80">
        <v>45366</v>
      </c>
      <c r="I57" s="80">
        <v>45730</v>
      </c>
      <c r="J57" s="80"/>
      <c r="K57" s="65" t="s">
        <v>46</v>
      </c>
      <c r="L57" s="65" t="s">
        <v>69</v>
      </c>
      <c r="M57" s="65" t="s">
        <v>89</v>
      </c>
      <c r="N57" s="79" t="s">
        <v>376</v>
      </c>
      <c r="O57" s="67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>
        <v>14570.17</v>
      </c>
      <c r="AQ57" s="81">
        <v>30111.68098630137</v>
      </c>
      <c r="AR57" s="81">
        <v>29140.336438356164</v>
      </c>
      <c r="AS57" s="81">
        <v>30111.68098630137</v>
      </c>
      <c r="AT57" s="81">
        <v>29140.336438356164</v>
      </c>
      <c r="AU57" s="81">
        <v>30111.68098630137</v>
      </c>
      <c r="AV57" s="81">
        <v>30111.68098630137</v>
      </c>
      <c r="AW57" s="81">
        <v>29140.336438356164</v>
      </c>
      <c r="AX57" s="81">
        <v>30111.68098630137</v>
      </c>
      <c r="AY57" s="81">
        <v>29140.336438356164</v>
      </c>
      <c r="AZ57" s="81">
        <v>30111.68098630137</v>
      </c>
      <c r="BA57" s="81">
        <v>30111.68098630137</v>
      </c>
      <c r="BB57" s="81">
        <v>12627.479123287671</v>
      </c>
      <c r="BC57" s="81">
        <v>0</v>
      </c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</row>
    <row r="58" spans="2:123" x14ac:dyDescent="0.2">
      <c r="B58" s="78" t="s">
        <v>303</v>
      </c>
      <c r="C58" s="78" t="s">
        <v>304</v>
      </c>
      <c r="D58" s="79" t="s">
        <v>305</v>
      </c>
      <c r="E58" s="79" t="s">
        <v>450</v>
      </c>
      <c r="F58" s="79" t="s">
        <v>451</v>
      </c>
      <c r="G58" s="80"/>
      <c r="H58" s="80">
        <v>45658</v>
      </c>
      <c r="I58" s="80">
        <v>47483</v>
      </c>
      <c r="J58" s="80">
        <v>47119</v>
      </c>
      <c r="K58" s="65" t="s">
        <v>46</v>
      </c>
      <c r="L58" s="65" t="s">
        <v>74</v>
      </c>
      <c r="M58" s="65" t="s">
        <v>89</v>
      </c>
      <c r="N58" s="79" t="s">
        <v>376</v>
      </c>
      <c r="O58" s="67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>
        <v>0</v>
      </c>
      <c r="AJ58" s="81">
        <v>0</v>
      </c>
      <c r="AK58" s="81">
        <v>0</v>
      </c>
      <c r="AL58" s="81">
        <v>0</v>
      </c>
      <c r="AM58" s="81">
        <v>0</v>
      </c>
      <c r="AN58" s="81">
        <v>0</v>
      </c>
      <c r="AO58" s="81">
        <v>0</v>
      </c>
      <c r="AP58" s="81">
        <v>0</v>
      </c>
      <c r="AQ58" s="81">
        <v>0</v>
      </c>
      <c r="AR58" s="81">
        <v>0</v>
      </c>
      <c r="AS58" s="81">
        <v>0</v>
      </c>
      <c r="AT58" s="81">
        <v>0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1">
        <v>0</v>
      </c>
      <c r="BA58" s="81">
        <v>0</v>
      </c>
      <c r="BB58" s="81">
        <v>0</v>
      </c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</row>
    <row r="59" spans="2:123" x14ac:dyDescent="0.2">
      <c r="B59" s="78" t="s">
        <v>119</v>
      </c>
      <c r="C59" s="78" t="s">
        <v>120</v>
      </c>
      <c r="D59" s="79" t="s">
        <v>452</v>
      </c>
      <c r="E59" s="79" t="s">
        <v>452</v>
      </c>
      <c r="F59" s="79" t="s">
        <v>453</v>
      </c>
      <c r="G59" s="80">
        <v>45498</v>
      </c>
      <c r="H59" s="80">
        <v>45498</v>
      </c>
      <c r="I59" s="80">
        <v>47323</v>
      </c>
      <c r="J59" s="80"/>
      <c r="K59" s="65" t="s">
        <v>47</v>
      </c>
      <c r="L59" s="65" t="s">
        <v>69</v>
      </c>
      <c r="M59" s="65" t="s">
        <v>89</v>
      </c>
      <c r="N59" s="79" t="s">
        <v>376</v>
      </c>
      <c r="O59" s="67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>
        <v>83333.333333333328</v>
      </c>
      <c r="AV59" s="81">
        <v>83333.333333333328</v>
      </c>
      <c r="AW59" s="81">
        <v>83333.333333333328</v>
      </c>
      <c r="AX59" s="81">
        <v>83333.333333333328</v>
      </c>
      <c r="AY59" s="81">
        <v>83333.333333333328</v>
      </c>
      <c r="AZ59" s="81">
        <v>83333.333333333328</v>
      </c>
      <c r="BA59" s="81">
        <v>83333.333333333328</v>
      </c>
      <c r="BB59" s="81">
        <v>83333.333333333328</v>
      </c>
      <c r="BC59" s="81">
        <v>83333.333333333328</v>
      </c>
      <c r="BD59" s="81">
        <v>83333.333333333328</v>
      </c>
      <c r="BE59" s="81">
        <v>83333.333333333328</v>
      </c>
      <c r="BF59" s="123">
        <v>158333</v>
      </c>
      <c r="BG59" s="123">
        <v>158333</v>
      </c>
      <c r="BH59" s="123">
        <v>158333</v>
      </c>
      <c r="BI59" s="123">
        <v>158333</v>
      </c>
      <c r="BJ59" s="123">
        <v>158333</v>
      </c>
      <c r="BK59" s="123">
        <v>158333</v>
      </c>
      <c r="BL59" s="81">
        <v>83333.333333333328</v>
      </c>
      <c r="BM59" s="81">
        <v>83333.333333333328</v>
      </c>
      <c r="BN59" s="81">
        <v>83333.333333333328</v>
      </c>
      <c r="BO59" s="81">
        <v>83333.333333333328</v>
      </c>
      <c r="BP59" s="81">
        <v>83333.333333333328</v>
      </c>
      <c r="BQ59" s="81">
        <v>83333.333333333328</v>
      </c>
      <c r="BR59" s="81">
        <v>83333.333333333328</v>
      </c>
      <c r="BS59" s="81">
        <v>83333.333333333328</v>
      </c>
      <c r="BT59" s="81">
        <v>83333.333333333328</v>
      </c>
      <c r="BU59" s="81">
        <v>83333.333333333328</v>
      </c>
      <c r="BV59" s="81">
        <v>83333.333333333328</v>
      </c>
      <c r="BW59" s="81">
        <v>83333.333333333328</v>
      </c>
      <c r="BX59" s="81">
        <v>83333.333333333328</v>
      </c>
      <c r="BY59" s="81">
        <v>83333.333333333328</v>
      </c>
      <c r="BZ59" s="81">
        <v>83333.333333333328</v>
      </c>
      <c r="CA59" s="81">
        <v>83333.333333333328</v>
      </c>
      <c r="CB59" s="81">
        <v>83333.333333333328</v>
      </c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</row>
    <row r="60" spans="2:123" x14ac:dyDescent="0.2">
      <c r="B60" s="78" t="s">
        <v>119</v>
      </c>
      <c r="C60" s="78" t="s">
        <v>454</v>
      </c>
      <c r="D60" s="79" t="s">
        <v>452</v>
      </c>
      <c r="E60" s="79" t="s">
        <v>452</v>
      </c>
      <c r="F60" s="79" t="s">
        <v>455</v>
      </c>
      <c r="G60" s="80">
        <v>45498</v>
      </c>
      <c r="H60" s="80">
        <v>45498</v>
      </c>
      <c r="I60" s="80">
        <v>47323</v>
      </c>
      <c r="J60" s="80"/>
      <c r="K60" s="65" t="s">
        <v>47</v>
      </c>
      <c r="L60" s="65" t="s">
        <v>69</v>
      </c>
      <c r="M60" s="65" t="s">
        <v>89</v>
      </c>
      <c r="N60" s="79" t="s">
        <v>377</v>
      </c>
      <c r="O60" s="67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>
        <v>246000</v>
      </c>
      <c r="AY60" s="81">
        <v>39000</v>
      </c>
      <c r="AZ60" s="81">
        <f>60000-9000</f>
        <v>51000</v>
      </c>
      <c r="BA60" s="81">
        <v>19500</v>
      </c>
      <c r="BB60" s="81">
        <v>28500</v>
      </c>
      <c r="BC60" s="81">
        <v>21000</v>
      </c>
      <c r="BD60" s="81">
        <v>12000</v>
      </c>
      <c r="BE60" s="81"/>
      <c r="BF60" s="123">
        <v>25000</v>
      </c>
      <c r="BG60" s="123">
        <v>50000</v>
      </c>
      <c r="BH60" s="123">
        <v>100000</v>
      </c>
      <c r="BI60" s="123">
        <v>100000</v>
      </c>
      <c r="BJ60" s="123">
        <v>100000</v>
      </c>
      <c r="BK60" s="123">
        <v>125000</v>
      </c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</row>
    <row r="61" spans="2:123" x14ac:dyDescent="0.2">
      <c r="B61" s="78" t="s">
        <v>303</v>
      </c>
      <c r="C61" s="78" t="s">
        <v>456</v>
      </c>
      <c r="D61" s="79" t="s">
        <v>305</v>
      </c>
      <c r="E61" s="79" t="s">
        <v>450</v>
      </c>
      <c r="F61" s="79" t="s">
        <v>451</v>
      </c>
      <c r="G61" s="80">
        <v>45015</v>
      </c>
      <c r="H61" s="80">
        <v>45016</v>
      </c>
      <c r="I61" s="80">
        <v>46112</v>
      </c>
      <c r="J61" s="80"/>
      <c r="K61" s="65" t="s">
        <v>46</v>
      </c>
      <c r="L61" s="65" t="s">
        <v>74</v>
      </c>
      <c r="M61" s="65" t="s">
        <v>89</v>
      </c>
      <c r="N61" s="79" t="s">
        <v>377</v>
      </c>
      <c r="O61" s="67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>
        <v>0</v>
      </c>
      <c r="AC61" s="81">
        <v>0</v>
      </c>
      <c r="AD61" s="81">
        <v>0</v>
      </c>
      <c r="AE61" s="81">
        <v>394528.04366296408</v>
      </c>
      <c r="AF61" s="81">
        <v>-71234.120697171835</v>
      </c>
      <c r="AG61" s="81">
        <v>128883.63059907121</v>
      </c>
      <c r="AH61" s="81">
        <v>116920.57487057906</v>
      </c>
      <c r="AI61" s="81">
        <v>16802.746852526907</v>
      </c>
      <c r="AJ61" s="81">
        <v>254047.21706310799</v>
      </c>
      <c r="AK61" s="81">
        <v>132988.9110358085</v>
      </c>
      <c r="AL61" s="81">
        <v>140002.56192117534</v>
      </c>
      <c r="AM61" s="81">
        <v>2698781.6877674861</v>
      </c>
      <c r="AN61" s="81">
        <v>119213.388502289</v>
      </c>
      <c r="AO61" s="81">
        <v>243767.44805536373</v>
      </c>
      <c r="AP61" s="81">
        <v>167816.8242641571</v>
      </c>
      <c r="AQ61" s="81">
        <v>-26915.092013323214</v>
      </c>
      <c r="AR61" s="81">
        <v>1073074.6849457547</v>
      </c>
      <c r="AS61" s="81">
        <v>436618.54029411077</v>
      </c>
      <c r="AT61" s="81">
        <v>461512.81161494926</v>
      </c>
      <c r="AU61" s="81">
        <v>448756.47824479733</v>
      </c>
      <c r="AV61" s="81">
        <v>378665.62928156368</v>
      </c>
      <c r="AW61" s="81">
        <v>455219.34078434948</v>
      </c>
      <c r="AX61" s="81">
        <v>317232.24756960757</v>
      </c>
      <c r="AY61" s="81">
        <v>271209.83497909177</v>
      </c>
      <c r="AZ61" s="81">
        <v>405158.16545563843</v>
      </c>
      <c r="BA61" s="81">
        <v>742385.78038379177</v>
      </c>
      <c r="BB61" s="81">
        <v>310519.3482112065</v>
      </c>
      <c r="BC61" s="81">
        <v>409531.89881458506</v>
      </c>
      <c r="BD61" s="81">
        <v>412219.19944168814</v>
      </c>
      <c r="BE61" s="81">
        <v>435706.43638720177</v>
      </c>
      <c r="BF61" s="81">
        <v>436951.01559135504</v>
      </c>
      <c r="BG61" s="81">
        <v>435706.43638720363</v>
      </c>
      <c r="BH61" s="81">
        <v>436328.72598927841</v>
      </c>
      <c r="BI61" s="81">
        <v>436951.01559135504</v>
      </c>
      <c r="BJ61" s="81">
        <v>337332.82179228216</v>
      </c>
      <c r="BK61" s="81">
        <v>246374.82495543733</v>
      </c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</row>
    <row r="62" spans="2:123" x14ac:dyDescent="0.2">
      <c r="B62" s="78" t="s">
        <v>317</v>
      </c>
      <c r="C62" s="78" t="s">
        <v>457</v>
      </c>
      <c r="D62" s="79" t="s">
        <v>319</v>
      </c>
      <c r="E62" s="79" t="s">
        <v>320</v>
      </c>
      <c r="F62" s="79" t="s">
        <v>458</v>
      </c>
      <c r="G62" s="80">
        <v>45617</v>
      </c>
      <c r="H62" s="80">
        <v>45617</v>
      </c>
      <c r="I62" s="80">
        <v>45688</v>
      </c>
      <c r="J62" s="80"/>
      <c r="K62" s="65" t="s">
        <v>53</v>
      </c>
      <c r="L62" s="65" t="s">
        <v>70</v>
      </c>
      <c r="M62" s="65" t="s">
        <v>89</v>
      </c>
      <c r="N62" s="79" t="s">
        <v>377</v>
      </c>
      <c r="O62" s="67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>
        <v>35000</v>
      </c>
      <c r="AZ62" s="81">
        <v>15000</v>
      </c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</row>
    <row r="63" spans="2:123" x14ac:dyDescent="0.2">
      <c r="B63" s="78" t="s">
        <v>317</v>
      </c>
      <c r="C63" s="78" t="s">
        <v>318</v>
      </c>
      <c r="D63" s="79" t="s">
        <v>319</v>
      </c>
      <c r="E63" s="79" t="s">
        <v>320</v>
      </c>
      <c r="F63" s="79" t="s">
        <v>459</v>
      </c>
      <c r="G63" s="80">
        <v>45667</v>
      </c>
      <c r="H63" s="80">
        <v>45667</v>
      </c>
      <c r="I63" s="80">
        <v>45716</v>
      </c>
      <c r="J63" s="80"/>
      <c r="K63" s="65" t="s">
        <v>53</v>
      </c>
      <c r="L63" s="65" t="s">
        <v>70</v>
      </c>
      <c r="M63" s="65" t="s">
        <v>89</v>
      </c>
      <c r="N63" s="79" t="s">
        <v>377</v>
      </c>
      <c r="O63" s="67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>
        <v>4128.440366972477</v>
      </c>
      <c r="BB63" s="81">
        <f>18023.2558139535-4128</f>
        <v>13895.255813953499</v>
      </c>
      <c r="BC63" s="81">
        <v>23255.813953488374</v>
      </c>
      <c r="BD63" s="81">
        <v>-3866.4823548544518</v>
      </c>
      <c r="BE63" s="81">
        <v>12587.412587412589</v>
      </c>
      <c r="BF63" s="81">
        <v>0</v>
      </c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</row>
    <row r="64" spans="2:123" x14ac:dyDescent="0.2">
      <c r="B64" s="78" t="s">
        <v>460</v>
      </c>
      <c r="C64" s="78" t="s">
        <v>461</v>
      </c>
      <c r="D64" s="79" t="s">
        <v>373</v>
      </c>
      <c r="E64" s="79" t="s">
        <v>373</v>
      </c>
      <c r="F64" s="79" t="s">
        <v>462</v>
      </c>
      <c r="G64" s="80"/>
      <c r="H64" s="80">
        <v>45597</v>
      </c>
      <c r="I64" s="80">
        <v>45808</v>
      </c>
      <c r="J64" s="80"/>
      <c r="K64" s="65" t="s">
        <v>63</v>
      </c>
      <c r="L64" s="65" t="s">
        <v>70</v>
      </c>
      <c r="M64" s="65" t="s">
        <v>93</v>
      </c>
      <c r="N64" s="79" t="s">
        <v>377</v>
      </c>
      <c r="O64" s="67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>
        <v>36840.959999999999</v>
      </c>
      <c r="AY64" s="81">
        <v>2002.24</v>
      </c>
      <c r="AZ64" s="81"/>
      <c r="BA64" s="81">
        <v>-20015.199999999997</v>
      </c>
      <c r="BB64" s="81">
        <v>6289</v>
      </c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</row>
    <row r="65" spans="2:123" x14ac:dyDescent="0.2">
      <c r="B65" s="78" t="s">
        <v>194</v>
      </c>
      <c r="C65" s="78" t="s">
        <v>195</v>
      </c>
      <c r="D65" s="79" t="s">
        <v>196</v>
      </c>
      <c r="E65" s="79" t="s">
        <v>196</v>
      </c>
      <c r="F65" s="79" t="s">
        <v>463</v>
      </c>
      <c r="G65" s="80">
        <v>44347</v>
      </c>
      <c r="H65" s="80">
        <v>44348</v>
      </c>
      <c r="I65" s="80">
        <v>45807</v>
      </c>
      <c r="J65" s="80"/>
      <c r="K65" s="65" t="s">
        <v>62</v>
      </c>
      <c r="L65" s="65" t="s">
        <v>72</v>
      </c>
      <c r="M65" s="65" t="s">
        <v>89</v>
      </c>
      <c r="N65" s="79" t="s">
        <v>376</v>
      </c>
      <c r="O65" s="67"/>
      <c r="P65" s="81">
        <v>2464.23</v>
      </c>
      <c r="Q65" s="81">
        <v>4547.5600000000004</v>
      </c>
      <c r="R65" s="81">
        <v>5134.97</v>
      </c>
      <c r="S65" s="81">
        <v>7218.31</v>
      </c>
      <c r="T65" s="81">
        <v>7482.64</v>
      </c>
      <c r="U65" s="81">
        <v>8078.98</v>
      </c>
      <c r="V65" s="81">
        <v>10501.2</v>
      </c>
      <c r="W65" s="81">
        <v>9689.2000000000007</v>
      </c>
      <c r="X65" s="81">
        <v>10889.86</v>
      </c>
      <c r="Y65" s="81">
        <v>10010.529166666669</v>
      </c>
      <c r="Z65" s="81">
        <v>9285.5291666666672</v>
      </c>
      <c r="AA65" s="81">
        <v>10867.862500000001</v>
      </c>
      <c r="AB65" s="81">
        <v>9022.304166666665</v>
      </c>
      <c r="AC65" s="81">
        <v>6938.9708333333328</v>
      </c>
      <c r="AD65" s="81">
        <v>6351.5541666666668</v>
      </c>
      <c r="AE65" s="81">
        <v>12122.174999999999</v>
      </c>
      <c r="AF65" s="81">
        <v>5978.9833333333336</v>
      </c>
      <c r="AG65" s="81">
        <v>5166.9833333333336</v>
      </c>
      <c r="AH65" s="81">
        <v>10369.229166666666</v>
      </c>
      <c r="AI65" s="81">
        <v>6434.2241666666669</v>
      </c>
      <c r="AJ65" s="81">
        <v>6142.557499999999</v>
      </c>
      <c r="AK65" s="81">
        <v>7639.2241666666669</v>
      </c>
      <c r="AL65" s="81">
        <v>6125.5574999999999</v>
      </c>
      <c r="AM65" s="81">
        <v>5825.5574999999999</v>
      </c>
      <c r="AN65" s="81">
        <v>5287.224166666666</v>
      </c>
      <c r="AO65" s="81">
        <v>7113.128333333334</v>
      </c>
      <c r="AP65" s="81">
        <v>4278.4616666666661</v>
      </c>
      <c r="AQ65" s="81">
        <v>4068.461666666667</v>
      </c>
      <c r="AR65" s="81">
        <v>2430.2925000000005</v>
      </c>
      <c r="AS65" s="81">
        <v>9026.9591666666674</v>
      </c>
      <c r="AT65" s="81">
        <v>9403</v>
      </c>
      <c r="AU65" s="81">
        <v>3837.8333333333335</v>
      </c>
      <c r="AV65" s="81">
        <v>3837.8333333333335</v>
      </c>
      <c r="AW65" s="81">
        <v>3521.1666666666665</v>
      </c>
      <c r="AX65" s="81">
        <v>3273.5</v>
      </c>
      <c r="AY65" s="81">
        <v>3273.5</v>
      </c>
      <c r="AZ65" s="81">
        <v>2608.5</v>
      </c>
      <c r="BA65" s="81">
        <v>2151.8333333333335</v>
      </c>
      <c r="BB65" s="81">
        <v>1940.1666666666665</v>
      </c>
      <c r="BC65" s="81">
        <v>208.5</v>
      </c>
      <c r="BD65" s="81">
        <v>146.83333333333331</v>
      </c>
      <c r="BE65" s="81">
        <f>83.3333333333333+100000</f>
        <v>100083.33333333333</v>
      </c>
      <c r="BF65" s="81">
        <v>83.333333333333329</v>
      </c>
      <c r="BG65" s="81">
        <v>83.333333333333329</v>
      </c>
      <c r="BH65" s="81">
        <v>83.333333333333329</v>
      </c>
      <c r="BI65" s="81">
        <v>83.333333333333329</v>
      </c>
      <c r="BJ65" s="81">
        <v>0</v>
      </c>
      <c r="BK65" s="81">
        <v>0</v>
      </c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</row>
    <row r="66" spans="2:123" x14ac:dyDescent="0.2">
      <c r="B66" s="78" t="s">
        <v>132</v>
      </c>
      <c r="C66" s="78" t="s">
        <v>133</v>
      </c>
      <c r="D66" s="79" t="s">
        <v>134</v>
      </c>
      <c r="E66" s="79" t="s">
        <v>134</v>
      </c>
      <c r="F66" s="79" t="s">
        <v>464</v>
      </c>
      <c r="G66" s="80">
        <v>45275</v>
      </c>
      <c r="H66" s="80">
        <v>45352</v>
      </c>
      <c r="I66" s="80">
        <v>46081</v>
      </c>
      <c r="J66" s="80"/>
      <c r="K66" s="65" t="s">
        <v>47</v>
      </c>
      <c r="L66" s="65" t="s">
        <v>71</v>
      </c>
      <c r="M66" s="65" t="s">
        <v>89</v>
      </c>
      <c r="N66" s="79" t="s">
        <v>376</v>
      </c>
      <c r="O66" s="67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>
        <v>680400</v>
      </c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>
        <v>677783.92500000005</v>
      </c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</row>
    <row r="67" spans="2:123" x14ac:dyDescent="0.2">
      <c r="B67" s="78" t="s">
        <v>132</v>
      </c>
      <c r="C67" s="78" t="s">
        <v>133</v>
      </c>
      <c r="D67" s="79" t="s">
        <v>134</v>
      </c>
      <c r="E67" s="79" t="s">
        <v>134</v>
      </c>
      <c r="F67" s="79" t="s">
        <v>464</v>
      </c>
      <c r="G67" s="80">
        <v>45275</v>
      </c>
      <c r="H67" s="80">
        <v>45352</v>
      </c>
      <c r="I67" s="80">
        <v>46081</v>
      </c>
      <c r="J67" s="80"/>
      <c r="K67" s="65" t="s">
        <v>47</v>
      </c>
      <c r="L67" s="65" t="s">
        <v>71</v>
      </c>
      <c r="M67" s="65" t="s">
        <v>89</v>
      </c>
      <c r="N67" s="79" t="s">
        <v>376</v>
      </c>
      <c r="O67" s="67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>
        <v>6300</v>
      </c>
      <c r="AQ67" s="81">
        <v>6300</v>
      </c>
      <c r="AR67" s="81">
        <v>6300</v>
      </c>
      <c r="AS67" s="81">
        <v>6300</v>
      </c>
      <c r="AT67" s="81">
        <v>6300</v>
      </c>
      <c r="AU67" s="81">
        <v>6300</v>
      </c>
      <c r="AV67" s="81">
        <v>6300</v>
      </c>
      <c r="AW67" s="81">
        <v>6300</v>
      </c>
      <c r="AX67" s="81">
        <v>6300</v>
      </c>
      <c r="AY67" s="81">
        <v>6300</v>
      </c>
      <c r="AZ67" s="81">
        <v>6300</v>
      </c>
      <c r="BA67" s="81">
        <v>6300</v>
      </c>
      <c r="BB67" s="81">
        <v>6623.5604166666662</v>
      </c>
      <c r="BC67" s="81">
        <v>6244.1604166666666</v>
      </c>
      <c r="BD67" s="81">
        <v>6244.1604166666666</v>
      </c>
      <c r="BE67" s="81">
        <v>6244.1604166666666</v>
      </c>
      <c r="BF67" s="81">
        <v>6244.1604166666666</v>
      </c>
      <c r="BG67" s="81">
        <v>6244.1604166666666</v>
      </c>
      <c r="BH67" s="81">
        <v>6244.1604166666666</v>
      </c>
      <c r="BI67" s="81">
        <v>6244.1604166666666</v>
      </c>
      <c r="BJ67" s="81">
        <v>6244.1604166666666</v>
      </c>
      <c r="BK67" s="81">
        <v>6244.1604166666666</v>
      </c>
      <c r="BL67" s="81">
        <v>6244.1604166666666</v>
      </c>
      <c r="BM67" s="81">
        <v>6244.1604166666666</v>
      </c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</row>
    <row r="68" spans="2:123" x14ac:dyDescent="0.2">
      <c r="B68" s="78" t="s">
        <v>140</v>
      </c>
      <c r="C68" s="78" t="s">
        <v>141</v>
      </c>
      <c r="D68" s="79" t="s">
        <v>142</v>
      </c>
      <c r="E68" s="79" t="s">
        <v>142</v>
      </c>
      <c r="F68" s="79" t="s">
        <v>465</v>
      </c>
      <c r="G68" s="80">
        <v>45414</v>
      </c>
      <c r="H68" s="80">
        <v>45292</v>
      </c>
      <c r="I68" s="80">
        <v>46387</v>
      </c>
      <c r="J68" s="80"/>
      <c r="K68" s="65" t="s">
        <v>49</v>
      </c>
      <c r="L68" s="65" t="s">
        <v>71</v>
      </c>
      <c r="M68" s="65" t="s">
        <v>89</v>
      </c>
      <c r="N68" s="79" t="s">
        <v>376</v>
      </c>
      <c r="O68" s="67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 t="s">
        <v>398</v>
      </c>
      <c r="AR68" s="81">
        <v>335160</v>
      </c>
      <c r="AS68" s="81"/>
      <c r="AT68" s="81"/>
      <c r="AU68" s="81"/>
      <c r="AV68" s="81"/>
      <c r="AW68" s="81"/>
      <c r="AX68" s="81"/>
      <c r="AY68" s="81"/>
      <c r="AZ68" s="81">
        <v>346890.60000000003</v>
      </c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>
        <v>359031.77100000001</v>
      </c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</row>
    <row r="69" spans="2:123" x14ac:dyDescent="0.2">
      <c r="B69" s="78" t="s">
        <v>140</v>
      </c>
      <c r="C69" s="78" t="s">
        <v>141</v>
      </c>
      <c r="D69" s="79" t="s">
        <v>142</v>
      </c>
      <c r="E69" s="79" t="s">
        <v>142</v>
      </c>
      <c r="F69" s="79" t="s">
        <v>465</v>
      </c>
      <c r="G69" s="80">
        <v>45414</v>
      </c>
      <c r="H69" s="80">
        <v>45292</v>
      </c>
      <c r="I69" s="80">
        <v>46387</v>
      </c>
      <c r="J69" s="80"/>
      <c r="K69" s="65" t="s">
        <v>49</v>
      </c>
      <c r="L69" s="65" t="s">
        <v>71</v>
      </c>
      <c r="M69" s="65" t="s">
        <v>89</v>
      </c>
      <c r="N69" s="79" t="s">
        <v>376</v>
      </c>
      <c r="O69" s="67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 t="s">
        <v>398</v>
      </c>
      <c r="AR69" s="81">
        <v>15516.666666666668</v>
      </c>
      <c r="AS69" s="81">
        <v>3103.3333333333335</v>
      </c>
      <c r="AT69" s="81">
        <v>3103.3333333333335</v>
      </c>
      <c r="AU69" s="81">
        <v>3103.3333333333335</v>
      </c>
      <c r="AV69" s="81">
        <v>3103.3333333333335</v>
      </c>
      <c r="AW69" s="81">
        <v>3103.3333333333335</v>
      </c>
      <c r="AX69" s="81">
        <v>3103.3333333333335</v>
      </c>
      <c r="AY69" s="81">
        <v>3103.3333333333335</v>
      </c>
      <c r="AZ69" s="81">
        <v>3211.9500000000003</v>
      </c>
      <c r="BA69" s="81">
        <v>3211.9500000000003</v>
      </c>
      <c r="BB69" s="81">
        <v>3211.9500000000003</v>
      </c>
      <c r="BC69" s="81">
        <v>3211.9500000000003</v>
      </c>
      <c r="BD69" s="81">
        <v>3211.9500000000003</v>
      </c>
      <c r="BE69" s="81">
        <v>3211.9500000000003</v>
      </c>
      <c r="BF69" s="81">
        <v>3211.9500000000003</v>
      </c>
      <c r="BG69" s="81">
        <v>3211.9500000000003</v>
      </c>
      <c r="BH69" s="81">
        <v>3211.9500000000003</v>
      </c>
      <c r="BI69" s="81">
        <v>3211.9500000000003</v>
      </c>
      <c r="BJ69" s="81">
        <v>3211.9500000000003</v>
      </c>
      <c r="BK69" s="81">
        <v>3211.9500000000003</v>
      </c>
      <c r="BL69" s="81">
        <v>3324.36825</v>
      </c>
      <c r="BM69" s="81">
        <v>3324.36825</v>
      </c>
      <c r="BN69" s="81">
        <v>3324.36825</v>
      </c>
      <c r="BO69" s="81">
        <v>3324.36825</v>
      </c>
      <c r="BP69" s="81">
        <v>3324.36825</v>
      </c>
      <c r="BQ69" s="81">
        <v>3324.36825</v>
      </c>
      <c r="BR69" s="81">
        <v>3324.36825</v>
      </c>
      <c r="BS69" s="81">
        <v>3324.36825</v>
      </c>
      <c r="BT69" s="81">
        <v>3324.36825</v>
      </c>
      <c r="BU69" s="81">
        <v>3324.36825</v>
      </c>
      <c r="BV69" s="81">
        <v>3324.36825</v>
      </c>
      <c r="BW69" s="81">
        <v>3324.36825</v>
      </c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</row>
    <row r="70" spans="2:123" x14ac:dyDescent="0.2">
      <c r="B70" s="78" t="s">
        <v>466</v>
      </c>
      <c r="C70" s="78" t="s">
        <v>467</v>
      </c>
      <c r="D70" s="79" t="s">
        <v>468</v>
      </c>
      <c r="E70" s="79" t="s">
        <v>469</v>
      </c>
      <c r="F70" s="79" t="s">
        <v>470</v>
      </c>
      <c r="G70" s="80"/>
      <c r="H70" s="80">
        <v>45292</v>
      </c>
      <c r="I70" s="80">
        <v>45657</v>
      </c>
      <c r="J70" s="80"/>
      <c r="K70" s="65" t="s">
        <v>46</v>
      </c>
      <c r="L70" s="65" t="s">
        <v>65</v>
      </c>
      <c r="M70" s="65" t="s">
        <v>89</v>
      </c>
      <c r="N70" s="79" t="s">
        <v>377</v>
      </c>
      <c r="O70" s="67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</row>
    <row r="71" spans="2:123" x14ac:dyDescent="0.2">
      <c r="B71" s="78" t="s">
        <v>471</v>
      </c>
      <c r="C71" s="78" t="s">
        <v>472</v>
      </c>
      <c r="D71" s="79" t="s">
        <v>473</v>
      </c>
      <c r="E71" s="79" t="s">
        <v>474</v>
      </c>
      <c r="F71" s="79" t="s">
        <v>475</v>
      </c>
      <c r="G71" s="80">
        <v>45273</v>
      </c>
      <c r="H71" s="80">
        <v>45292</v>
      </c>
      <c r="I71" s="80">
        <v>45443</v>
      </c>
      <c r="J71" s="80"/>
      <c r="K71" s="65" t="s">
        <v>65</v>
      </c>
      <c r="L71" s="65" t="s">
        <v>65</v>
      </c>
      <c r="M71" s="65" t="s">
        <v>89</v>
      </c>
      <c r="N71" s="79" t="s">
        <v>377</v>
      </c>
      <c r="O71" s="67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>
        <v>414.36464088397787</v>
      </c>
      <c r="AO71" s="81">
        <v>0</v>
      </c>
      <c r="AP71" s="81">
        <v>516.15645092743648</v>
      </c>
      <c r="AQ71" s="81">
        <v>4838.7096774193551</v>
      </c>
      <c r="AR71" s="81">
        <v>7161.8037135278519</v>
      </c>
      <c r="AS71" s="81">
        <v>14700.544464609799</v>
      </c>
      <c r="AT71" s="81">
        <v>0</v>
      </c>
      <c r="AU71" s="81">
        <v>0</v>
      </c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</row>
    <row r="72" spans="2:123" x14ac:dyDescent="0.2">
      <c r="B72" s="78" t="s">
        <v>476</v>
      </c>
      <c r="C72" s="78" t="s">
        <v>477</v>
      </c>
      <c r="D72" s="79" t="s">
        <v>478</v>
      </c>
      <c r="E72" s="79" t="s">
        <v>479</v>
      </c>
      <c r="F72" s="79" t="s">
        <v>480</v>
      </c>
      <c r="G72" s="80"/>
      <c r="H72" s="80">
        <v>43431</v>
      </c>
      <c r="I72" s="80">
        <v>73050</v>
      </c>
      <c r="J72" s="80"/>
      <c r="K72" s="65" t="s">
        <v>51</v>
      </c>
      <c r="L72" s="65" t="s">
        <v>65</v>
      </c>
      <c r="M72" s="65" t="s">
        <v>89</v>
      </c>
      <c r="N72" s="79" t="s">
        <v>377</v>
      </c>
      <c r="O72" s="67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>
        <v>23157.9</v>
      </c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</row>
    <row r="73" spans="2:123" x14ac:dyDescent="0.2">
      <c r="B73" s="78" t="s">
        <v>481</v>
      </c>
      <c r="C73" s="78" t="s">
        <v>482</v>
      </c>
      <c r="D73" s="79" t="s">
        <v>483</v>
      </c>
      <c r="E73" s="79" t="s">
        <v>484</v>
      </c>
      <c r="F73" s="79" t="s">
        <v>485</v>
      </c>
      <c r="G73" s="80"/>
      <c r="H73" s="80">
        <v>43517</v>
      </c>
      <c r="I73" s="80">
        <v>73050</v>
      </c>
      <c r="J73" s="80"/>
      <c r="K73" s="65" t="s">
        <v>65</v>
      </c>
      <c r="L73" s="65" t="s">
        <v>65</v>
      </c>
      <c r="M73" s="65" t="s">
        <v>89</v>
      </c>
      <c r="N73" s="79" t="s">
        <v>377</v>
      </c>
      <c r="O73" s="67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>
        <v>15359.49</v>
      </c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</row>
    <row r="74" spans="2:123" x14ac:dyDescent="0.2">
      <c r="B74" s="78" t="s">
        <v>486</v>
      </c>
      <c r="C74" s="78" t="s">
        <v>487</v>
      </c>
      <c r="D74" s="79" t="s">
        <v>488</v>
      </c>
      <c r="E74" s="79" t="s">
        <v>488</v>
      </c>
      <c r="F74" s="79" t="s">
        <v>489</v>
      </c>
      <c r="G74" s="80"/>
      <c r="H74" s="80">
        <v>43819</v>
      </c>
      <c r="I74" s="80">
        <v>73050</v>
      </c>
      <c r="J74" s="80"/>
      <c r="K74" s="65" t="s">
        <v>60</v>
      </c>
      <c r="L74" s="65" t="s">
        <v>65</v>
      </c>
      <c r="M74" s="65" t="s">
        <v>89</v>
      </c>
      <c r="N74" s="79" t="s">
        <v>376</v>
      </c>
      <c r="O74" s="67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</row>
    <row r="75" spans="2:123" x14ac:dyDescent="0.2">
      <c r="B75" s="78" t="s">
        <v>490</v>
      </c>
      <c r="C75" s="78" t="s">
        <v>491</v>
      </c>
      <c r="D75" s="79" t="s">
        <v>492</v>
      </c>
      <c r="E75" s="79" t="s">
        <v>492</v>
      </c>
      <c r="F75" s="79" t="s">
        <v>493</v>
      </c>
      <c r="G75" s="80"/>
      <c r="H75" s="80">
        <v>44392</v>
      </c>
      <c r="I75" s="80">
        <v>45291</v>
      </c>
      <c r="J75" s="80"/>
      <c r="K75" s="65" t="s">
        <v>52</v>
      </c>
      <c r="L75" s="65" t="s">
        <v>65</v>
      </c>
      <c r="M75" s="65" t="s">
        <v>89</v>
      </c>
      <c r="N75" s="79" t="s">
        <v>377</v>
      </c>
      <c r="O75" s="67"/>
      <c r="P75" s="81">
        <v>56104.57</v>
      </c>
      <c r="Q75" s="81">
        <v>35902.870000000003</v>
      </c>
      <c r="R75" s="81">
        <v>3719.38</v>
      </c>
      <c r="S75" s="81">
        <v>20048.16</v>
      </c>
      <c r="T75" s="81">
        <v>13303.59</v>
      </c>
      <c r="U75" s="81">
        <v>15051.26</v>
      </c>
      <c r="V75" s="81">
        <v>12576.63</v>
      </c>
      <c r="W75" s="81">
        <v>-12115.85</v>
      </c>
      <c r="X75" s="81">
        <v>4437.6499999999996</v>
      </c>
      <c r="Y75" s="81">
        <v>4332.5581088695326</v>
      </c>
      <c r="Z75" s="81">
        <v>8027.3880106562865</v>
      </c>
      <c r="AA75" s="81">
        <v>-121777.5335843373</v>
      </c>
      <c r="AB75" s="81">
        <v>0</v>
      </c>
      <c r="AC75" s="81">
        <v>0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</row>
    <row r="76" spans="2:123" x14ac:dyDescent="0.2">
      <c r="B76" s="78" t="s">
        <v>494</v>
      </c>
      <c r="C76" s="78" t="s">
        <v>495</v>
      </c>
      <c r="D76" s="79" t="s">
        <v>496</v>
      </c>
      <c r="E76" s="79" t="s">
        <v>496</v>
      </c>
      <c r="F76" s="79" t="s">
        <v>497</v>
      </c>
      <c r="G76" s="80"/>
      <c r="H76" s="80">
        <v>45016</v>
      </c>
      <c r="I76" s="80">
        <v>46234</v>
      </c>
      <c r="J76" s="80"/>
      <c r="K76" s="65" t="s">
        <v>56</v>
      </c>
      <c r="L76" s="65" t="s">
        <v>65</v>
      </c>
      <c r="M76" s="65" t="s">
        <v>89</v>
      </c>
      <c r="N76" s="79" t="s">
        <v>376</v>
      </c>
      <c r="O76" s="67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</row>
    <row r="77" spans="2:123" x14ac:dyDescent="0.2">
      <c r="B77" s="78" t="s">
        <v>498</v>
      </c>
      <c r="C77" s="78" t="s">
        <v>499</v>
      </c>
      <c r="D77" s="79" t="s">
        <v>500</v>
      </c>
      <c r="E77" s="79" t="s">
        <v>501</v>
      </c>
      <c r="F77" s="79" t="s">
        <v>502</v>
      </c>
      <c r="G77" s="80"/>
      <c r="H77" s="80">
        <v>45291</v>
      </c>
      <c r="I77" s="80">
        <v>45291</v>
      </c>
      <c r="J77" s="80"/>
      <c r="K77" s="65" t="s">
        <v>53</v>
      </c>
      <c r="L77" s="65" t="s">
        <v>65</v>
      </c>
      <c r="M77" s="65" t="s">
        <v>89</v>
      </c>
      <c r="N77" s="79" t="s">
        <v>377</v>
      </c>
      <c r="O77" s="67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</row>
    <row r="78" spans="2:123" x14ac:dyDescent="0.2">
      <c r="B78" s="78" t="s">
        <v>503</v>
      </c>
      <c r="C78" s="78" t="s">
        <v>504</v>
      </c>
      <c r="D78" s="79" t="s">
        <v>505</v>
      </c>
      <c r="E78" s="79" t="s">
        <v>505</v>
      </c>
      <c r="F78" s="79" t="s">
        <v>506</v>
      </c>
      <c r="G78" s="80"/>
      <c r="H78" s="80">
        <v>45090</v>
      </c>
      <c r="I78" s="80">
        <v>45291</v>
      </c>
      <c r="J78" s="80"/>
      <c r="K78" s="65" t="s">
        <v>63</v>
      </c>
      <c r="L78" s="65" t="s">
        <v>65</v>
      </c>
      <c r="M78" s="65" t="s">
        <v>89</v>
      </c>
      <c r="N78" s="79" t="s">
        <v>377</v>
      </c>
      <c r="O78" s="67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>
        <v>1500</v>
      </c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</row>
    <row r="79" spans="2:123" x14ac:dyDescent="0.2">
      <c r="B79" s="78" t="s">
        <v>317</v>
      </c>
      <c r="C79" s="78" t="s">
        <v>507</v>
      </c>
      <c r="D79" s="79" t="s">
        <v>508</v>
      </c>
      <c r="E79" s="79" t="s">
        <v>501</v>
      </c>
      <c r="F79" s="79" t="s">
        <v>509</v>
      </c>
      <c r="G79" s="80">
        <v>45197</v>
      </c>
      <c r="H79" s="80">
        <v>45200</v>
      </c>
      <c r="I79" s="80">
        <v>45565</v>
      </c>
      <c r="J79" s="80"/>
      <c r="K79" s="65" t="s">
        <v>53</v>
      </c>
      <c r="L79" s="65" t="s">
        <v>70</v>
      </c>
      <c r="M79" s="65" t="s">
        <v>89</v>
      </c>
      <c r="N79" s="79" t="s">
        <v>377</v>
      </c>
      <c r="O79" s="67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>
        <v>23391.999999999989</v>
      </c>
      <c r="AL79" s="81">
        <v>31648.000000000011</v>
      </c>
      <c r="AM79" s="81">
        <v>20639.999999999971</v>
      </c>
      <c r="AN79" s="81">
        <v>10320.000000000029</v>
      </c>
      <c r="AO79" s="81">
        <v>0</v>
      </c>
      <c r="AP79" s="81">
        <v>0</v>
      </c>
      <c r="AQ79" s="81">
        <v>0</v>
      </c>
      <c r="AR79" s="81">
        <v>0</v>
      </c>
      <c r="AS79" s="81">
        <v>0</v>
      </c>
      <c r="AT79" s="81">
        <v>0</v>
      </c>
      <c r="AU79" s="81">
        <v>0</v>
      </c>
      <c r="AV79" s="81">
        <v>0</v>
      </c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</row>
    <row r="80" spans="2:123" x14ac:dyDescent="0.2">
      <c r="B80" s="78" t="s">
        <v>510</v>
      </c>
      <c r="C80" s="78" t="s">
        <v>511</v>
      </c>
      <c r="D80" s="79" t="s">
        <v>512</v>
      </c>
      <c r="E80" s="79" t="s">
        <v>512</v>
      </c>
      <c r="F80" s="79" t="s">
        <v>513</v>
      </c>
      <c r="G80" s="80">
        <v>45245</v>
      </c>
      <c r="H80" s="80">
        <v>45292</v>
      </c>
      <c r="I80" s="80">
        <v>45412</v>
      </c>
      <c r="J80" s="80"/>
      <c r="K80" s="65" t="s">
        <v>46</v>
      </c>
      <c r="L80" s="65" t="s">
        <v>69</v>
      </c>
      <c r="M80" s="65" t="s">
        <v>89</v>
      </c>
      <c r="N80" s="79" t="s">
        <v>377</v>
      </c>
      <c r="O80" s="67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>
        <v>12103.559870550162</v>
      </c>
      <c r="AN80" s="81">
        <v>13762.060531607756</v>
      </c>
      <c r="AO80" s="81">
        <v>11769.790197725604</v>
      </c>
      <c r="AP80" s="81">
        <v>20162.08098775796</v>
      </c>
      <c r="AQ80" s="81">
        <v>2202.5084123585184</v>
      </c>
      <c r="AR80" s="81">
        <v>0</v>
      </c>
      <c r="AS80" s="81">
        <v>0</v>
      </c>
      <c r="AT80" s="81">
        <v>0</v>
      </c>
      <c r="AU80" s="81">
        <v>0</v>
      </c>
      <c r="AV80" s="81">
        <v>0</v>
      </c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</row>
    <row r="81" spans="2:123" x14ac:dyDescent="0.2">
      <c r="B81" s="78" t="s">
        <v>514</v>
      </c>
      <c r="C81" s="78" t="s">
        <v>515</v>
      </c>
      <c r="D81" s="79" t="s">
        <v>516</v>
      </c>
      <c r="E81" s="79" t="s">
        <v>517</v>
      </c>
      <c r="F81" s="79" t="s">
        <v>518</v>
      </c>
      <c r="G81" s="80">
        <v>45200</v>
      </c>
      <c r="H81" s="80">
        <v>45200</v>
      </c>
      <c r="I81" s="80">
        <v>45330</v>
      </c>
      <c r="J81" s="80"/>
      <c r="K81" s="65" t="s">
        <v>45</v>
      </c>
      <c r="L81" s="65" t="s">
        <v>69</v>
      </c>
      <c r="M81" s="65" t="s">
        <v>89</v>
      </c>
      <c r="N81" s="79" t="s">
        <v>377</v>
      </c>
      <c r="O81" s="67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>
        <v>7638.1175095001463</v>
      </c>
      <c r="AL81" s="81">
        <v>18136.530377823798</v>
      </c>
      <c r="AM81" s="81">
        <v>38642.876175072335</v>
      </c>
      <c r="AN81" s="81">
        <v>36796.394482483127</v>
      </c>
      <c r="AO81" s="81">
        <v>21582.725166036442</v>
      </c>
      <c r="AP81" s="81">
        <v>7203.3562890841567</v>
      </c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</row>
    <row r="82" spans="2:123" x14ac:dyDescent="0.2">
      <c r="B82" s="78" t="s">
        <v>519</v>
      </c>
      <c r="C82" s="78" t="s">
        <v>520</v>
      </c>
      <c r="D82" s="79" t="s">
        <v>521</v>
      </c>
      <c r="E82" s="79" t="s">
        <v>522</v>
      </c>
      <c r="F82" s="79" t="s">
        <v>523</v>
      </c>
      <c r="G82" s="80">
        <v>45296</v>
      </c>
      <c r="H82" s="80">
        <v>45296</v>
      </c>
      <c r="I82" s="80">
        <v>45361</v>
      </c>
      <c r="J82" s="80"/>
      <c r="K82" s="65" t="s">
        <v>64</v>
      </c>
      <c r="L82" s="65" t="s">
        <v>70</v>
      </c>
      <c r="M82" s="65" t="s">
        <v>89</v>
      </c>
      <c r="N82" s="79" t="s">
        <v>377</v>
      </c>
      <c r="O82" s="67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>
        <v>15836.939130434781</v>
      </c>
      <c r="AO82" s="81">
        <v>9201.4949121184109</v>
      </c>
      <c r="AP82" s="81">
        <v>2883.0859574468086</v>
      </c>
      <c r="AQ82" s="81">
        <v>0</v>
      </c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</row>
    <row r="83" spans="2:123" x14ac:dyDescent="0.2">
      <c r="B83" s="78" t="s">
        <v>224</v>
      </c>
      <c r="C83" s="78" t="s">
        <v>524</v>
      </c>
      <c r="D83" s="79" t="s">
        <v>226</v>
      </c>
      <c r="E83" s="79" t="s">
        <v>226</v>
      </c>
      <c r="F83" s="79" t="s">
        <v>525</v>
      </c>
      <c r="G83" s="80">
        <v>45141</v>
      </c>
      <c r="H83" s="80">
        <v>45170</v>
      </c>
      <c r="I83" s="80">
        <v>45422</v>
      </c>
      <c r="J83" s="80"/>
      <c r="K83" s="65" t="s">
        <v>46</v>
      </c>
      <c r="L83" s="65" t="s">
        <v>70</v>
      </c>
      <c r="M83" s="65" t="s">
        <v>89</v>
      </c>
      <c r="N83" s="79" t="s">
        <v>377</v>
      </c>
      <c r="O83" s="67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>
        <v>25000</v>
      </c>
      <c r="AK83" s="81">
        <v>25000</v>
      </c>
      <c r="AL83" s="81">
        <v>-5000</v>
      </c>
      <c r="AM83" s="81">
        <v>10000</v>
      </c>
      <c r="AN83" s="81">
        <v>10000</v>
      </c>
      <c r="AO83" s="81">
        <v>5000</v>
      </c>
      <c r="AP83" s="81">
        <v>-3000</v>
      </c>
      <c r="AQ83" s="81">
        <v>4000</v>
      </c>
      <c r="AR83" s="81">
        <v>4000</v>
      </c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</row>
    <row r="84" spans="2:123" x14ac:dyDescent="0.2">
      <c r="B84" s="78" t="s">
        <v>197</v>
      </c>
      <c r="C84" s="78" t="s">
        <v>526</v>
      </c>
      <c r="D84" s="79" t="s">
        <v>199</v>
      </c>
      <c r="E84" s="79" t="s">
        <v>416</v>
      </c>
      <c r="F84" s="79" t="s">
        <v>527</v>
      </c>
      <c r="G84" s="80">
        <v>45267</v>
      </c>
      <c r="H84" s="80">
        <v>45271</v>
      </c>
      <c r="I84" s="80">
        <v>45347</v>
      </c>
      <c r="J84" s="80"/>
      <c r="K84" s="65" t="s">
        <v>52</v>
      </c>
      <c r="L84" s="65" t="s">
        <v>65</v>
      </c>
      <c r="M84" s="65" t="s">
        <v>89</v>
      </c>
      <c r="N84" s="79" t="s">
        <v>377</v>
      </c>
      <c r="O84" s="67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>
        <v>21183.206106870228</v>
      </c>
      <c r="AN84" s="81">
        <v>-3029.3599530240754</v>
      </c>
      <c r="AO84" s="81">
        <v>6468.7953555878084</v>
      </c>
      <c r="AP84" s="81">
        <v>377.35849056603911</v>
      </c>
      <c r="AQ84" s="81">
        <v>0</v>
      </c>
      <c r="AR84" s="81">
        <v>0</v>
      </c>
      <c r="AS84" s="81">
        <v>0</v>
      </c>
      <c r="AT84" s="81">
        <v>0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</row>
    <row r="85" spans="2:123" x14ac:dyDescent="0.2">
      <c r="B85" s="78" t="s">
        <v>528</v>
      </c>
      <c r="C85" s="78" t="s">
        <v>529</v>
      </c>
      <c r="D85" s="79" t="s">
        <v>530</v>
      </c>
      <c r="E85" s="79" t="s">
        <v>530</v>
      </c>
      <c r="F85" s="79" t="s">
        <v>531</v>
      </c>
      <c r="G85" s="80">
        <v>45264</v>
      </c>
      <c r="H85" s="80">
        <v>45292</v>
      </c>
      <c r="I85" s="80">
        <v>45382</v>
      </c>
      <c r="J85" s="80"/>
      <c r="K85" s="65" t="s">
        <v>63</v>
      </c>
      <c r="L85" s="65" t="s">
        <v>65</v>
      </c>
      <c r="M85" s="65" t="s">
        <v>89</v>
      </c>
      <c r="N85" s="79" t="s">
        <v>377</v>
      </c>
      <c r="O85" s="67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>
        <v>0</v>
      </c>
      <c r="AO85" s="81">
        <v>0</v>
      </c>
      <c r="AP85" s="81">
        <v>70000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</row>
    <row r="86" spans="2:123" x14ac:dyDescent="0.2">
      <c r="B86" s="78" t="s">
        <v>532</v>
      </c>
      <c r="C86" s="78" t="s">
        <v>533</v>
      </c>
      <c r="D86" s="79" t="s">
        <v>534</v>
      </c>
      <c r="E86" s="79" t="s">
        <v>534</v>
      </c>
      <c r="F86" s="79" t="s">
        <v>535</v>
      </c>
      <c r="G86" s="80">
        <v>44690</v>
      </c>
      <c r="H86" s="80">
        <v>44805</v>
      </c>
      <c r="I86" s="80">
        <v>45382</v>
      </c>
      <c r="J86" s="80"/>
      <c r="K86" s="65" t="s">
        <v>46</v>
      </c>
      <c r="L86" s="65" t="s">
        <v>65</v>
      </c>
      <c r="M86" s="65" t="s">
        <v>89</v>
      </c>
      <c r="N86" s="79" t="s">
        <v>377</v>
      </c>
      <c r="O86" s="67"/>
      <c r="P86" s="81">
        <v>0</v>
      </c>
      <c r="Q86" s="81">
        <v>0</v>
      </c>
      <c r="R86" s="81">
        <v>0</v>
      </c>
      <c r="S86" s="81">
        <v>0</v>
      </c>
      <c r="T86" s="81">
        <v>0</v>
      </c>
      <c r="U86" s="81">
        <v>0</v>
      </c>
      <c r="V86" s="81">
        <v>0</v>
      </c>
      <c r="W86" s="81">
        <v>0</v>
      </c>
      <c r="X86" s="81">
        <v>8902.44</v>
      </c>
      <c r="Y86" s="81">
        <v>5697.5609756097565</v>
      </c>
      <c r="Z86" s="81">
        <v>5989.7435897435898</v>
      </c>
      <c r="AA86" s="81">
        <v>7487.1794871794882</v>
      </c>
      <c r="AB86" s="81">
        <v>22461.538461538461</v>
      </c>
      <c r="AC86" s="81">
        <v>11230.769230769227</v>
      </c>
      <c r="AD86" s="81">
        <v>-31156.327543424311</v>
      </c>
      <c r="AE86" s="81">
        <v>3453.7634408602098</v>
      </c>
      <c r="AF86" s="81">
        <v>4866.6666666666715</v>
      </c>
      <c r="AG86" s="81">
        <v>4371.7514124293739</v>
      </c>
      <c r="AH86" s="81">
        <v>4949.1525423728817</v>
      </c>
      <c r="AI86" s="81">
        <v>3888.6198547215536</v>
      </c>
      <c r="AJ86" s="81">
        <v>4929.8701298701271</v>
      </c>
      <c r="AK86" s="81">
        <v>5309.0909090909045</v>
      </c>
      <c r="AL86" s="81">
        <v>4892.6916221033898</v>
      </c>
      <c r="AM86" s="81">
        <v>0</v>
      </c>
      <c r="AN86" s="81">
        <v>0</v>
      </c>
      <c r="AO86" s="81">
        <v>0</v>
      </c>
      <c r="AP86" s="81">
        <v>-12243.740573152339</v>
      </c>
      <c r="AQ86" s="81">
        <v>7900.2652519893891</v>
      </c>
      <c r="AR86" s="81">
        <v>10068.965517241384</v>
      </c>
      <c r="AS86" s="81">
        <v>0</v>
      </c>
      <c r="AT86" s="81">
        <v>0</v>
      </c>
      <c r="AU86" s="81">
        <v>0</v>
      </c>
      <c r="AV86" s="81">
        <v>0</v>
      </c>
      <c r="AW86" s="81">
        <v>0</v>
      </c>
      <c r="AX86" s="81">
        <v>0</v>
      </c>
      <c r="AY86" s="81">
        <v>0</v>
      </c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</row>
    <row r="87" spans="2:123" x14ac:dyDescent="0.2">
      <c r="B87" s="78" t="s">
        <v>275</v>
      </c>
      <c r="C87" s="78" t="s">
        <v>281</v>
      </c>
      <c r="D87" s="79" t="s">
        <v>277</v>
      </c>
      <c r="E87" s="79" t="s">
        <v>411</v>
      </c>
      <c r="F87" s="79" t="s">
        <v>536</v>
      </c>
      <c r="G87" s="80">
        <v>45112</v>
      </c>
      <c r="H87" s="80">
        <v>45112</v>
      </c>
      <c r="I87" s="80">
        <v>45477</v>
      </c>
      <c r="J87" s="80">
        <v>45477</v>
      </c>
      <c r="K87" s="65" t="s">
        <v>53</v>
      </c>
      <c r="L87" s="65" t="s">
        <v>65</v>
      </c>
      <c r="M87" s="65" t="s">
        <v>89</v>
      </c>
      <c r="N87" s="79" t="s">
        <v>376</v>
      </c>
      <c r="O87" s="67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>
        <v>1200</v>
      </c>
      <c r="AI87" s="81">
        <v>1200</v>
      </c>
      <c r="AJ87" s="81">
        <v>1200</v>
      </c>
      <c r="AK87" s="81">
        <v>1200</v>
      </c>
      <c r="AL87" s="81">
        <v>1200</v>
      </c>
      <c r="AM87" s="81">
        <v>1200</v>
      </c>
      <c r="AN87" s="81">
        <v>1200</v>
      </c>
      <c r="AO87" s="81">
        <v>1200</v>
      </c>
      <c r="AP87" s="81">
        <v>1200</v>
      </c>
      <c r="AQ87" s="81">
        <v>1200</v>
      </c>
      <c r="AR87" s="81">
        <v>1200</v>
      </c>
      <c r="AS87" s="81">
        <v>1200</v>
      </c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</row>
    <row r="88" spans="2:123" x14ac:dyDescent="0.2">
      <c r="B88" s="78" t="s">
        <v>268</v>
      </c>
      <c r="C88" s="78" t="s">
        <v>269</v>
      </c>
      <c r="D88" s="79" t="s">
        <v>270</v>
      </c>
      <c r="E88" s="79" t="s">
        <v>270</v>
      </c>
      <c r="F88" s="79" t="s">
        <v>537</v>
      </c>
      <c r="G88" s="80">
        <v>44795</v>
      </c>
      <c r="H88" s="80">
        <v>44802</v>
      </c>
      <c r="I88" s="80">
        <v>45535</v>
      </c>
      <c r="J88" s="80">
        <v>45167</v>
      </c>
      <c r="K88" s="65" t="s">
        <v>46</v>
      </c>
      <c r="L88" s="65" t="s">
        <v>65</v>
      </c>
      <c r="M88" s="65" t="s">
        <v>89</v>
      </c>
      <c r="N88" s="79" t="s">
        <v>376</v>
      </c>
      <c r="O88" s="67"/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  <c r="V88" s="81">
        <v>0</v>
      </c>
      <c r="W88" s="81">
        <v>0</v>
      </c>
      <c r="X88" s="81">
        <v>3843.64</v>
      </c>
      <c r="Y88" s="81">
        <v>17240.467511532333</v>
      </c>
      <c r="Z88" s="81">
        <v>23913.444940842499</v>
      </c>
      <c r="AA88" s="81">
        <v>18531.71507665675</v>
      </c>
      <c r="AB88" s="81">
        <v>30267.666675807115</v>
      </c>
      <c r="AC88" s="81">
        <v>54084.848130948551</v>
      </c>
      <c r="AD88" s="81">
        <v>46463.343380297476</v>
      </c>
      <c r="AE88" s="81">
        <v>37323.752484641358</v>
      </c>
      <c r="AF88" s="81">
        <v>27557.91330303665</v>
      </c>
      <c r="AG88" s="81">
        <v>36496.275036942272</v>
      </c>
      <c r="AH88" s="81">
        <v>36266.970956803241</v>
      </c>
      <c r="AI88" s="81">
        <v>43009.962136529037</v>
      </c>
      <c r="AJ88" s="81">
        <v>31250</v>
      </c>
      <c r="AK88" s="81">
        <v>31250</v>
      </c>
      <c r="AL88" s="81">
        <v>31250</v>
      </c>
      <c r="AM88" s="81">
        <v>31250</v>
      </c>
      <c r="AN88" s="81">
        <v>31250</v>
      </c>
      <c r="AO88" s="81">
        <v>31250</v>
      </c>
      <c r="AP88" s="81">
        <v>31250</v>
      </c>
      <c r="AQ88" s="81">
        <v>31250</v>
      </c>
      <c r="AR88" s="81">
        <v>31250</v>
      </c>
      <c r="AS88" s="81">
        <v>31250</v>
      </c>
      <c r="AT88" s="81">
        <v>31250</v>
      </c>
      <c r="AU88" s="81">
        <v>31250</v>
      </c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</row>
    <row r="89" spans="2:123" x14ac:dyDescent="0.2">
      <c r="B89" s="78" t="s">
        <v>144</v>
      </c>
      <c r="C89" s="78" t="s">
        <v>538</v>
      </c>
      <c r="D89" s="79" t="s">
        <v>146</v>
      </c>
      <c r="E89" s="79" t="s">
        <v>139</v>
      </c>
      <c r="F89" s="79" t="s">
        <v>539</v>
      </c>
      <c r="G89" s="80">
        <v>45000</v>
      </c>
      <c r="H89" s="80">
        <v>45000</v>
      </c>
      <c r="I89" s="80">
        <v>45365</v>
      </c>
      <c r="J89" s="80">
        <v>45366</v>
      </c>
      <c r="K89" s="65" t="s">
        <v>46</v>
      </c>
      <c r="L89" s="65" t="s">
        <v>69</v>
      </c>
      <c r="M89" s="65" t="s">
        <v>89</v>
      </c>
      <c r="N89" s="79" t="s">
        <v>376</v>
      </c>
      <c r="O89" s="67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>
        <v>0</v>
      </c>
      <c r="AC89" s="81">
        <v>0</v>
      </c>
      <c r="AD89" s="81">
        <v>13682.25</v>
      </c>
      <c r="AE89" s="81">
        <v>27364.5</v>
      </c>
      <c r="AF89" s="81">
        <v>27364.5</v>
      </c>
      <c r="AG89" s="81">
        <v>27364.5</v>
      </c>
      <c r="AH89" s="81">
        <v>27364.5</v>
      </c>
      <c r="AI89" s="81">
        <v>27364.5</v>
      </c>
      <c r="AJ89" s="81">
        <v>27364.5</v>
      </c>
      <c r="AK89" s="81">
        <v>27364.5</v>
      </c>
      <c r="AL89" s="81">
        <v>27364.5</v>
      </c>
      <c r="AM89" s="81">
        <v>27364.5</v>
      </c>
      <c r="AN89" s="81">
        <v>27364.5</v>
      </c>
      <c r="AO89" s="81">
        <v>27364.5</v>
      </c>
      <c r="AP89" s="81">
        <v>-14557.75</v>
      </c>
      <c r="AQ89" s="81">
        <v>0</v>
      </c>
      <c r="AR89" s="81">
        <v>0</v>
      </c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</row>
    <row r="90" spans="2:123" x14ac:dyDescent="0.2">
      <c r="B90" s="78" t="s">
        <v>144</v>
      </c>
      <c r="C90" s="78" t="s">
        <v>538</v>
      </c>
      <c r="D90" s="79" t="s">
        <v>146</v>
      </c>
      <c r="E90" s="79" t="s">
        <v>139</v>
      </c>
      <c r="F90" s="79" t="s">
        <v>539</v>
      </c>
      <c r="G90" s="80">
        <v>45000</v>
      </c>
      <c r="H90" s="80">
        <v>45000</v>
      </c>
      <c r="I90" s="80">
        <v>45365</v>
      </c>
      <c r="J90" s="80">
        <v>45366</v>
      </c>
      <c r="K90" s="65" t="s">
        <v>46</v>
      </c>
      <c r="L90" s="65" t="s">
        <v>69</v>
      </c>
      <c r="M90" s="65" t="s">
        <v>89</v>
      </c>
      <c r="N90" s="79" t="s">
        <v>377</v>
      </c>
      <c r="O90" s="67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>
        <v>28240</v>
      </c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</row>
    <row r="91" spans="2:123" x14ac:dyDescent="0.2">
      <c r="B91" s="78" t="s">
        <v>540</v>
      </c>
      <c r="C91" s="78" t="s">
        <v>271</v>
      </c>
      <c r="D91" s="79" t="s">
        <v>272</v>
      </c>
      <c r="E91" s="79" t="s">
        <v>541</v>
      </c>
      <c r="F91" s="79" t="s">
        <v>542</v>
      </c>
      <c r="G91" s="80">
        <v>44335</v>
      </c>
      <c r="H91" s="80">
        <v>44326</v>
      </c>
      <c r="I91" s="80">
        <v>45460</v>
      </c>
      <c r="J91" s="80"/>
      <c r="K91" s="65" t="s">
        <v>45</v>
      </c>
      <c r="L91" s="65" t="s">
        <v>69</v>
      </c>
      <c r="M91" s="65" t="s">
        <v>89</v>
      </c>
      <c r="N91" s="79" t="s">
        <v>376</v>
      </c>
      <c r="O91" s="67"/>
      <c r="P91" s="81">
        <v>23882.45</v>
      </c>
      <c r="Q91" s="81">
        <v>21571.24</v>
      </c>
      <c r="R91" s="81">
        <v>23882.45</v>
      </c>
      <c r="S91" s="81">
        <v>23112.05</v>
      </c>
      <c r="T91" s="81">
        <v>23882.45</v>
      </c>
      <c r="U91" s="81">
        <v>23112.05</v>
      </c>
      <c r="V91" s="81">
        <v>31664.6</v>
      </c>
      <c r="W91" s="81">
        <v>31664.6</v>
      </c>
      <c r="X91" s="81">
        <v>30643.16</v>
      </c>
      <c r="Y91" s="81">
        <v>31664.603312224921</v>
      </c>
      <c r="Z91" s="81">
        <v>30643.164495701538</v>
      </c>
      <c r="AA91" s="81">
        <v>31664.603312224921</v>
      </c>
      <c r="AB91" s="81">
        <v>31664.603312224921</v>
      </c>
      <c r="AC91" s="81">
        <v>28600.286862654772</v>
      </c>
      <c r="AD91" s="81">
        <v>31664.603312224921</v>
      </c>
      <c r="AE91" s="81">
        <v>30643.164495701538</v>
      </c>
      <c r="AF91" s="81">
        <v>31664.603312224921</v>
      </c>
      <c r="AG91" s="81">
        <v>30643.164495701538</v>
      </c>
      <c r="AH91" s="81">
        <v>31664.603312224921</v>
      </c>
      <c r="AI91" s="81">
        <v>31664.603312224921</v>
      </c>
      <c r="AJ91" s="81">
        <v>30643.164495701538</v>
      </c>
      <c r="AK91" s="81">
        <v>31664.603312224921</v>
      </c>
      <c r="AL91" s="81">
        <v>30643.164495701538</v>
      </c>
      <c r="AM91" s="81">
        <v>31664.603312224921</v>
      </c>
      <c r="AN91" s="81">
        <v>31664.603312224921</v>
      </c>
      <c r="AO91" s="81">
        <v>29621.725679178151</v>
      </c>
      <c r="AP91" s="81">
        <v>31664.603312224921</v>
      </c>
      <c r="AQ91" s="81">
        <v>30643.164495701538</v>
      </c>
      <c r="AR91" s="81">
        <v>31664.603312224921</v>
      </c>
      <c r="AS91" s="81">
        <v>35750.35</v>
      </c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</row>
    <row r="92" spans="2:123" x14ac:dyDescent="0.2">
      <c r="B92" s="78" t="s">
        <v>543</v>
      </c>
      <c r="C92" s="78" t="s">
        <v>544</v>
      </c>
      <c r="D92" s="79" t="s">
        <v>545</v>
      </c>
      <c r="E92" s="79" t="s">
        <v>545</v>
      </c>
      <c r="F92" s="79" t="s">
        <v>546</v>
      </c>
      <c r="G92" s="80">
        <v>45047</v>
      </c>
      <c r="H92" s="80">
        <v>45047</v>
      </c>
      <c r="I92" s="80">
        <v>45473</v>
      </c>
      <c r="J92" s="80"/>
      <c r="K92" s="65" t="s">
        <v>56</v>
      </c>
      <c r="L92" s="65" t="s">
        <v>70</v>
      </c>
      <c r="M92" s="65" t="s">
        <v>89</v>
      </c>
      <c r="N92" s="79" t="s">
        <v>377</v>
      </c>
      <c r="O92" s="67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>
        <v>833.33333333333337</v>
      </c>
      <c r="AG92" s="81">
        <v>833.33333333333337</v>
      </c>
      <c r="AH92" s="81"/>
      <c r="AI92" s="81"/>
      <c r="AJ92" s="81">
        <v>833.33</v>
      </c>
      <c r="AK92" s="81">
        <v>833.33</v>
      </c>
      <c r="AL92" s="81">
        <v>833.33</v>
      </c>
      <c r="AM92" s="81">
        <v>833.33</v>
      </c>
      <c r="AN92" s="81">
        <v>833.33</v>
      </c>
      <c r="AO92" s="81">
        <v>833.33</v>
      </c>
      <c r="AP92" s="81">
        <v>833.33</v>
      </c>
      <c r="AQ92" s="81">
        <v>833.34</v>
      </c>
      <c r="AR92" s="81">
        <v>833.34</v>
      </c>
      <c r="AS92" s="81">
        <v>833.34</v>
      </c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</row>
    <row r="93" spans="2:123" x14ac:dyDescent="0.2">
      <c r="B93" s="78" t="s">
        <v>197</v>
      </c>
      <c r="C93" s="78" t="s">
        <v>547</v>
      </c>
      <c r="D93" s="79" t="s">
        <v>199</v>
      </c>
      <c r="E93" s="79" t="s">
        <v>416</v>
      </c>
      <c r="F93" s="79" t="s">
        <v>548</v>
      </c>
      <c r="G93" s="80">
        <v>45034</v>
      </c>
      <c r="H93" s="80">
        <v>45047</v>
      </c>
      <c r="I93" s="80">
        <v>45412</v>
      </c>
      <c r="J93" s="80">
        <v>45413</v>
      </c>
      <c r="K93" s="65" t="s">
        <v>52</v>
      </c>
      <c r="L93" s="65" t="s">
        <v>69</v>
      </c>
      <c r="M93" s="65" t="s">
        <v>89</v>
      </c>
      <c r="N93" s="79" t="s">
        <v>377</v>
      </c>
      <c r="O93" s="67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>
        <v>4071.4233333333336</v>
      </c>
      <c r="AG93" s="81">
        <v>4071.4233333333336</v>
      </c>
      <c r="AH93" s="81">
        <v>4071.4233333333336</v>
      </c>
      <c r="AI93" s="81">
        <v>4071.4233333333336</v>
      </c>
      <c r="AJ93" s="81">
        <v>4071.4233333333336</v>
      </c>
      <c r="AK93" s="81">
        <v>4071.4233333333336</v>
      </c>
      <c r="AL93" s="81">
        <v>4071.4233333333336</v>
      </c>
      <c r="AM93" s="81">
        <v>4071.4233333333336</v>
      </c>
      <c r="AN93" s="81">
        <v>4071.4233333333336</v>
      </c>
      <c r="AO93" s="81">
        <v>4071.4233333333336</v>
      </c>
      <c r="AP93" s="81">
        <v>-8539.616666666665</v>
      </c>
      <c r="AQ93" s="81">
        <v>-8539.616666666665</v>
      </c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</row>
    <row r="94" spans="2:123" x14ac:dyDescent="0.2">
      <c r="B94" s="78" t="s">
        <v>197</v>
      </c>
      <c r="C94" s="78" t="s">
        <v>547</v>
      </c>
      <c r="D94" s="79" t="s">
        <v>199</v>
      </c>
      <c r="E94" s="79" t="s">
        <v>416</v>
      </c>
      <c r="F94" s="79" t="s">
        <v>548</v>
      </c>
      <c r="G94" s="80">
        <v>45034</v>
      </c>
      <c r="H94" s="80">
        <v>45047</v>
      </c>
      <c r="I94" s="80">
        <v>45412</v>
      </c>
      <c r="J94" s="80">
        <v>45413</v>
      </c>
      <c r="K94" s="65" t="s">
        <v>52</v>
      </c>
      <c r="L94" s="65" t="s">
        <v>69</v>
      </c>
      <c r="M94" s="65" t="s">
        <v>89</v>
      </c>
      <c r="N94" s="79" t="s">
        <v>376</v>
      </c>
      <c r="O94" s="67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>
        <v>12611.036666666665</v>
      </c>
      <c r="AQ94" s="81">
        <v>12611.036666666665</v>
      </c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</row>
    <row r="95" spans="2:123" x14ac:dyDescent="0.2">
      <c r="B95" s="78" t="s">
        <v>549</v>
      </c>
      <c r="C95" s="78" t="s">
        <v>550</v>
      </c>
      <c r="D95" s="79" t="s">
        <v>551</v>
      </c>
      <c r="E95" s="79" t="s">
        <v>404</v>
      </c>
      <c r="F95" s="79" t="s">
        <v>552</v>
      </c>
      <c r="G95" s="80">
        <v>44953</v>
      </c>
      <c r="H95" s="80">
        <v>44953</v>
      </c>
      <c r="I95" s="80">
        <v>45317</v>
      </c>
      <c r="J95" s="80"/>
      <c r="K95" s="65" t="s">
        <v>52</v>
      </c>
      <c r="L95" s="65" t="s">
        <v>69</v>
      </c>
      <c r="M95" s="65" t="s">
        <v>89</v>
      </c>
      <c r="N95" s="79" t="s">
        <v>376</v>
      </c>
      <c r="O95" s="67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>
        <v>9891.75</v>
      </c>
      <c r="AL95" s="81">
        <v>1099.0833333333333</v>
      </c>
      <c r="AM95" s="81">
        <v>1099.0833333333333</v>
      </c>
      <c r="AN95" s="81">
        <v>1099.0833333333333</v>
      </c>
      <c r="AO95" s="81"/>
      <c r="AP95" s="81">
        <v>-11760.000000000002</v>
      </c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</row>
    <row r="96" spans="2:123" x14ac:dyDescent="0.2">
      <c r="B96" s="78" t="s">
        <v>549</v>
      </c>
      <c r="C96" s="78" t="s">
        <v>550</v>
      </c>
      <c r="D96" s="79" t="s">
        <v>551</v>
      </c>
      <c r="E96" s="79" t="s">
        <v>404</v>
      </c>
      <c r="F96" s="79" t="s">
        <v>552</v>
      </c>
      <c r="G96" s="80">
        <v>44953</v>
      </c>
      <c r="H96" s="80">
        <v>44953</v>
      </c>
      <c r="I96" s="80">
        <v>45317</v>
      </c>
      <c r="J96" s="80"/>
      <c r="K96" s="65" t="s">
        <v>52</v>
      </c>
      <c r="L96" s="65" t="s">
        <v>69</v>
      </c>
      <c r="M96" s="65" t="s">
        <v>89</v>
      </c>
      <c r="N96" s="79" t="s">
        <v>377</v>
      </c>
      <c r="O96" s="67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>
        <v>11760</v>
      </c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</row>
    <row r="97" spans="2:123" x14ac:dyDescent="0.2">
      <c r="B97" s="78" t="s">
        <v>132</v>
      </c>
      <c r="C97" s="78" t="s">
        <v>553</v>
      </c>
      <c r="D97" s="79" t="s">
        <v>134</v>
      </c>
      <c r="E97" s="79" t="s">
        <v>134</v>
      </c>
      <c r="F97" s="79" t="s">
        <v>554</v>
      </c>
      <c r="G97" s="80">
        <v>44256</v>
      </c>
      <c r="H97" s="80">
        <v>44256</v>
      </c>
      <c r="I97" s="80">
        <v>45350</v>
      </c>
      <c r="J97" s="80"/>
      <c r="K97" s="65" t="s">
        <v>47</v>
      </c>
      <c r="L97" s="65" t="s">
        <v>71</v>
      </c>
      <c r="M97" s="65" t="s">
        <v>89</v>
      </c>
      <c r="N97" s="79" t="s">
        <v>376</v>
      </c>
      <c r="O97" s="67"/>
      <c r="P97" s="81">
        <v>4545.7</v>
      </c>
      <c r="Q97" s="81">
        <v>4545.7</v>
      </c>
      <c r="R97" s="81">
        <v>4136.63</v>
      </c>
      <c r="S97" s="81">
        <v>4136.63</v>
      </c>
      <c r="T97" s="81">
        <v>4136.63</v>
      </c>
      <c r="U97" s="81">
        <v>4136.63</v>
      </c>
      <c r="V97" s="81">
        <v>4136.63</v>
      </c>
      <c r="W97" s="81">
        <v>4136.63</v>
      </c>
      <c r="X97" s="81">
        <v>4136.63</v>
      </c>
      <c r="Y97" s="81">
        <v>4136.63</v>
      </c>
      <c r="Z97" s="81">
        <v>4136.625</v>
      </c>
      <c r="AA97" s="81">
        <v>4136.625</v>
      </c>
      <c r="AB97" s="81">
        <v>4136.625</v>
      </c>
      <c r="AC97" s="81">
        <v>4136.625</v>
      </c>
      <c r="AD97" s="81">
        <v>5300.35</v>
      </c>
      <c r="AE97" s="81">
        <v>5300.35</v>
      </c>
      <c r="AF97" s="81">
        <v>5300.35</v>
      </c>
      <c r="AG97" s="81">
        <v>5300.35</v>
      </c>
      <c r="AH97" s="81">
        <v>5300.35</v>
      </c>
      <c r="AI97" s="81">
        <v>5300.35</v>
      </c>
      <c r="AJ97" s="81">
        <v>5300.35</v>
      </c>
      <c r="AK97" s="81">
        <v>5300.35</v>
      </c>
      <c r="AL97" s="81">
        <v>5300.35</v>
      </c>
      <c r="AM97" s="81">
        <v>5300.35</v>
      </c>
      <c r="AN97" s="81">
        <v>5300.35</v>
      </c>
      <c r="AO97" s="81">
        <v>5300.3</v>
      </c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</row>
    <row r="98" spans="2:123" x14ac:dyDescent="0.2">
      <c r="B98" s="78" t="s">
        <v>220</v>
      </c>
      <c r="C98" s="78" t="s">
        <v>555</v>
      </c>
      <c r="D98" s="79" t="s">
        <v>222</v>
      </c>
      <c r="E98" s="79" t="s">
        <v>222</v>
      </c>
      <c r="F98" s="79" t="s">
        <v>556</v>
      </c>
      <c r="G98" s="80">
        <v>44950</v>
      </c>
      <c r="H98" s="80">
        <v>44958</v>
      </c>
      <c r="I98" s="80">
        <v>45322</v>
      </c>
      <c r="J98" s="80">
        <v>45323</v>
      </c>
      <c r="K98" s="65" t="s">
        <v>45</v>
      </c>
      <c r="L98" s="65" t="s">
        <v>69</v>
      </c>
      <c r="M98" s="65" t="s">
        <v>89</v>
      </c>
      <c r="N98" s="79" t="s">
        <v>376</v>
      </c>
      <c r="O98" s="67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>
        <v>0</v>
      </c>
      <c r="AC98" s="81">
        <v>660</v>
      </c>
      <c r="AD98" s="81">
        <v>660</v>
      </c>
      <c r="AE98" s="81">
        <v>660</v>
      </c>
      <c r="AF98" s="81">
        <v>660</v>
      </c>
      <c r="AG98" s="81">
        <v>660</v>
      </c>
      <c r="AH98" s="81">
        <v>660</v>
      </c>
      <c r="AI98" s="81">
        <v>660</v>
      </c>
      <c r="AJ98" s="81">
        <v>660</v>
      </c>
      <c r="AK98" s="81">
        <v>660</v>
      </c>
      <c r="AL98" s="81">
        <v>660</v>
      </c>
      <c r="AM98" s="81">
        <v>660</v>
      </c>
      <c r="AN98" s="81">
        <v>660</v>
      </c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</row>
    <row r="99" spans="2:123" x14ac:dyDescent="0.2">
      <c r="B99" s="78" t="s">
        <v>220</v>
      </c>
      <c r="C99" s="78" t="s">
        <v>557</v>
      </c>
      <c r="D99" s="79" t="s">
        <v>222</v>
      </c>
      <c r="E99" s="79" t="s">
        <v>222</v>
      </c>
      <c r="F99" s="79" t="s">
        <v>440</v>
      </c>
      <c r="G99" s="80">
        <v>44950</v>
      </c>
      <c r="H99" s="80">
        <v>44958</v>
      </c>
      <c r="I99" s="80">
        <v>45322</v>
      </c>
      <c r="J99" s="80">
        <v>45323</v>
      </c>
      <c r="K99" s="65" t="s">
        <v>45</v>
      </c>
      <c r="L99" s="65" t="s">
        <v>69</v>
      </c>
      <c r="M99" s="65" t="s">
        <v>89</v>
      </c>
      <c r="N99" s="79" t="s">
        <v>376</v>
      </c>
      <c r="O99" s="67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>
        <v>0</v>
      </c>
      <c r="AC99" s="81">
        <v>840</v>
      </c>
      <c r="AD99" s="81">
        <v>840</v>
      </c>
      <c r="AE99" s="81">
        <v>840</v>
      </c>
      <c r="AF99" s="81">
        <v>840</v>
      </c>
      <c r="AG99" s="81">
        <v>840</v>
      </c>
      <c r="AH99" s="81">
        <v>840</v>
      </c>
      <c r="AI99" s="81">
        <v>840</v>
      </c>
      <c r="AJ99" s="81">
        <v>840</v>
      </c>
      <c r="AK99" s="81">
        <v>840</v>
      </c>
      <c r="AL99" s="81">
        <v>840</v>
      </c>
      <c r="AM99" s="81">
        <v>840</v>
      </c>
      <c r="AN99" s="81">
        <v>840</v>
      </c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</row>
    <row r="100" spans="2:123" x14ac:dyDescent="0.2">
      <c r="B100" s="78" t="s">
        <v>558</v>
      </c>
      <c r="C100" s="78" t="s">
        <v>559</v>
      </c>
      <c r="D100" s="79" t="s">
        <v>560</v>
      </c>
      <c r="E100" s="79" t="s">
        <v>561</v>
      </c>
      <c r="F100" s="79" t="s">
        <v>562</v>
      </c>
      <c r="G100" s="80">
        <v>44249</v>
      </c>
      <c r="H100" s="80">
        <v>44284</v>
      </c>
      <c r="I100" s="80">
        <v>45343</v>
      </c>
      <c r="J100" s="80"/>
      <c r="K100" s="65" t="s">
        <v>60</v>
      </c>
      <c r="L100" s="65" t="s">
        <v>65</v>
      </c>
      <c r="M100" s="65" t="s">
        <v>89</v>
      </c>
      <c r="N100" s="79" t="s">
        <v>376</v>
      </c>
      <c r="O100" s="67"/>
      <c r="P100" s="81">
        <v>118499.03</v>
      </c>
      <c r="Q100" s="81">
        <v>107031.39</v>
      </c>
      <c r="R100" s="81">
        <v>118499.03</v>
      </c>
      <c r="S100" s="81">
        <v>114676.48</v>
      </c>
      <c r="T100" s="81">
        <v>118499.03</v>
      </c>
      <c r="U100" s="81">
        <v>114676.48</v>
      </c>
      <c r="V100" s="81">
        <v>118499.03</v>
      </c>
      <c r="W100" s="81">
        <v>118499.03</v>
      </c>
      <c r="X100" s="81">
        <v>114676.48</v>
      </c>
      <c r="Y100" s="81">
        <v>114451.62955144689</v>
      </c>
      <c r="Z100" s="81">
        <v>114451.62955144689</v>
      </c>
      <c r="AA100" s="81">
        <v>114451.62955144689</v>
      </c>
      <c r="AB100" s="81">
        <v>114451.62955144689</v>
      </c>
      <c r="AC100" s="81">
        <v>114451.62955144689</v>
      </c>
      <c r="AD100" s="81">
        <v>114451.62955144689</v>
      </c>
      <c r="AE100" s="81">
        <v>114451.62955144689</v>
      </c>
      <c r="AF100" s="81">
        <v>114451.62955144689</v>
      </c>
      <c r="AG100" s="81">
        <v>114451.62955144689</v>
      </c>
      <c r="AH100" s="81">
        <v>114451.62955144689</v>
      </c>
      <c r="AI100" s="81">
        <v>114451.62955144689</v>
      </c>
      <c r="AJ100" s="81">
        <v>114451.62955144689</v>
      </c>
      <c r="AK100" s="81">
        <v>114451.62955144689</v>
      </c>
      <c r="AL100" s="81">
        <v>114451.62955144689</v>
      </c>
      <c r="AM100" s="81">
        <v>114451.62955144689</v>
      </c>
      <c r="AN100" s="81">
        <v>114451.62955144689</v>
      </c>
      <c r="AO100" s="81">
        <v>114451.62955144689</v>
      </c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</row>
    <row r="101" spans="2:123" x14ac:dyDescent="0.2">
      <c r="B101" s="78" t="s">
        <v>558</v>
      </c>
      <c r="C101" s="78" t="s">
        <v>563</v>
      </c>
      <c r="D101" s="79" t="s">
        <v>560</v>
      </c>
      <c r="E101" s="79" t="s">
        <v>561</v>
      </c>
      <c r="F101" s="79" t="s">
        <v>564</v>
      </c>
      <c r="G101" s="80">
        <v>44249</v>
      </c>
      <c r="H101" s="80">
        <v>44286</v>
      </c>
      <c r="I101" s="80">
        <v>45343</v>
      </c>
      <c r="J101" s="80"/>
      <c r="K101" s="65" t="s">
        <v>60</v>
      </c>
      <c r="L101" s="65" t="s">
        <v>65</v>
      </c>
      <c r="M101" s="65" t="s">
        <v>89</v>
      </c>
      <c r="N101" s="79" t="s">
        <v>376</v>
      </c>
      <c r="O101" s="67"/>
      <c r="P101" s="81">
        <v>48657.599999999999</v>
      </c>
      <c r="Q101" s="81">
        <v>43948.800000000003</v>
      </c>
      <c r="R101" s="81">
        <v>48657.599999999999</v>
      </c>
      <c r="S101" s="81">
        <v>47088</v>
      </c>
      <c r="T101" s="81">
        <v>48657.599999999999</v>
      </c>
      <c r="U101" s="81">
        <v>47088</v>
      </c>
      <c r="V101" s="81">
        <v>48657.599999999999</v>
      </c>
      <c r="W101" s="81">
        <v>48657.599999999999</v>
      </c>
      <c r="X101" s="81">
        <v>47088</v>
      </c>
      <c r="Y101" s="81">
        <v>46995.673779981553</v>
      </c>
      <c r="Z101" s="81">
        <v>46995.673779981553</v>
      </c>
      <c r="AA101" s="81">
        <v>46995.673779981553</v>
      </c>
      <c r="AB101" s="81">
        <v>46995.673779981553</v>
      </c>
      <c r="AC101" s="81">
        <v>46995.673779981553</v>
      </c>
      <c r="AD101" s="81">
        <v>46995.673779981553</v>
      </c>
      <c r="AE101" s="81">
        <v>46995.673779981553</v>
      </c>
      <c r="AF101" s="81">
        <v>46995.673779981553</v>
      </c>
      <c r="AG101" s="81">
        <v>46995.673779981553</v>
      </c>
      <c r="AH101" s="81">
        <v>46995.673779981553</v>
      </c>
      <c r="AI101" s="81">
        <v>46995.673779981553</v>
      </c>
      <c r="AJ101" s="81">
        <v>46995.673779981553</v>
      </c>
      <c r="AK101" s="81">
        <v>46995.673779981553</v>
      </c>
      <c r="AL101" s="81">
        <v>46995.673779981553</v>
      </c>
      <c r="AM101" s="81">
        <v>46995.673779981553</v>
      </c>
      <c r="AN101" s="81">
        <v>46995.673779981553</v>
      </c>
      <c r="AO101" s="81">
        <v>46995.673779981553</v>
      </c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</row>
    <row r="102" spans="2:123" x14ac:dyDescent="0.2">
      <c r="B102" s="78" t="s">
        <v>558</v>
      </c>
      <c r="C102" s="78" t="s">
        <v>563</v>
      </c>
      <c r="D102" s="79" t="s">
        <v>560</v>
      </c>
      <c r="E102" s="79" t="s">
        <v>561</v>
      </c>
      <c r="F102" s="79" t="s">
        <v>564</v>
      </c>
      <c r="G102" s="80">
        <v>44249</v>
      </c>
      <c r="H102" s="80">
        <v>44286</v>
      </c>
      <c r="I102" s="80">
        <v>45343</v>
      </c>
      <c r="J102" s="80"/>
      <c r="K102" s="65" t="s">
        <v>60</v>
      </c>
      <c r="L102" s="65" t="s">
        <v>65</v>
      </c>
      <c r="M102" s="65" t="s">
        <v>89</v>
      </c>
      <c r="N102" s="79" t="s">
        <v>377</v>
      </c>
      <c r="O102" s="67"/>
      <c r="P102" s="81">
        <v>123981.8</v>
      </c>
      <c r="Q102" s="81">
        <v>123981.8</v>
      </c>
      <c r="R102" s="81">
        <v>123981.8</v>
      </c>
      <c r="S102" s="81">
        <v>123981.8</v>
      </c>
      <c r="T102" s="81">
        <v>123981.8</v>
      </c>
      <c r="U102" s="81">
        <v>123981.8</v>
      </c>
      <c r="V102" s="81">
        <v>123981.8</v>
      </c>
      <c r="W102" s="81">
        <v>123981.8</v>
      </c>
      <c r="X102" s="81">
        <v>123981.8</v>
      </c>
      <c r="Y102" s="81">
        <v>123981.80556804969</v>
      </c>
      <c r="Z102" s="81">
        <v>123981.80556804969</v>
      </c>
      <c r="AA102" s="81">
        <v>123981.80556804969</v>
      </c>
      <c r="AB102" s="81">
        <v>123981.80556804969</v>
      </c>
      <c r="AC102" s="81">
        <v>123981.80556804969</v>
      </c>
      <c r="AD102" s="81">
        <v>123981.80556804969</v>
      </c>
      <c r="AE102" s="81">
        <v>123981.80556804969</v>
      </c>
      <c r="AF102" s="81">
        <v>123981.80556804969</v>
      </c>
      <c r="AG102" s="81">
        <v>123981.80556804969</v>
      </c>
      <c r="AH102" s="81">
        <v>123981.80556804969</v>
      </c>
      <c r="AI102" s="81">
        <v>123981.80556804969</v>
      </c>
      <c r="AJ102" s="81">
        <v>123981.80556804969</v>
      </c>
      <c r="AK102" s="81">
        <v>123981.80556804969</v>
      </c>
      <c r="AL102" s="81">
        <v>123981.80556804969</v>
      </c>
      <c r="AM102" s="81">
        <v>123981.80556804969</v>
      </c>
      <c r="AN102" s="81">
        <v>123981.80556804969</v>
      </c>
      <c r="AO102" s="81">
        <v>123981.80556804969</v>
      </c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</row>
    <row r="103" spans="2:123" x14ac:dyDescent="0.2">
      <c r="B103" s="78" t="s">
        <v>565</v>
      </c>
      <c r="C103" s="78" t="s">
        <v>566</v>
      </c>
      <c r="D103" s="79" t="s">
        <v>567</v>
      </c>
      <c r="E103" s="79" t="s">
        <v>567</v>
      </c>
      <c r="F103" s="79" t="s">
        <v>568</v>
      </c>
      <c r="G103" s="80">
        <v>44249</v>
      </c>
      <c r="H103" s="80">
        <v>44267</v>
      </c>
      <c r="I103" s="80">
        <v>45343</v>
      </c>
      <c r="J103" s="80"/>
      <c r="K103" s="65" t="s">
        <v>60</v>
      </c>
      <c r="L103" s="65" t="s">
        <v>65</v>
      </c>
      <c r="M103" s="65" t="s">
        <v>89</v>
      </c>
      <c r="N103" s="79" t="s">
        <v>376</v>
      </c>
      <c r="O103" s="1"/>
      <c r="P103" s="81">
        <v>287836.58</v>
      </c>
      <c r="Q103" s="81">
        <v>259981.43</v>
      </c>
      <c r="R103" s="81">
        <v>287836.58</v>
      </c>
      <c r="S103" s="81">
        <v>278551.53000000003</v>
      </c>
      <c r="T103" s="81">
        <v>287836.58</v>
      </c>
      <c r="U103" s="81">
        <v>278551.53000000003</v>
      </c>
      <c r="V103" s="81">
        <v>287836.58</v>
      </c>
      <c r="W103" s="81">
        <v>287836.58</v>
      </c>
      <c r="X103" s="81">
        <v>278551.53000000003</v>
      </c>
      <c r="Y103" s="81">
        <v>278005.35382380243</v>
      </c>
      <c r="Z103" s="81">
        <v>278005.35382380243</v>
      </c>
      <c r="AA103" s="81">
        <v>278005.35382380243</v>
      </c>
      <c r="AB103" s="81">
        <v>278005.35382380243</v>
      </c>
      <c r="AC103" s="81">
        <v>278005.35382380243</v>
      </c>
      <c r="AD103" s="81">
        <v>278005.35382380243</v>
      </c>
      <c r="AE103" s="81">
        <v>278005.35382380243</v>
      </c>
      <c r="AF103" s="81">
        <v>278005.35382380243</v>
      </c>
      <c r="AG103" s="81">
        <v>278005.35382380243</v>
      </c>
      <c r="AH103" s="81">
        <v>278005.35382380243</v>
      </c>
      <c r="AI103" s="81">
        <v>278005.35382380243</v>
      </c>
      <c r="AJ103" s="81">
        <v>278005.35382380243</v>
      </c>
      <c r="AK103" s="81">
        <v>278005.35382380243</v>
      </c>
      <c r="AL103" s="81">
        <v>278005.35382380243</v>
      </c>
      <c r="AM103" s="81">
        <v>278005.35382380243</v>
      </c>
      <c r="AN103" s="81">
        <v>278005.35382380243</v>
      </c>
      <c r="AO103" s="81">
        <v>278005.35382380243</v>
      </c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</row>
    <row r="104" spans="2:123" x14ac:dyDescent="0.2">
      <c r="B104" s="78" t="s">
        <v>569</v>
      </c>
      <c r="C104" s="78" t="s">
        <v>273</v>
      </c>
      <c r="D104" s="79" t="s">
        <v>274</v>
      </c>
      <c r="E104" s="79" t="s">
        <v>570</v>
      </c>
      <c r="F104" s="79" t="s">
        <v>571</v>
      </c>
      <c r="G104" s="80">
        <v>45043</v>
      </c>
      <c r="H104" s="80">
        <v>45043</v>
      </c>
      <c r="I104" s="80">
        <v>45382</v>
      </c>
      <c r="J104" s="80">
        <v>46322</v>
      </c>
      <c r="K104" s="65" t="s">
        <v>46</v>
      </c>
      <c r="L104" s="65" t="s">
        <v>65</v>
      </c>
      <c r="M104" s="65" t="s">
        <v>89</v>
      </c>
      <c r="N104" s="79" t="s">
        <v>377</v>
      </c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>
        <v>16666.666666666668</v>
      </c>
      <c r="AH104" s="81">
        <v>-16666.666666666668</v>
      </c>
      <c r="AI104" s="81">
        <v>16666.666666666668</v>
      </c>
      <c r="AJ104" s="81">
        <v>16666.666666666668</v>
      </c>
      <c r="AK104" s="81">
        <v>16666.666666666668</v>
      </c>
      <c r="AL104" s="81">
        <v>16666.666666666668</v>
      </c>
      <c r="AM104" s="81">
        <v>16666.666666666668</v>
      </c>
      <c r="AN104" s="81">
        <v>5555.5555555555557</v>
      </c>
      <c r="AO104" s="81">
        <v>5555.5555555555557</v>
      </c>
      <c r="AP104" s="81">
        <v>5555.5555555555557</v>
      </c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</row>
    <row r="105" spans="2:123" x14ac:dyDescent="0.2">
      <c r="B105" s="78" t="s">
        <v>569</v>
      </c>
      <c r="C105" s="78" t="s">
        <v>273</v>
      </c>
      <c r="D105" s="79" t="s">
        <v>274</v>
      </c>
      <c r="E105" s="79" t="s">
        <v>570</v>
      </c>
      <c r="F105" s="79" t="s">
        <v>571</v>
      </c>
      <c r="G105" s="80"/>
      <c r="H105" s="80">
        <v>45043</v>
      </c>
      <c r="I105" s="80">
        <v>46321</v>
      </c>
      <c r="J105" s="80">
        <v>46322</v>
      </c>
      <c r="K105" s="65" t="s">
        <v>46</v>
      </c>
      <c r="L105" s="65" t="s">
        <v>65</v>
      </c>
      <c r="M105" s="65" t="s">
        <v>89</v>
      </c>
      <c r="N105" s="79" t="s">
        <v>376</v>
      </c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</row>
    <row r="106" spans="2:123" x14ac:dyDescent="0.2">
      <c r="B106" s="78" t="s">
        <v>572</v>
      </c>
      <c r="C106" s="78" t="s">
        <v>573</v>
      </c>
      <c r="D106" s="79" t="s">
        <v>574</v>
      </c>
      <c r="E106" s="79" t="s">
        <v>575</v>
      </c>
      <c r="F106" s="79" t="s">
        <v>576</v>
      </c>
      <c r="G106" s="80"/>
      <c r="H106" s="80">
        <v>44767</v>
      </c>
      <c r="I106" s="80">
        <v>45289</v>
      </c>
      <c r="J106" s="80"/>
      <c r="K106" s="65" t="s">
        <v>64</v>
      </c>
      <c r="L106" s="65" t="s">
        <v>65</v>
      </c>
      <c r="M106" s="65" t="s">
        <v>89</v>
      </c>
      <c r="N106" s="79" t="s">
        <v>377</v>
      </c>
      <c r="P106" s="81"/>
      <c r="Q106" s="81"/>
      <c r="R106" s="81"/>
      <c r="S106" s="81"/>
      <c r="T106" s="81"/>
      <c r="U106" s="81"/>
      <c r="V106" s="81"/>
      <c r="W106" s="81"/>
      <c r="X106" s="81"/>
      <c r="Y106" s="81">
        <v>3846.1538461538462</v>
      </c>
      <c r="Z106" s="81">
        <v>3846.1538461538462</v>
      </c>
      <c r="AA106" s="81">
        <v>3846.1538461538462</v>
      </c>
      <c r="AB106" s="81">
        <v>3846.1538461538462</v>
      </c>
      <c r="AC106" s="81">
        <v>3846.1538461538462</v>
      </c>
      <c r="AD106" s="81">
        <v>3846.1538461538462</v>
      </c>
      <c r="AE106" s="81">
        <v>3846.1538461538462</v>
      </c>
      <c r="AF106" s="81">
        <v>3846.1538461538462</v>
      </c>
      <c r="AG106" s="81">
        <v>3846.1538461538462</v>
      </c>
      <c r="AH106" s="81">
        <v>3846.1538461538462</v>
      </c>
      <c r="AI106" s="81">
        <v>2307.6923076923099</v>
      </c>
      <c r="AJ106" s="81">
        <v>2307.6923076923076</v>
      </c>
      <c r="AK106" s="81">
        <v>2307.6923076923076</v>
      </c>
      <c r="AL106" s="81">
        <v>2307.6923076923076</v>
      </c>
      <c r="AM106" s="81">
        <v>2307.6923076923076</v>
      </c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</row>
    <row r="107" spans="2:123" x14ac:dyDescent="0.2">
      <c r="B107" s="78" t="s">
        <v>572</v>
      </c>
      <c r="C107" s="78" t="s">
        <v>573</v>
      </c>
      <c r="D107" s="79" t="s">
        <v>574</v>
      </c>
      <c r="E107" s="79" t="s">
        <v>575</v>
      </c>
      <c r="F107" s="79" t="s">
        <v>576</v>
      </c>
      <c r="G107" s="80"/>
      <c r="H107" s="80">
        <v>44767</v>
      </c>
      <c r="I107" s="80">
        <v>45955</v>
      </c>
      <c r="J107" s="80"/>
      <c r="K107" s="65" t="s">
        <v>64</v>
      </c>
      <c r="L107" s="65" t="s">
        <v>65</v>
      </c>
      <c r="M107" s="65" t="s">
        <v>89</v>
      </c>
      <c r="N107" s="79" t="s">
        <v>376</v>
      </c>
      <c r="P107" s="81"/>
      <c r="Q107" s="81"/>
      <c r="R107" s="81"/>
      <c r="S107" s="81"/>
      <c r="T107" s="81"/>
      <c r="U107" s="81"/>
      <c r="V107" s="81"/>
      <c r="W107" s="81"/>
      <c r="X107" s="81"/>
      <c r="Y107" s="81">
        <v>4769.2307692307695</v>
      </c>
      <c r="Z107" s="81">
        <v>4769.2307692307695</v>
      </c>
      <c r="AA107" s="81">
        <v>4769.2307692307695</v>
      </c>
      <c r="AB107" s="81">
        <v>4769.2307692307695</v>
      </c>
      <c r="AC107" s="81">
        <v>4769.2307692307695</v>
      </c>
      <c r="AD107" s="81">
        <v>4769.2307692307695</v>
      </c>
      <c r="AE107" s="81">
        <v>4769.2307692307695</v>
      </c>
      <c r="AF107" s="81">
        <v>4769.2307692307695</v>
      </c>
      <c r="AG107" s="81">
        <v>4769.2307692307695</v>
      </c>
      <c r="AH107" s="81">
        <v>4769.2307692307695</v>
      </c>
      <c r="AI107" s="81">
        <v>4769.2307692307695</v>
      </c>
      <c r="AJ107" s="81">
        <v>4769.2307692307695</v>
      </c>
      <c r="AK107" s="81">
        <v>4769.2307692307695</v>
      </c>
      <c r="AL107" s="81">
        <v>5166.666666666667</v>
      </c>
      <c r="AM107" s="81">
        <v>5166.666666666667</v>
      </c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</row>
    <row r="108" spans="2:123" x14ac:dyDescent="0.2">
      <c r="B108" s="78" t="s">
        <v>466</v>
      </c>
      <c r="C108" s="78" t="s">
        <v>577</v>
      </c>
      <c r="D108" s="79" t="s">
        <v>468</v>
      </c>
      <c r="E108" s="79" t="s">
        <v>469</v>
      </c>
      <c r="F108" s="79" t="s">
        <v>578</v>
      </c>
      <c r="G108" s="80"/>
      <c r="H108" s="80">
        <v>44927</v>
      </c>
      <c r="I108" s="80">
        <v>45291</v>
      </c>
      <c r="J108" s="80" t="s">
        <v>579</v>
      </c>
      <c r="K108" s="65" t="s">
        <v>46</v>
      </c>
      <c r="L108" s="65" t="s">
        <v>65</v>
      </c>
      <c r="M108" s="65" t="s">
        <v>89</v>
      </c>
      <c r="N108" s="79" t="s">
        <v>376</v>
      </c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>
        <v>15005.81</v>
      </c>
      <c r="AC108" s="81">
        <v>15005.81</v>
      </c>
      <c r="AD108" s="81">
        <v>15005.81</v>
      </c>
      <c r="AE108" s="81">
        <v>15005.81</v>
      </c>
      <c r="AF108" s="81">
        <v>15005.81</v>
      </c>
      <c r="AG108" s="81">
        <v>15005.81</v>
      </c>
      <c r="AH108" s="81">
        <v>15005.81</v>
      </c>
      <c r="AI108" s="81">
        <v>15005.81</v>
      </c>
      <c r="AJ108" s="81">
        <v>15005.81</v>
      </c>
      <c r="AK108" s="81">
        <v>15005.81</v>
      </c>
      <c r="AL108" s="81">
        <v>15005.81</v>
      </c>
      <c r="AM108" s="81">
        <v>15005.84</v>
      </c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</row>
    <row r="109" spans="2:123" x14ac:dyDescent="0.2">
      <c r="B109" s="78" t="s">
        <v>466</v>
      </c>
      <c r="C109" s="78" t="s">
        <v>577</v>
      </c>
      <c r="D109" s="79" t="s">
        <v>468</v>
      </c>
      <c r="E109" s="79" t="s">
        <v>469</v>
      </c>
      <c r="F109" s="79" t="s">
        <v>580</v>
      </c>
      <c r="G109" s="80"/>
      <c r="H109" s="80">
        <v>44927</v>
      </c>
      <c r="I109" s="80">
        <v>45291</v>
      </c>
      <c r="J109" s="80"/>
      <c r="K109" s="65" t="s">
        <v>46</v>
      </c>
      <c r="L109" s="65" t="s">
        <v>65</v>
      </c>
      <c r="M109" s="65" t="s">
        <v>89</v>
      </c>
      <c r="N109" s="79" t="s">
        <v>376</v>
      </c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>
        <v>15005.81</v>
      </c>
      <c r="AC109" s="81">
        <v>15005.81</v>
      </c>
      <c r="AD109" s="81">
        <v>15005.81</v>
      </c>
      <c r="AE109" s="81">
        <v>15005.81</v>
      </c>
      <c r="AF109" s="81">
        <v>15005.81</v>
      </c>
      <c r="AG109" s="81">
        <v>15005.81</v>
      </c>
      <c r="AH109" s="81">
        <v>15005.81</v>
      </c>
      <c r="AI109" s="81">
        <v>15005.81</v>
      </c>
      <c r="AJ109" s="81">
        <v>15005.81</v>
      </c>
      <c r="AK109" s="81">
        <v>15005.81</v>
      </c>
      <c r="AL109" s="81">
        <v>15005.81</v>
      </c>
      <c r="AM109" s="81">
        <v>15005.84</v>
      </c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</row>
    <row r="110" spans="2:123" x14ac:dyDescent="0.2">
      <c r="B110" s="78" t="s">
        <v>466</v>
      </c>
      <c r="C110" s="78" t="s">
        <v>577</v>
      </c>
      <c r="D110" s="79" t="s">
        <v>468</v>
      </c>
      <c r="E110" s="79" t="s">
        <v>469</v>
      </c>
      <c r="F110" s="79" t="s">
        <v>581</v>
      </c>
      <c r="G110" s="80"/>
      <c r="H110" s="80">
        <v>44927</v>
      </c>
      <c r="I110" s="80">
        <v>45291</v>
      </c>
      <c r="J110" s="80"/>
      <c r="K110" s="65" t="s">
        <v>46</v>
      </c>
      <c r="L110" s="65" t="s">
        <v>65</v>
      </c>
      <c r="M110" s="65" t="s">
        <v>89</v>
      </c>
      <c r="N110" s="79" t="s">
        <v>376</v>
      </c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>
        <v>15005.81</v>
      </c>
      <c r="AC110" s="81">
        <v>15005.81</v>
      </c>
      <c r="AD110" s="81">
        <v>15005.81</v>
      </c>
      <c r="AE110" s="81">
        <v>15005.81</v>
      </c>
      <c r="AF110" s="81">
        <v>15005.81</v>
      </c>
      <c r="AG110" s="81">
        <v>15005.81</v>
      </c>
      <c r="AH110" s="81">
        <v>15005.81</v>
      </c>
      <c r="AI110" s="81">
        <v>15005.81</v>
      </c>
      <c r="AJ110" s="81">
        <v>15005.81</v>
      </c>
      <c r="AK110" s="81">
        <v>15005.81</v>
      </c>
      <c r="AL110" s="81">
        <v>15005.81</v>
      </c>
      <c r="AM110" s="81">
        <v>15005.84</v>
      </c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</row>
    <row r="111" spans="2:123" x14ac:dyDescent="0.2">
      <c r="B111" s="78" t="s">
        <v>466</v>
      </c>
      <c r="C111" s="78" t="s">
        <v>577</v>
      </c>
      <c r="D111" s="79" t="s">
        <v>468</v>
      </c>
      <c r="E111" s="79" t="s">
        <v>469</v>
      </c>
      <c r="F111" s="79" t="s">
        <v>582</v>
      </c>
      <c r="G111" s="80"/>
      <c r="H111" s="80">
        <v>44927</v>
      </c>
      <c r="I111" s="80">
        <v>45291</v>
      </c>
      <c r="J111" s="80"/>
      <c r="K111" s="65" t="s">
        <v>46</v>
      </c>
      <c r="L111" s="65" t="s">
        <v>65</v>
      </c>
      <c r="M111" s="65" t="s">
        <v>89</v>
      </c>
      <c r="N111" s="79" t="s">
        <v>376</v>
      </c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>
        <v>15005.81</v>
      </c>
      <c r="AC111" s="81">
        <v>15005.81</v>
      </c>
      <c r="AD111" s="81">
        <v>15005.81</v>
      </c>
      <c r="AE111" s="81">
        <v>15005.81</v>
      </c>
      <c r="AF111" s="81">
        <v>15005.81</v>
      </c>
      <c r="AG111" s="81">
        <v>15005.81</v>
      </c>
      <c r="AH111" s="81">
        <v>15005.81</v>
      </c>
      <c r="AI111" s="81">
        <v>15005.81</v>
      </c>
      <c r="AJ111" s="81">
        <v>15005.81</v>
      </c>
      <c r="AK111" s="81">
        <v>15005.81</v>
      </c>
      <c r="AL111" s="81">
        <v>15005.81</v>
      </c>
      <c r="AM111" s="81">
        <v>15005.84</v>
      </c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</row>
    <row r="112" spans="2:123" x14ac:dyDescent="0.2">
      <c r="B112" s="78" t="s">
        <v>466</v>
      </c>
      <c r="C112" s="78" t="s">
        <v>577</v>
      </c>
      <c r="D112" s="79" t="s">
        <v>468</v>
      </c>
      <c r="E112" s="79" t="s">
        <v>469</v>
      </c>
      <c r="F112" s="79" t="s">
        <v>583</v>
      </c>
      <c r="G112" s="80"/>
      <c r="H112" s="80">
        <v>44897</v>
      </c>
      <c r="I112" s="80">
        <v>45291</v>
      </c>
      <c r="J112" s="80"/>
      <c r="K112" s="65" t="s">
        <v>46</v>
      </c>
      <c r="L112" s="65" t="s">
        <v>65</v>
      </c>
      <c r="M112" s="65" t="s">
        <v>89</v>
      </c>
      <c r="N112" s="79" t="s">
        <v>376</v>
      </c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>
        <v>15005.83</v>
      </c>
      <c r="AB112" s="81">
        <v>15005.83</v>
      </c>
      <c r="AC112" s="81">
        <v>15005.83</v>
      </c>
      <c r="AD112" s="81">
        <v>15005.83</v>
      </c>
      <c r="AE112" s="81">
        <v>15005.83</v>
      </c>
      <c r="AF112" s="81">
        <v>15005.83</v>
      </c>
      <c r="AG112" s="81">
        <v>15005.83</v>
      </c>
      <c r="AH112" s="81">
        <v>15005.83</v>
      </c>
      <c r="AI112" s="81">
        <v>15005.83</v>
      </c>
      <c r="AJ112" s="81">
        <v>15005.83</v>
      </c>
      <c r="AK112" s="81">
        <v>15005.83</v>
      </c>
      <c r="AL112" s="81">
        <v>15005.83</v>
      </c>
      <c r="AM112" s="81">
        <v>15005.86</v>
      </c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</row>
    <row r="113" spans="2:123" x14ac:dyDescent="0.2">
      <c r="B113" s="78" t="s">
        <v>466</v>
      </c>
      <c r="C113" s="78" t="s">
        <v>577</v>
      </c>
      <c r="D113" s="79" t="s">
        <v>468</v>
      </c>
      <c r="E113" s="79" t="s">
        <v>469</v>
      </c>
      <c r="F113" s="79" t="s">
        <v>584</v>
      </c>
      <c r="G113" s="80"/>
      <c r="H113" s="80">
        <v>44996</v>
      </c>
      <c r="I113" s="80">
        <v>45291</v>
      </c>
      <c r="J113" s="80"/>
      <c r="K113" s="65" t="s">
        <v>46</v>
      </c>
      <c r="L113" s="65" t="s">
        <v>65</v>
      </c>
      <c r="M113" s="65" t="s">
        <v>89</v>
      </c>
      <c r="N113" s="79" t="s">
        <v>376</v>
      </c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>
        <v>0</v>
      </c>
      <c r="AC113" s="81">
        <v>0</v>
      </c>
      <c r="AD113" s="81">
        <v>15005.86</v>
      </c>
      <c r="AE113" s="81">
        <v>15005.86</v>
      </c>
      <c r="AF113" s="81">
        <v>15005.86</v>
      </c>
      <c r="AG113" s="81">
        <v>15005.86</v>
      </c>
      <c r="AH113" s="81">
        <v>15005.86</v>
      </c>
      <c r="AI113" s="81">
        <v>15005.86</v>
      </c>
      <c r="AJ113" s="81">
        <v>15005.86</v>
      </c>
      <c r="AK113" s="81">
        <v>15005.86</v>
      </c>
      <c r="AL113" s="81">
        <v>15005.86</v>
      </c>
      <c r="AM113" s="81">
        <v>15005.9</v>
      </c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</row>
    <row r="114" spans="2:123" x14ac:dyDescent="0.2">
      <c r="B114" s="78" t="s">
        <v>466</v>
      </c>
      <c r="C114" s="78" t="s">
        <v>577</v>
      </c>
      <c r="D114" s="79" t="s">
        <v>468</v>
      </c>
      <c r="E114" s="79" t="s">
        <v>469</v>
      </c>
      <c r="F114" s="79" t="s">
        <v>585</v>
      </c>
      <c r="G114" s="80"/>
      <c r="H114" s="80">
        <v>45073</v>
      </c>
      <c r="I114" s="80">
        <v>45291</v>
      </c>
      <c r="J114" s="80"/>
      <c r="K114" s="65" t="s">
        <v>46</v>
      </c>
      <c r="L114" s="65" t="s">
        <v>65</v>
      </c>
      <c r="M114" s="65" t="s">
        <v>89</v>
      </c>
      <c r="N114" s="79" t="s">
        <v>376</v>
      </c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>
        <v>0</v>
      </c>
      <c r="AC114" s="81">
        <v>0</v>
      </c>
      <c r="AD114" s="81">
        <v>0</v>
      </c>
      <c r="AE114" s="81">
        <v>0</v>
      </c>
      <c r="AF114" s="81">
        <v>0</v>
      </c>
      <c r="AG114" s="81">
        <v>15005.78</v>
      </c>
      <c r="AH114" s="81">
        <v>15005.78</v>
      </c>
      <c r="AI114" s="81">
        <v>15005.78</v>
      </c>
      <c r="AJ114" s="81">
        <v>15005.78</v>
      </c>
      <c r="AK114" s="81">
        <v>15005.78</v>
      </c>
      <c r="AL114" s="81">
        <v>15005.78</v>
      </c>
      <c r="AM114" s="81">
        <v>15005.86</v>
      </c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</row>
    <row r="115" spans="2:123" x14ac:dyDescent="0.2">
      <c r="B115" s="78" t="s">
        <v>572</v>
      </c>
      <c r="C115" s="78" t="s">
        <v>586</v>
      </c>
      <c r="D115" s="79" t="s">
        <v>574</v>
      </c>
      <c r="E115" s="79" t="s">
        <v>575</v>
      </c>
      <c r="F115" s="79" t="s">
        <v>587</v>
      </c>
      <c r="G115" s="80"/>
      <c r="H115" s="80">
        <v>44440</v>
      </c>
      <c r="I115" s="80">
        <v>45900</v>
      </c>
      <c r="J115" s="80">
        <v>45901</v>
      </c>
      <c r="K115" s="65" t="s">
        <v>64</v>
      </c>
      <c r="L115" s="65" t="s">
        <v>65</v>
      </c>
      <c r="M115" s="65" t="s">
        <v>89</v>
      </c>
      <c r="N115" s="79" t="s">
        <v>377</v>
      </c>
      <c r="P115" s="81">
        <v>48296.54</v>
      </c>
      <c r="Q115" s="81">
        <v>35863.040000000001</v>
      </c>
      <c r="R115" s="81">
        <v>30031.55</v>
      </c>
      <c r="S115" s="81">
        <v>28614.74</v>
      </c>
      <c r="T115" s="81">
        <v>23973.95</v>
      </c>
      <c r="U115" s="81">
        <v>20164.439999999999</v>
      </c>
      <c r="V115" s="81">
        <v>27329.65</v>
      </c>
      <c r="W115" s="81">
        <v>24607.27</v>
      </c>
      <c r="X115" s="81">
        <v>25351.67</v>
      </c>
      <c r="Y115" s="81">
        <v>21826.623449362058</v>
      </c>
      <c r="Z115" s="81">
        <v>23889.312101267627</v>
      </c>
      <c r="AA115" s="81">
        <v>52643.333795061626</v>
      </c>
      <c r="AB115" s="81">
        <v>9739.8365009091794</v>
      </c>
      <c r="AC115" s="81">
        <v>33831.397712799255</v>
      </c>
      <c r="AD115" s="81">
        <v>37435.626344179269</v>
      </c>
      <c r="AE115" s="81">
        <v>55059.827360274154</v>
      </c>
      <c r="AF115" s="81">
        <v>32407.053377729724</v>
      </c>
      <c r="AG115" s="81">
        <v>60605.512531719869</v>
      </c>
      <c r="AH115" s="81">
        <v>31235.38994963991</v>
      </c>
      <c r="AI115" s="81">
        <v>21745.770581178018</v>
      </c>
      <c r="AJ115" s="81">
        <v>-19919.462992549757</v>
      </c>
      <c r="AK115" s="81">
        <v>18124.197685334249</v>
      </c>
      <c r="AL115" s="81">
        <v>41256.411649146583</v>
      </c>
      <c r="AM115" s="81">
        <v>28600.780403693439</v>
      </c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</row>
    <row r="116" spans="2:123" x14ac:dyDescent="0.2">
      <c r="B116" s="78" t="s">
        <v>588</v>
      </c>
      <c r="C116" s="78" t="s">
        <v>589</v>
      </c>
      <c r="D116" s="79" t="s">
        <v>590</v>
      </c>
      <c r="E116" s="79" t="s">
        <v>541</v>
      </c>
      <c r="F116" s="79" t="s">
        <v>591</v>
      </c>
      <c r="G116" s="80"/>
      <c r="H116" s="80">
        <v>44917</v>
      </c>
      <c r="I116" s="80">
        <v>45281</v>
      </c>
      <c r="J116" s="80"/>
      <c r="K116" s="65" t="s">
        <v>45</v>
      </c>
      <c r="L116" s="65" t="s">
        <v>65</v>
      </c>
      <c r="M116" s="65" t="s">
        <v>89</v>
      </c>
      <c r="N116" s="79" t="s">
        <v>376</v>
      </c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>
        <v>34473.333333333336</v>
      </c>
      <c r="AC116" s="81">
        <v>25855</v>
      </c>
      <c r="AD116" s="81">
        <v>25855</v>
      </c>
      <c r="AE116" s="81">
        <v>25855</v>
      </c>
      <c r="AF116" s="81">
        <v>25855</v>
      </c>
      <c r="AG116" s="81">
        <v>25855</v>
      </c>
      <c r="AH116" s="81">
        <v>25855</v>
      </c>
      <c r="AI116" s="81"/>
      <c r="AJ116" s="81"/>
      <c r="AK116" s="81"/>
      <c r="AL116" s="81"/>
      <c r="AM116" s="81">
        <v>17236.669999999998</v>
      </c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</row>
    <row r="117" spans="2:123" x14ac:dyDescent="0.2">
      <c r="B117" s="78" t="s">
        <v>592</v>
      </c>
      <c r="C117" s="78" t="s">
        <v>593</v>
      </c>
      <c r="D117" s="79" t="s">
        <v>594</v>
      </c>
      <c r="E117" s="79" t="s">
        <v>595</v>
      </c>
      <c r="F117" s="79" t="s">
        <v>591</v>
      </c>
      <c r="G117" s="80"/>
      <c r="H117" s="80">
        <v>44917</v>
      </c>
      <c r="I117" s="80">
        <v>45281</v>
      </c>
      <c r="J117" s="80"/>
      <c r="K117" s="65" t="s">
        <v>45</v>
      </c>
      <c r="L117" s="65" t="s">
        <v>65</v>
      </c>
      <c r="M117" s="65" t="s">
        <v>89</v>
      </c>
      <c r="N117" s="79" t="s">
        <v>376</v>
      </c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>
        <v>0</v>
      </c>
      <c r="AH117" s="81">
        <v>0</v>
      </c>
      <c r="AI117" s="81">
        <v>25855</v>
      </c>
      <c r="AJ117" s="81">
        <v>25855</v>
      </c>
      <c r="AK117" s="81">
        <v>25855</v>
      </c>
      <c r="AL117" s="81">
        <v>25855</v>
      </c>
      <c r="AM117" s="81">
        <v>-3.3333333303744439E-3</v>
      </c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</row>
    <row r="118" spans="2:123" x14ac:dyDescent="0.2">
      <c r="B118" s="78" t="s">
        <v>596</v>
      </c>
      <c r="C118" s="78" t="s">
        <v>597</v>
      </c>
      <c r="D118" s="79" t="s">
        <v>598</v>
      </c>
      <c r="E118" s="79" t="s">
        <v>599</v>
      </c>
      <c r="F118" s="79" t="s">
        <v>600</v>
      </c>
      <c r="G118" s="80"/>
      <c r="H118" s="80">
        <v>44879</v>
      </c>
      <c r="I118" s="80">
        <v>45243</v>
      </c>
      <c r="J118" s="80">
        <v>45243</v>
      </c>
      <c r="K118" s="65" t="s">
        <v>65</v>
      </c>
      <c r="L118" s="65" t="s">
        <v>65</v>
      </c>
      <c r="M118" s="65" t="s">
        <v>89</v>
      </c>
      <c r="N118" s="79" t="s">
        <v>376</v>
      </c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>
        <v>2240</v>
      </c>
      <c r="AA118" s="81"/>
      <c r="AB118" s="81">
        <v>0</v>
      </c>
      <c r="AC118" s="81">
        <v>0</v>
      </c>
      <c r="AD118" s="81">
        <v>0</v>
      </c>
      <c r="AE118" s="81">
        <v>0</v>
      </c>
      <c r="AF118" s="81">
        <v>0</v>
      </c>
      <c r="AG118" s="81">
        <v>0</v>
      </c>
      <c r="AH118" s="81">
        <v>0</v>
      </c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</row>
    <row r="119" spans="2:123" x14ac:dyDescent="0.2">
      <c r="B119" s="78" t="s">
        <v>317</v>
      </c>
      <c r="C119" s="78" t="s">
        <v>601</v>
      </c>
      <c r="D119" s="79" t="s">
        <v>602</v>
      </c>
      <c r="E119" s="79" t="s">
        <v>501</v>
      </c>
      <c r="F119" s="79" t="s">
        <v>603</v>
      </c>
      <c r="G119" s="80"/>
      <c r="H119" s="80">
        <v>44774</v>
      </c>
      <c r="I119" s="80">
        <v>45177</v>
      </c>
      <c r="J119" s="80"/>
      <c r="K119" s="65" t="s">
        <v>53</v>
      </c>
      <c r="L119" s="65" t="s">
        <v>65</v>
      </c>
      <c r="M119" s="65" t="s">
        <v>89</v>
      </c>
      <c r="N119" s="79" t="s">
        <v>377</v>
      </c>
      <c r="P119" s="81">
        <v>0</v>
      </c>
      <c r="Q119" s="81">
        <v>0</v>
      </c>
      <c r="R119" s="81">
        <v>0</v>
      </c>
      <c r="S119" s="81">
        <v>0</v>
      </c>
      <c r="T119" s="81">
        <v>0</v>
      </c>
      <c r="U119" s="81">
        <v>0</v>
      </c>
      <c r="V119" s="81">
        <v>0</v>
      </c>
      <c r="W119" s="81">
        <v>3980.9</v>
      </c>
      <c r="X119" s="81">
        <v>6665.41</v>
      </c>
      <c r="Y119" s="81">
        <v>7144.4256447728076</v>
      </c>
      <c r="Z119" s="81">
        <v>16077.420125900921</v>
      </c>
      <c r="AA119" s="81">
        <v>-142.02248516901454</v>
      </c>
      <c r="AB119" s="81">
        <v>8840.9777361036467</v>
      </c>
      <c r="AC119" s="81">
        <v>1691.4986785366564</v>
      </c>
      <c r="AD119" s="81">
        <v>930.67572714650305</v>
      </c>
      <c r="AE119" s="81">
        <v>2607.6935211971213</v>
      </c>
      <c r="AF119" s="81">
        <v>-1096.1062355395115</v>
      </c>
      <c r="AG119" s="81">
        <v>1154.2999294789624</v>
      </c>
      <c r="AH119" s="81">
        <v>718.5459862603384</v>
      </c>
      <c r="AI119" s="81">
        <v>776.73968019978929</v>
      </c>
      <c r="AJ119" s="81">
        <v>459.28250281004148</v>
      </c>
      <c r="AK119" s="81">
        <v>0</v>
      </c>
      <c r="AL119" s="81">
        <v>0</v>
      </c>
      <c r="AM119" s="81">
        <v>-776.74</v>
      </c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</row>
    <row r="120" spans="2:123" x14ac:dyDescent="0.2">
      <c r="B120" s="78" t="s">
        <v>129</v>
      </c>
      <c r="C120" s="78" t="s">
        <v>604</v>
      </c>
      <c r="D120" s="79" t="s">
        <v>131</v>
      </c>
      <c r="E120" s="79" t="s">
        <v>427</v>
      </c>
      <c r="F120" s="79" t="s">
        <v>605</v>
      </c>
      <c r="G120" s="80"/>
      <c r="H120" s="80">
        <v>45108</v>
      </c>
      <c r="I120" s="80">
        <v>45473</v>
      </c>
      <c r="J120" s="80"/>
      <c r="K120" s="65" t="s">
        <v>45</v>
      </c>
      <c r="L120" s="65" t="s">
        <v>65</v>
      </c>
      <c r="M120" s="65" t="s">
        <v>89</v>
      </c>
      <c r="N120" s="79" t="s">
        <v>377</v>
      </c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>
        <v>2000</v>
      </c>
      <c r="AI120" s="81">
        <v>2000</v>
      </c>
      <c r="AJ120" s="81">
        <v>2000</v>
      </c>
      <c r="AK120" s="81">
        <v>6000</v>
      </c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</row>
    <row r="121" spans="2:123" x14ac:dyDescent="0.2">
      <c r="B121" s="78" t="s">
        <v>129</v>
      </c>
      <c r="C121" s="78" t="s">
        <v>606</v>
      </c>
      <c r="D121" s="79" t="s">
        <v>131</v>
      </c>
      <c r="E121" s="79" t="s">
        <v>427</v>
      </c>
      <c r="F121" s="79" t="s">
        <v>607</v>
      </c>
      <c r="G121" s="80"/>
      <c r="H121" s="80">
        <v>44986</v>
      </c>
      <c r="I121" s="80">
        <v>45351</v>
      </c>
      <c r="J121" s="80"/>
      <c r="K121" s="65" t="s">
        <v>45</v>
      </c>
      <c r="L121" s="65" t="s">
        <v>65</v>
      </c>
      <c r="M121" s="65" t="s">
        <v>89</v>
      </c>
      <c r="N121" s="79" t="s">
        <v>376</v>
      </c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>
        <v>0</v>
      </c>
      <c r="AC121" s="81">
        <v>0</v>
      </c>
      <c r="AD121" s="81">
        <v>10038.33</v>
      </c>
      <c r="AE121" s="81">
        <v>10038.33</v>
      </c>
      <c r="AF121" s="81">
        <v>10038.33</v>
      </c>
      <c r="AG121" s="81">
        <v>10038.33</v>
      </c>
      <c r="AH121" s="81">
        <v>10038.33</v>
      </c>
      <c r="AI121" s="81">
        <v>10038.33</v>
      </c>
      <c r="AJ121" s="81">
        <v>10038.33</v>
      </c>
      <c r="AK121" s="81">
        <v>-10038.309999999998</v>
      </c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</row>
    <row r="122" spans="2:123" x14ac:dyDescent="0.2">
      <c r="B122" s="78" t="s">
        <v>129</v>
      </c>
      <c r="C122" s="78" t="s">
        <v>608</v>
      </c>
      <c r="D122" s="79" t="s">
        <v>131</v>
      </c>
      <c r="E122" s="79" t="s">
        <v>427</v>
      </c>
      <c r="F122" s="79" t="s">
        <v>609</v>
      </c>
      <c r="G122" s="80"/>
      <c r="H122" s="80">
        <v>44866</v>
      </c>
      <c r="I122" s="80">
        <v>45230</v>
      </c>
      <c r="J122" s="80"/>
      <c r="K122" s="65" t="s">
        <v>45</v>
      </c>
      <c r="L122" s="65" t="s">
        <v>65</v>
      </c>
      <c r="M122" s="65" t="s">
        <v>89</v>
      </c>
      <c r="N122" s="79" t="s">
        <v>376</v>
      </c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>
        <v>4166.666666666667</v>
      </c>
      <c r="AA122" s="81">
        <v>4723.3939393939399</v>
      </c>
      <c r="AB122" s="81">
        <v>4723.3939393939399</v>
      </c>
      <c r="AC122" s="81">
        <v>4723.3939393939399</v>
      </c>
      <c r="AD122" s="81">
        <v>4723.3939393939399</v>
      </c>
      <c r="AE122" s="81">
        <v>4723.3939393939399</v>
      </c>
      <c r="AF122" s="81">
        <v>4723.3939393939399</v>
      </c>
      <c r="AG122" s="81">
        <v>4723.3939393939399</v>
      </c>
      <c r="AH122" s="81">
        <v>4723.3939393939399</v>
      </c>
      <c r="AI122" s="81">
        <v>4723.3939393939399</v>
      </c>
      <c r="AJ122" s="81">
        <v>4723.3939393939399</v>
      </c>
      <c r="AK122" s="81">
        <v>-4630.6060606060637</v>
      </c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</row>
    <row r="123" spans="2:123" x14ac:dyDescent="0.2">
      <c r="B123" s="78" t="s">
        <v>610</v>
      </c>
      <c r="C123" s="78" t="s">
        <v>611</v>
      </c>
      <c r="D123" s="79" t="s">
        <v>612</v>
      </c>
      <c r="E123" s="79" t="s">
        <v>612</v>
      </c>
      <c r="F123" s="79" t="s">
        <v>613</v>
      </c>
      <c r="G123" s="80"/>
      <c r="H123" s="80">
        <v>45200</v>
      </c>
      <c r="I123" s="80">
        <v>45260</v>
      </c>
      <c r="J123" s="80"/>
      <c r="K123" s="65" t="s">
        <v>65</v>
      </c>
      <c r="L123" s="65" t="s">
        <v>65</v>
      </c>
      <c r="M123" s="65" t="s">
        <v>89</v>
      </c>
      <c r="N123" s="79" t="s">
        <v>377</v>
      </c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>
        <v>259739.28004235047</v>
      </c>
      <c r="AL123" s="81">
        <v>5260.7199576495332</v>
      </c>
      <c r="AM123" s="81">
        <v>-1005</v>
      </c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</row>
    <row r="124" spans="2:123" x14ac:dyDescent="0.2">
      <c r="B124" s="78" t="s">
        <v>317</v>
      </c>
      <c r="C124" s="78" t="s">
        <v>614</v>
      </c>
      <c r="D124" s="79" t="s">
        <v>508</v>
      </c>
      <c r="E124" s="79" t="s">
        <v>501</v>
      </c>
      <c r="F124" s="79" t="s">
        <v>615</v>
      </c>
      <c r="G124" s="80">
        <v>45238</v>
      </c>
      <c r="H124" s="80">
        <v>45261</v>
      </c>
      <c r="I124" s="80">
        <v>45291</v>
      </c>
      <c r="J124" s="80"/>
      <c r="K124" s="65" t="s">
        <v>53</v>
      </c>
      <c r="L124" s="65" t="s">
        <v>65</v>
      </c>
      <c r="M124" s="65" t="s">
        <v>89</v>
      </c>
      <c r="N124" s="79" t="s">
        <v>377</v>
      </c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>
        <v>21500</v>
      </c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</row>
    <row r="125" spans="2:123" x14ac:dyDescent="0.2">
      <c r="B125" s="78" t="s">
        <v>220</v>
      </c>
      <c r="C125" s="78" t="s">
        <v>616</v>
      </c>
      <c r="D125" s="79" t="s">
        <v>222</v>
      </c>
      <c r="E125" s="79" t="s">
        <v>222</v>
      </c>
      <c r="F125" s="79" t="s">
        <v>617</v>
      </c>
      <c r="G125" s="80"/>
      <c r="H125" s="80">
        <v>44518</v>
      </c>
      <c r="I125" s="80">
        <v>45230</v>
      </c>
      <c r="J125" s="80">
        <v>45231</v>
      </c>
      <c r="K125" s="65" t="s">
        <v>45</v>
      </c>
      <c r="L125" s="65" t="s">
        <v>65</v>
      </c>
      <c r="M125" s="65" t="s">
        <v>89</v>
      </c>
      <c r="N125" s="79" t="s">
        <v>376</v>
      </c>
      <c r="P125" s="81">
        <v>687.04</v>
      </c>
      <c r="Q125" s="81">
        <v>620.55999999999995</v>
      </c>
      <c r="R125" s="81">
        <v>687.04</v>
      </c>
      <c r="S125" s="81">
        <v>664.88</v>
      </c>
      <c r="T125" s="81">
        <v>687.04</v>
      </c>
      <c r="U125" s="81">
        <v>664.88</v>
      </c>
      <c r="V125" s="81">
        <v>687.04</v>
      </c>
      <c r="W125" s="81">
        <v>687.04</v>
      </c>
      <c r="X125" s="81">
        <v>664.88</v>
      </c>
      <c r="Y125" s="81">
        <v>675.10769230769233</v>
      </c>
      <c r="Z125" s="81">
        <v>675.10769230769233</v>
      </c>
      <c r="AA125" s="81">
        <v>678.56223776223771</v>
      </c>
      <c r="AB125" s="81">
        <v>678.56223776223771</v>
      </c>
      <c r="AC125" s="81">
        <v>678.56223776223771</v>
      </c>
      <c r="AD125" s="81">
        <v>678.56223776223771</v>
      </c>
      <c r="AE125" s="81">
        <v>678.56223776223771</v>
      </c>
      <c r="AF125" s="81">
        <v>678.56223776223771</v>
      </c>
      <c r="AG125" s="81">
        <v>678.56223776223771</v>
      </c>
      <c r="AH125" s="81">
        <v>678.56223776223771</v>
      </c>
      <c r="AI125" s="81">
        <v>678.56223776223771</v>
      </c>
      <c r="AJ125" s="81">
        <v>678.56223776223771</v>
      </c>
      <c r="AK125" s="81">
        <v>678.56223776223771</v>
      </c>
      <c r="AL125" s="81"/>
      <c r="AM125" s="81">
        <v>-40</v>
      </c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</row>
    <row r="126" spans="2:123" x14ac:dyDescent="0.2">
      <c r="B126" s="78" t="s">
        <v>132</v>
      </c>
      <c r="C126" s="78" t="s">
        <v>123</v>
      </c>
      <c r="D126" s="79" t="s">
        <v>134</v>
      </c>
      <c r="E126" s="79" t="s">
        <v>134</v>
      </c>
      <c r="F126" s="79" t="s">
        <v>618</v>
      </c>
      <c r="G126" s="80"/>
      <c r="H126" s="80">
        <v>45108</v>
      </c>
      <c r="I126" s="80">
        <v>45230</v>
      </c>
      <c r="J126" s="80"/>
      <c r="K126" s="65" t="s">
        <v>63</v>
      </c>
      <c r="L126" s="65" t="s">
        <v>65</v>
      </c>
      <c r="M126" s="65" t="s">
        <v>89</v>
      </c>
      <c r="N126" s="79" t="s">
        <v>377</v>
      </c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>
        <v>56282.514295925663</v>
      </c>
      <c r="AI126" s="81">
        <v>33277.440980392152</v>
      </c>
      <c r="AJ126" s="81">
        <v>52385.18421052632</v>
      </c>
      <c r="AK126" s="81">
        <v>62572.36480908154</v>
      </c>
      <c r="AL126" s="81"/>
      <c r="AM126" s="81">
        <v>-4367.8500000000004</v>
      </c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</row>
    <row r="127" spans="2:123" x14ac:dyDescent="0.2">
      <c r="B127" s="78" t="s">
        <v>317</v>
      </c>
      <c r="C127" s="78" t="s">
        <v>619</v>
      </c>
      <c r="D127" s="79" t="s">
        <v>602</v>
      </c>
      <c r="E127" s="79" t="s">
        <v>501</v>
      </c>
      <c r="F127" s="79" t="s">
        <v>620</v>
      </c>
      <c r="G127" s="80"/>
      <c r="H127" s="80">
        <v>44835</v>
      </c>
      <c r="I127" s="80">
        <v>45199</v>
      </c>
      <c r="J127" s="80"/>
      <c r="K127" s="65" t="s">
        <v>53</v>
      </c>
      <c r="L127" s="65" t="s">
        <v>65</v>
      </c>
      <c r="M127" s="65" t="s">
        <v>89</v>
      </c>
      <c r="N127" s="79" t="s">
        <v>377</v>
      </c>
      <c r="P127" s="81"/>
      <c r="Q127" s="81"/>
      <c r="R127" s="81"/>
      <c r="S127" s="81"/>
      <c r="T127" s="81"/>
      <c r="U127" s="81"/>
      <c r="V127" s="81"/>
      <c r="W127" s="81"/>
      <c r="X127" s="81"/>
      <c r="Y127" s="81">
        <v>8571.4285714285706</v>
      </c>
      <c r="Z127" s="81"/>
      <c r="AA127" s="81">
        <v>39547.383309759549</v>
      </c>
      <c r="AB127" s="81">
        <v>0</v>
      </c>
      <c r="AC127" s="81">
        <v>5154.730719708743</v>
      </c>
      <c r="AD127" s="81">
        <v>0</v>
      </c>
      <c r="AE127" s="81">
        <v>0</v>
      </c>
      <c r="AF127" s="81">
        <v>0</v>
      </c>
      <c r="AG127" s="81">
        <v>0</v>
      </c>
      <c r="AH127" s="81">
        <v>0</v>
      </c>
      <c r="AI127" s="81">
        <v>0</v>
      </c>
      <c r="AJ127" s="81">
        <v>6726.4573991031357</v>
      </c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</row>
    <row r="128" spans="2:123" x14ac:dyDescent="0.2">
      <c r="B128" s="78" t="s">
        <v>317</v>
      </c>
      <c r="C128" s="78" t="s">
        <v>621</v>
      </c>
      <c r="D128" s="79" t="s">
        <v>602</v>
      </c>
      <c r="E128" s="79" t="s">
        <v>501</v>
      </c>
      <c r="F128" s="79" t="s">
        <v>622</v>
      </c>
      <c r="G128" s="80"/>
      <c r="H128" s="80">
        <v>44896</v>
      </c>
      <c r="I128" s="80">
        <v>45260</v>
      </c>
      <c r="J128" s="80"/>
      <c r="K128" s="65" t="s">
        <v>53</v>
      </c>
      <c r="L128" s="65" t="s">
        <v>65</v>
      </c>
      <c r="M128" s="65" t="s">
        <v>89</v>
      </c>
      <c r="N128" s="79" t="s">
        <v>377</v>
      </c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>
        <v>7916.666666666667</v>
      </c>
      <c r="AB128" s="81">
        <v>7916.666666666667</v>
      </c>
      <c r="AC128" s="81">
        <v>7916.666666666667</v>
      </c>
      <c r="AD128" s="81">
        <v>7916.666666666667</v>
      </c>
      <c r="AE128" s="81">
        <v>7916.666666666667</v>
      </c>
      <c r="AF128" s="81">
        <v>-29450</v>
      </c>
      <c r="AG128" s="81">
        <v>4287.9190385831735</v>
      </c>
      <c r="AH128" s="81">
        <v>2930.3458015994729</v>
      </c>
      <c r="AI128" s="81">
        <v>62131.735159817348</v>
      </c>
      <c r="AJ128" s="81">
        <v>15516.666666666672</v>
      </c>
      <c r="AK128" s="81">
        <v>0</v>
      </c>
      <c r="AL128" s="81">
        <v>0</v>
      </c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</row>
    <row r="129" spans="2:123" x14ac:dyDescent="0.2">
      <c r="B129" s="78" t="s">
        <v>623</v>
      </c>
      <c r="C129" s="78" t="s">
        <v>624</v>
      </c>
      <c r="D129" s="79" t="s">
        <v>625</v>
      </c>
      <c r="E129" s="79" t="s">
        <v>626</v>
      </c>
      <c r="F129" s="79" t="s">
        <v>627</v>
      </c>
      <c r="G129" s="80"/>
      <c r="H129" s="80">
        <v>44844</v>
      </c>
      <c r="I129" s="80">
        <v>45198</v>
      </c>
      <c r="J129" s="80"/>
      <c r="K129" s="79" t="s">
        <v>56</v>
      </c>
      <c r="L129" s="65" t="s">
        <v>65</v>
      </c>
      <c r="M129" s="65" t="s">
        <v>89</v>
      </c>
      <c r="N129" s="79" t="s">
        <v>377</v>
      </c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>
        <v>0</v>
      </c>
      <c r="AC129" s="81">
        <v>0</v>
      </c>
      <c r="AD129" s="81"/>
      <c r="AE129" s="81"/>
      <c r="AF129" s="81"/>
      <c r="AG129" s="81"/>
      <c r="AH129" s="81"/>
      <c r="AI129" s="81">
        <v>101998.7859327536</v>
      </c>
      <c r="AJ129" s="81">
        <v>-1793.6169285170035</v>
      </c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</row>
    <row r="130" spans="2:123" x14ac:dyDescent="0.2">
      <c r="B130" s="78" t="s">
        <v>623</v>
      </c>
      <c r="C130" s="78" t="s">
        <v>624</v>
      </c>
      <c r="D130" s="79" t="s">
        <v>625</v>
      </c>
      <c r="E130" s="79" t="s">
        <v>626</v>
      </c>
      <c r="F130" s="79" t="s">
        <v>627</v>
      </c>
      <c r="G130" s="80"/>
      <c r="H130" s="80">
        <v>44994</v>
      </c>
      <c r="I130" s="80">
        <v>45939</v>
      </c>
      <c r="J130" s="80"/>
      <c r="K130" s="65" t="s">
        <v>56</v>
      </c>
      <c r="L130" s="65" t="s">
        <v>65</v>
      </c>
      <c r="M130" s="65" t="s">
        <v>89</v>
      </c>
      <c r="N130" s="79" t="s">
        <v>376</v>
      </c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>
        <v>0</v>
      </c>
      <c r="AC130" s="81">
        <v>0</v>
      </c>
      <c r="AD130" s="81">
        <v>11516.666666666666</v>
      </c>
      <c r="AE130" s="81">
        <v>11516.666666666666</v>
      </c>
      <c r="AF130" s="81">
        <v>11516.666666666666</v>
      </c>
      <c r="AG130" s="81">
        <v>11516.666666666666</v>
      </c>
      <c r="AH130" s="81">
        <v>11516.666666666666</v>
      </c>
      <c r="AI130" s="81">
        <v>9101.6764381827979</v>
      </c>
      <c r="AJ130" s="81">
        <v>9101.6764381827979</v>
      </c>
      <c r="AK130" s="81">
        <v>-37791.855213935516</v>
      </c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</row>
    <row r="131" spans="2:123" x14ac:dyDescent="0.2">
      <c r="B131" s="78" t="s">
        <v>197</v>
      </c>
      <c r="C131" s="78" t="s">
        <v>628</v>
      </c>
      <c r="D131" s="79" t="s">
        <v>199</v>
      </c>
      <c r="E131" s="79" t="s">
        <v>416</v>
      </c>
      <c r="F131" s="79" t="s">
        <v>629</v>
      </c>
      <c r="G131" s="80"/>
      <c r="H131" s="80">
        <v>45170</v>
      </c>
      <c r="I131" s="80">
        <v>45230</v>
      </c>
      <c r="J131" s="80"/>
      <c r="K131" s="65" t="s">
        <v>52</v>
      </c>
      <c r="L131" s="65" t="s">
        <v>65</v>
      </c>
      <c r="M131" s="65" t="s">
        <v>89</v>
      </c>
      <c r="N131" s="79" t="s">
        <v>377</v>
      </c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 t="s">
        <v>398</v>
      </c>
      <c r="AK131" s="81">
        <v>1900</v>
      </c>
      <c r="AL131" s="81">
        <v>1900</v>
      </c>
      <c r="AM131" s="81">
        <v>1900</v>
      </c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</row>
    <row r="132" spans="2:123" x14ac:dyDescent="0.2">
      <c r="B132" s="78" t="s">
        <v>630</v>
      </c>
      <c r="C132" s="78" t="s">
        <v>631</v>
      </c>
      <c r="D132" s="79" t="s">
        <v>632</v>
      </c>
      <c r="E132" s="79" t="s">
        <v>633</v>
      </c>
      <c r="F132" s="79" t="s">
        <v>634</v>
      </c>
      <c r="G132" s="80"/>
      <c r="H132" s="80">
        <v>45062</v>
      </c>
      <c r="I132" s="80">
        <v>45156</v>
      </c>
      <c r="J132" s="80"/>
      <c r="K132" s="65" t="s">
        <v>52</v>
      </c>
      <c r="L132" s="65" t="s">
        <v>65</v>
      </c>
      <c r="M132" s="65" t="s">
        <v>89</v>
      </c>
      <c r="N132" s="79" t="s">
        <v>377</v>
      </c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>
        <v>4166.666666666667</v>
      </c>
      <c r="AG132" s="81">
        <v>8333.3333333333339</v>
      </c>
      <c r="AH132" s="81">
        <v>8333.3333333333339</v>
      </c>
      <c r="AI132" s="81">
        <v>4166.666666666667</v>
      </c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</row>
    <row r="133" spans="2:123" x14ac:dyDescent="0.2">
      <c r="B133" s="78" t="s">
        <v>635</v>
      </c>
      <c r="C133" s="78" t="s">
        <v>636</v>
      </c>
      <c r="D133" s="79" t="s">
        <v>637</v>
      </c>
      <c r="E133" s="79" t="s">
        <v>637</v>
      </c>
      <c r="F133" s="79" t="s">
        <v>638</v>
      </c>
      <c r="G133" s="80"/>
      <c r="H133" s="80">
        <v>45050</v>
      </c>
      <c r="I133" s="80">
        <v>45198</v>
      </c>
      <c r="J133" s="80"/>
      <c r="K133" s="65" t="s">
        <v>56</v>
      </c>
      <c r="L133" s="65" t="s">
        <v>65</v>
      </c>
      <c r="M133" s="65" t="s">
        <v>89</v>
      </c>
      <c r="N133" s="79" t="s">
        <v>377</v>
      </c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>
        <v>2500</v>
      </c>
      <c r="AG133" s="81">
        <v>2500</v>
      </c>
      <c r="AH133" s="81">
        <v>-1250</v>
      </c>
      <c r="AI133" s="81">
        <v>625</v>
      </c>
      <c r="AJ133" s="81">
        <v>625</v>
      </c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</row>
    <row r="134" spans="2:123" x14ac:dyDescent="0.2">
      <c r="B134" s="78" t="s">
        <v>639</v>
      </c>
      <c r="C134" s="78" t="s">
        <v>640</v>
      </c>
      <c r="D134" s="79" t="s">
        <v>641</v>
      </c>
      <c r="E134" s="79" t="s">
        <v>642</v>
      </c>
      <c r="F134" s="79" t="s">
        <v>643</v>
      </c>
      <c r="G134" s="80"/>
      <c r="H134" s="80">
        <v>44652</v>
      </c>
      <c r="I134" s="80">
        <v>45107</v>
      </c>
      <c r="J134" s="80"/>
      <c r="K134" s="65" t="s">
        <v>56</v>
      </c>
      <c r="L134" s="65" t="s">
        <v>65</v>
      </c>
      <c r="M134" s="65" t="s">
        <v>89</v>
      </c>
      <c r="N134" s="79" t="s">
        <v>377</v>
      </c>
      <c r="P134" s="81">
        <v>0</v>
      </c>
      <c r="Q134" s="81">
        <v>0</v>
      </c>
      <c r="R134" s="81">
        <v>0</v>
      </c>
      <c r="S134" s="81">
        <v>19079.71</v>
      </c>
      <c r="T134" s="81">
        <v>46674.32</v>
      </c>
      <c r="U134" s="81">
        <v>69947.789999999994</v>
      </c>
      <c r="V134" s="81">
        <v>63403.17</v>
      </c>
      <c r="W134" s="81">
        <v>77195.48</v>
      </c>
      <c r="X134" s="81">
        <v>29331.25</v>
      </c>
      <c r="Y134" s="81">
        <v>51275.992380869342</v>
      </c>
      <c r="Z134" s="81">
        <v>56094.097135740973</v>
      </c>
      <c r="AA134" s="81">
        <v>22361.42312387731</v>
      </c>
      <c r="AB134" s="81">
        <v>-70662.696546337218</v>
      </c>
      <c r="AC134" s="81">
        <v>45270.157298235805</v>
      </c>
      <c r="AD134" s="81">
        <v>28357.407115959621</v>
      </c>
      <c r="AE134" s="81">
        <v>29626.701620218228</v>
      </c>
      <c r="AF134" s="81">
        <v>15345.199206228077</v>
      </c>
      <c r="AG134" s="81">
        <v>0</v>
      </c>
      <c r="AH134" s="81">
        <v>0</v>
      </c>
      <c r="AI134" s="81">
        <v>-14000</v>
      </c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</row>
    <row r="135" spans="2:123" x14ac:dyDescent="0.2">
      <c r="B135" s="78" t="s">
        <v>644</v>
      </c>
      <c r="C135" s="78" t="s">
        <v>645</v>
      </c>
      <c r="D135" s="79" t="s">
        <v>646</v>
      </c>
      <c r="E135" s="79" t="s">
        <v>647</v>
      </c>
      <c r="F135" s="79" t="s">
        <v>648</v>
      </c>
      <c r="G135" s="80"/>
      <c r="H135" s="80">
        <v>44348</v>
      </c>
      <c r="I135" s="80">
        <v>45016</v>
      </c>
      <c r="J135" s="80"/>
      <c r="K135" s="65" t="s">
        <v>65</v>
      </c>
      <c r="L135" s="65" t="s">
        <v>65</v>
      </c>
      <c r="M135" s="65" t="s">
        <v>89</v>
      </c>
      <c r="N135" s="79" t="s">
        <v>376</v>
      </c>
      <c r="P135" s="81">
        <v>0</v>
      </c>
      <c r="Q135" s="81">
        <v>0</v>
      </c>
      <c r="R135" s="81">
        <v>1470.5</v>
      </c>
      <c r="S135" s="81">
        <v>0</v>
      </c>
      <c r="T135" s="81">
        <v>0</v>
      </c>
      <c r="U135" s="81">
        <v>0</v>
      </c>
      <c r="V135" s="81">
        <v>0</v>
      </c>
      <c r="W135" s="81">
        <v>0</v>
      </c>
      <c r="X135" s="81">
        <v>0</v>
      </c>
      <c r="Y135" s="81"/>
      <c r="Z135" s="81"/>
      <c r="AA135" s="81">
        <v>1848.5</v>
      </c>
      <c r="AB135" s="81">
        <v>131.5</v>
      </c>
      <c r="AC135" s="81">
        <v>96</v>
      </c>
      <c r="AD135" s="81">
        <v>49.5</v>
      </c>
      <c r="AE135" s="81">
        <v>0</v>
      </c>
      <c r="AF135" s="81">
        <v>0</v>
      </c>
      <c r="AG135" s="81">
        <v>0</v>
      </c>
      <c r="AH135" s="81">
        <v>0</v>
      </c>
      <c r="AI135" s="81">
        <v>0</v>
      </c>
      <c r="AJ135" s="81">
        <v>0</v>
      </c>
      <c r="AK135" s="81">
        <v>0</v>
      </c>
      <c r="AL135" s="81">
        <v>0</v>
      </c>
      <c r="AM135" s="81">
        <v>397.5</v>
      </c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</row>
    <row r="136" spans="2:123" x14ac:dyDescent="0.2">
      <c r="B136" s="78" t="s">
        <v>540</v>
      </c>
      <c r="C136" s="78" t="s">
        <v>271</v>
      </c>
      <c r="D136" s="79" t="s">
        <v>272</v>
      </c>
      <c r="E136" s="79" t="s">
        <v>541</v>
      </c>
      <c r="F136" s="79" t="s">
        <v>542</v>
      </c>
      <c r="G136" s="80"/>
      <c r="H136" s="80">
        <v>44326</v>
      </c>
      <c r="I136" s="80">
        <v>44985</v>
      </c>
      <c r="J136" s="80"/>
      <c r="K136" s="65" t="s">
        <v>45</v>
      </c>
      <c r="L136" s="65" t="s">
        <v>65</v>
      </c>
      <c r="M136" s="65" t="s">
        <v>89</v>
      </c>
      <c r="N136" s="79" t="s">
        <v>377</v>
      </c>
      <c r="P136" s="81">
        <v>0</v>
      </c>
      <c r="Q136" s="81">
        <v>0</v>
      </c>
      <c r="R136" s="81">
        <v>0</v>
      </c>
      <c r="S136" s="81">
        <v>2067.5300000000002</v>
      </c>
      <c r="T136" s="81">
        <v>-4872.07</v>
      </c>
      <c r="U136" s="81">
        <v>-6324.06</v>
      </c>
      <c r="V136" s="81">
        <v>26895.27</v>
      </c>
      <c r="W136" s="81">
        <v>-21972.9</v>
      </c>
      <c r="X136" s="81">
        <v>14387.98</v>
      </c>
      <c r="Y136" s="81">
        <v>-3468.1368460805388</v>
      </c>
      <c r="Z136" s="81">
        <v>4931.4085289642971</v>
      </c>
      <c r="AA136" s="81">
        <v>5143.4563016503234</v>
      </c>
      <c r="AB136" s="81">
        <v>-2216.7336969092721</v>
      </c>
      <c r="AC136" s="81">
        <v>7757.5397695642314</v>
      </c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</row>
    <row r="137" spans="2:123" x14ac:dyDescent="0.2">
      <c r="B137" s="78" t="s">
        <v>220</v>
      </c>
      <c r="C137" s="78" t="s">
        <v>649</v>
      </c>
      <c r="D137" s="79" t="s">
        <v>222</v>
      </c>
      <c r="E137" s="79" t="s">
        <v>222</v>
      </c>
      <c r="F137" s="79" t="s">
        <v>650</v>
      </c>
      <c r="G137" s="80"/>
      <c r="H137" s="80">
        <v>44287</v>
      </c>
      <c r="I137" s="80">
        <v>45016</v>
      </c>
      <c r="J137" s="80">
        <v>45017</v>
      </c>
      <c r="K137" s="65" t="s">
        <v>45</v>
      </c>
      <c r="L137" s="65" t="s">
        <v>65</v>
      </c>
      <c r="M137" s="65" t="s">
        <v>89</v>
      </c>
      <c r="N137" s="79" t="s">
        <v>376</v>
      </c>
      <c r="P137" s="81">
        <v>1900</v>
      </c>
      <c r="Q137" s="81">
        <v>1900</v>
      </c>
      <c r="R137" s="81">
        <v>1900</v>
      </c>
      <c r="S137" s="81">
        <v>1900</v>
      </c>
      <c r="T137" s="81">
        <v>1900</v>
      </c>
      <c r="U137" s="81">
        <v>1900</v>
      </c>
      <c r="V137" s="81">
        <v>1900</v>
      </c>
      <c r="W137" s="81">
        <v>1900</v>
      </c>
      <c r="X137" s="81">
        <v>1900</v>
      </c>
      <c r="Y137" s="81">
        <v>1900</v>
      </c>
      <c r="Z137" s="81">
        <v>1900</v>
      </c>
      <c r="AA137" s="81">
        <v>1900</v>
      </c>
      <c r="AB137" s="81">
        <v>1900</v>
      </c>
      <c r="AC137" s="81">
        <v>1900</v>
      </c>
      <c r="AD137" s="81">
        <v>1900</v>
      </c>
      <c r="AE137" s="81"/>
      <c r="AF137" s="81"/>
      <c r="AG137" s="81"/>
      <c r="AH137" s="81"/>
      <c r="AI137" s="81"/>
      <c r="AJ137" s="81"/>
      <c r="AK137" s="81"/>
      <c r="AL137" s="81"/>
      <c r="AM137" s="81">
        <v>-595</v>
      </c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</row>
    <row r="138" spans="2:123" x14ac:dyDescent="0.2">
      <c r="B138" s="78" t="s">
        <v>220</v>
      </c>
      <c r="C138" s="78" t="s">
        <v>651</v>
      </c>
      <c r="D138" s="79" t="s">
        <v>222</v>
      </c>
      <c r="E138" s="79" t="s">
        <v>222</v>
      </c>
      <c r="F138" s="79" t="s">
        <v>652</v>
      </c>
      <c r="G138" s="80"/>
      <c r="H138" s="80">
        <v>44228</v>
      </c>
      <c r="I138" s="80">
        <v>44957</v>
      </c>
      <c r="J138" s="80"/>
      <c r="K138" s="65" t="s">
        <v>45</v>
      </c>
      <c r="L138" s="65" t="s">
        <v>65</v>
      </c>
      <c r="M138" s="65" t="s">
        <v>89</v>
      </c>
      <c r="N138" s="79" t="s">
        <v>376</v>
      </c>
      <c r="P138" s="81">
        <v>755</v>
      </c>
      <c r="Q138" s="81">
        <v>755</v>
      </c>
      <c r="R138" s="81">
        <v>755</v>
      </c>
      <c r="S138" s="81">
        <v>755</v>
      </c>
      <c r="T138" s="81">
        <v>755</v>
      </c>
      <c r="U138" s="81">
        <v>755</v>
      </c>
      <c r="V138" s="81">
        <v>755</v>
      </c>
      <c r="W138" s="81">
        <v>755</v>
      </c>
      <c r="X138" s="81">
        <v>755</v>
      </c>
      <c r="Y138" s="81">
        <v>755</v>
      </c>
      <c r="Z138" s="81">
        <v>755</v>
      </c>
      <c r="AA138" s="81">
        <v>755</v>
      </c>
      <c r="AB138" s="81">
        <v>755</v>
      </c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>
        <v>-1510</v>
      </c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</row>
    <row r="139" spans="2:123" x14ac:dyDescent="0.2">
      <c r="B139" s="78" t="s">
        <v>220</v>
      </c>
      <c r="C139" s="78" t="s">
        <v>653</v>
      </c>
      <c r="D139" s="79" t="s">
        <v>222</v>
      </c>
      <c r="E139" s="79" t="s">
        <v>222</v>
      </c>
      <c r="F139" s="79" t="s">
        <v>654</v>
      </c>
      <c r="G139" s="80"/>
      <c r="H139" s="80">
        <v>44228</v>
      </c>
      <c r="I139" s="80">
        <v>44957</v>
      </c>
      <c r="J139" s="80"/>
      <c r="K139" s="65" t="s">
        <v>45</v>
      </c>
      <c r="L139" s="65" t="s">
        <v>65</v>
      </c>
      <c r="M139" s="65" t="s">
        <v>89</v>
      </c>
      <c r="N139" s="79" t="s">
        <v>376</v>
      </c>
      <c r="P139" s="81">
        <v>550</v>
      </c>
      <c r="Q139" s="81">
        <v>550</v>
      </c>
      <c r="R139" s="81">
        <v>550</v>
      </c>
      <c r="S139" s="81">
        <v>550</v>
      </c>
      <c r="T139" s="81">
        <v>550</v>
      </c>
      <c r="U139" s="81">
        <v>550</v>
      </c>
      <c r="V139" s="81">
        <v>550</v>
      </c>
      <c r="W139" s="81">
        <v>550</v>
      </c>
      <c r="X139" s="81">
        <v>550</v>
      </c>
      <c r="Y139" s="81">
        <v>550</v>
      </c>
      <c r="Z139" s="81">
        <v>550</v>
      </c>
      <c r="AA139" s="81">
        <v>550</v>
      </c>
      <c r="AB139" s="81">
        <v>550</v>
      </c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>
        <v>-1100</v>
      </c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</row>
    <row r="140" spans="2:123" x14ac:dyDescent="0.2">
      <c r="B140" s="78" t="s">
        <v>132</v>
      </c>
      <c r="C140" s="78" t="s">
        <v>553</v>
      </c>
      <c r="D140" s="79" t="s">
        <v>134</v>
      </c>
      <c r="E140" s="79" t="s">
        <v>134</v>
      </c>
      <c r="F140" s="79" t="s">
        <v>554</v>
      </c>
      <c r="G140" s="80"/>
      <c r="H140" s="80">
        <v>44256</v>
      </c>
      <c r="I140" s="80">
        <v>45350</v>
      </c>
      <c r="J140" s="80"/>
      <c r="K140" s="65" t="s">
        <v>47</v>
      </c>
      <c r="L140" s="65" t="s">
        <v>65</v>
      </c>
      <c r="M140" s="65" t="s">
        <v>89</v>
      </c>
      <c r="N140" s="79" t="s">
        <v>376</v>
      </c>
      <c r="P140" s="81">
        <v>0</v>
      </c>
      <c r="Q140" s="81">
        <v>0</v>
      </c>
      <c r="R140" s="81">
        <v>446755.5</v>
      </c>
      <c r="S140" s="81">
        <v>0</v>
      </c>
      <c r="T140" s="81">
        <v>0</v>
      </c>
      <c r="U140" s="81">
        <v>0</v>
      </c>
      <c r="V140" s="81">
        <v>0</v>
      </c>
      <c r="W140" s="81">
        <v>0</v>
      </c>
      <c r="X140" s="81">
        <v>0</v>
      </c>
      <c r="Y140" s="81"/>
      <c r="Z140" s="81"/>
      <c r="AA140" s="81"/>
      <c r="AB140" s="81">
        <v>0</v>
      </c>
      <c r="AC140" s="81">
        <v>0</v>
      </c>
      <c r="AD140" s="81">
        <v>572437.80000000005</v>
      </c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  <c r="DR140" s="81"/>
      <c r="DS140" s="81"/>
    </row>
    <row r="141" spans="2:123" x14ac:dyDescent="0.2">
      <c r="B141" s="78" t="s">
        <v>140</v>
      </c>
      <c r="C141" s="78" t="s">
        <v>655</v>
      </c>
      <c r="D141" s="79" t="s">
        <v>656</v>
      </c>
      <c r="E141" s="79" t="s">
        <v>143</v>
      </c>
      <c r="F141" s="79" t="s">
        <v>657</v>
      </c>
      <c r="G141" s="80"/>
      <c r="H141" s="80">
        <v>44258</v>
      </c>
      <c r="I141" s="80">
        <v>44987</v>
      </c>
      <c r="J141" s="80"/>
      <c r="K141" s="65" t="s">
        <v>46</v>
      </c>
      <c r="L141" s="65" t="s">
        <v>65</v>
      </c>
      <c r="M141" s="65" t="s">
        <v>89</v>
      </c>
      <c r="N141" s="79" t="s">
        <v>376</v>
      </c>
      <c r="P141" s="81">
        <v>6666.67</v>
      </c>
      <c r="Q141" s="81">
        <v>6666.67</v>
      </c>
      <c r="R141" s="81">
        <v>6666.67</v>
      </c>
      <c r="S141" s="81">
        <v>6666.67</v>
      </c>
      <c r="T141" s="81">
        <v>6666.67</v>
      </c>
      <c r="U141" s="81">
        <v>6666.67</v>
      </c>
      <c r="V141" s="81">
        <v>6666.67</v>
      </c>
      <c r="W141" s="81">
        <v>6666.67</v>
      </c>
      <c r="X141" s="81">
        <v>6666.67</v>
      </c>
      <c r="Y141" s="81">
        <v>6666.6606666666776</v>
      </c>
      <c r="Z141" s="81">
        <v>6666.6606666666776</v>
      </c>
      <c r="AA141" s="81">
        <v>6666.6606666666776</v>
      </c>
      <c r="AB141" s="81">
        <v>6666.6606666666776</v>
      </c>
      <c r="AC141" s="81">
        <v>6666.6606666666776</v>
      </c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  <c r="DR141" s="81"/>
      <c r="DS141" s="81"/>
    </row>
    <row r="142" spans="2:123" x14ac:dyDescent="0.2">
      <c r="B142" s="78" t="s">
        <v>303</v>
      </c>
      <c r="C142" s="78" t="s">
        <v>658</v>
      </c>
      <c r="D142" s="79" t="s">
        <v>305</v>
      </c>
      <c r="E142" s="79" t="s">
        <v>450</v>
      </c>
      <c r="F142" s="79" t="s">
        <v>659</v>
      </c>
      <c r="G142" s="80"/>
      <c r="H142" s="80">
        <v>44440</v>
      </c>
      <c r="I142" s="80">
        <v>44985</v>
      </c>
      <c r="J142" s="80"/>
      <c r="K142" s="65" t="s">
        <v>46</v>
      </c>
      <c r="L142" s="65" t="s">
        <v>74</v>
      </c>
      <c r="M142" s="65" t="s">
        <v>89</v>
      </c>
      <c r="N142" s="79" t="s">
        <v>377</v>
      </c>
      <c r="P142" s="81">
        <v>411880.52</v>
      </c>
      <c r="Q142" s="81">
        <v>376057.08</v>
      </c>
      <c r="R142" s="81">
        <v>377830.12</v>
      </c>
      <c r="S142" s="81">
        <v>500918.08</v>
      </c>
      <c r="T142" s="81">
        <v>220329.78</v>
      </c>
      <c r="U142" s="81">
        <v>140476.04999999999</v>
      </c>
      <c r="V142" s="81">
        <v>426571.74</v>
      </c>
      <c r="W142" s="81">
        <v>417221.85</v>
      </c>
      <c r="X142" s="81">
        <v>444067.12</v>
      </c>
      <c r="Y142" s="81">
        <v>310439.58400000073</v>
      </c>
      <c r="Z142" s="81">
        <v>167198.61494875234</v>
      </c>
      <c r="AA142" s="81">
        <v>304777.37455124757</v>
      </c>
      <c r="AB142" s="81">
        <v>0</v>
      </c>
      <c r="AC142" s="81">
        <v>338071.77099999972</v>
      </c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  <c r="DR142" s="81"/>
      <c r="DS142" s="81"/>
    </row>
    <row r="143" spans="2:123" x14ac:dyDescent="0.2">
      <c r="B143" s="78" t="s">
        <v>660</v>
      </c>
      <c r="C143" s="78" t="s">
        <v>661</v>
      </c>
      <c r="D143" s="79" t="s">
        <v>662</v>
      </c>
      <c r="E143" s="79" t="s">
        <v>663</v>
      </c>
      <c r="F143" s="79" t="s">
        <v>664</v>
      </c>
      <c r="G143" s="80"/>
      <c r="H143" s="80">
        <v>44470</v>
      </c>
      <c r="I143" s="80">
        <v>45026</v>
      </c>
      <c r="J143" s="80"/>
      <c r="K143" s="65" t="s">
        <v>46</v>
      </c>
      <c r="L143" s="65" t="s">
        <v>65</v>
      </c>
      <c r="M143" s="65" t="s">
        <v>89</v>
      </c>
      <c r="N143" s="79" t="s">
        <v>377</v>
      </c>
      <c r="P143" s="81">
        <v>30125</v>
      </c>
      <c r="Q143" s="81">
        <v>18230.72</v>
      </c>
      <c r="R143" s="81">
        <v>18189.439999999999</v>
      </c>
      <c r="S143" s="81">
        <v>8629.74</v>
      </c>
      <c r="T143" s="81">
        <v>2933.01</v>
      </c>
      <c r="U143" s="81">
        <v>-1744.28</v>
      </c>
      <c r="V143" s="81">
        <v>-312.68</v>
      </c>
      <c r="W143" s="81">
        <v>0</v>
      </c>
      <c r="X143" s="81">
        <v>0</v>
      </c>
      <c r="Y143" s="81"/>
      <c r="Z143" s="81"/>
      <c r="AA143" s="81"/>
      <c r="AB143" s="81"/>
      <c r="AC143" s="81"/>
      <c r="AD143" s="81"/>
      <c r="AE143" s="81">
        <v>69489.987361172796</v>
      </c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  <c r="DR143" s="81"/>
      <c r="DS143" s="81"/>
    </row>
    <row r="144" spans="2:123" x14ac:dyDescent="0.2">
      <c r="B144" s="78" t="s">
        <v>572</v>
      </c>
      <c r="C144" s="78" t="s">
        <v>665</v>
      </c>
      <c r="D144" s="79" t="s">
        <v>574</v>
      </c>
      <c r="E144" s="79" t="s">
        <v>575</v>
      </c>
      <c r="F144" s="79" t="s">
        <v>666</v>
      </c>
      <c r="G144" s="80"/>
      <c r="H144" s="80">
        <v>44531</v>
      </c>
      <c r="I144" s="80">
        <v>44957</v>
      </c>
      <c r="J144" s="80"/>
      <c r="K144" s="65" t="s">
        <v>64</v>
      </c>
      <c r="L144" s="65" t="s">
        <v>65</v>
      </c>
      <c r="M144" s="65" t="s">
        <v>89</v>
      </c>
      <c r="N144" s="79" t="s">
        <v>377</v>
      </c>
      <c r="P144" s="81">
        <v>887.1</v>
      </c>
      <c r="Q144" s="81">
        <v>17945.14</v>
      </c>
      <c r="R144" s="81">
        <v>6297.16</v>
      </c>
      <c r="S144" s="81">
        <v>1281.95</v>
      </c>
      <c r="T144" s="81">
        <v>635.86</v>
      </c>
      <c r="U144" s="81">
        <v>287.14999999999998</v>
      </c>
      <c r="V144" s="81">
        <v>-3367.75</v>
      </c>
      <c r="W144" s="81">
        <v>4530.1899999999996</v>
      </c>
      <c r="X144" s="81">
        <v>1128.53</v>
      </c>
      <c r="Y144" s="81">
        <v>87.778006589785946</v>
      </c>
      <c r="Z144" s="81">
        <v>126.41272289349581</v>
      </c>
      <c r="AA144" s="81">
        <v>245.0172857838952</v>
      </c>
      <c r="AB144" s="81">
        <v>1259.541984732823</v>
      </c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1"/>
      <c r="DE144" s="81"/>
      <c r="DF144" s="81"/>
      <c r="DG144" s="81"/>
      <c r="DH144" s="81"/>
      <c r="DI144" s="81"/>
      <c r="DJ144" s="81"/>
      <c r="DK144" s="81"/>
      <c r="DL144" s="81"/>
      <c r="DM144" s="81"/>
      <c r="DN144" s="81"/>
      <c r="DO144" s="81"/>
      <c r="DP144" s="81"/>
      <c r="DQ144" s="81"/>
      <c r="DR144" s="81"/>
      <c r="DS144" s="81"/>
    </row>
    <row r="145" spans="2:123" x14ac:dyDescent="0.2">
      <c r="B145" s="78" t="s">
        <v>180</v>
      </c>
      <c r="C145" s="78" t="s">
        <v>667</v>
      </c>
      <c r="D145" s="79" t="s">
        <v>182</v>
      </c>
      <c r="E145" s="79" t="s">
        <v>182</v>
      </c>
      <c r="F145" s="79" t="s">
        <v>668</v>
      </c>
      <c r="G145" s="80"/>
      <c r="H145" s="80">
        <v>44531</v>
      </c>
      <c r="I145" s="80">
        <v>44977</v>
      </c>
      <c r="J145" s="80"/>
      <c r="K145" s="65" t="s">
        <v>45</v>
      </c>
      <c r="L145" s="65" t="s">
        <v>70</v>
      </c>
      <c r="M145" s="65" t="s">
        <v>89</v>
      </c>
      <c r="N145" s="79" t="s">
        <v>376</v>
      </c>
      <c r="P145" s="81">
        <v>112583.43</v>
      </c>
      <c r="Q145" s="81">
        <v>99135.65</v>
      </c>
      <c r="R145" s="81">
        <v>111739.65</v>
      </c>
      <c r="S145" s="81">
        <v>108135.14</v>
      </c>
      <c r="T145" s="81">
        <v>111739.65</v>
      </c>
      <c r="U145" s="81">
        <v>108135.14</v>
      </c>
      <c r="V145" s="81">
        <v>111739.65</v>
      </c>
      <c r="W145" s="81">
        <v>111739.65</v>
      </c>
      <c r="X145" s="81">
        <v>0</v>
      </c>
      <c r="Y145" s="81"/>
      <c r="Z145" s="81"/>
      <c r="AA145" s="81">
        <v>-100823.281941444</v>
      </c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1"/>
      <c r="DE145" s="81"/>
      <c r="DF145" s="81"/>
      <c r="DG145" s="81"/>
      <c r="DH145" s="81"/>
      <c r="DI145" s="81"/>
      <c r="DJ145" s="81"/>
      <c r="DK145" s="81"/>
      <c r="DL145" s="81"/>
      <c r="DM145" s="81"/>
      <c r="DN145" s="81"/>
      <c r="DO145" s="81"/>
      <c r="DP145" s="81"/>
      <c r="DQ145" s="81"/>
      <c r="DR145" s="81"/>
      <c r="DS145" s="81"/>
    </row>
    <row r="146" spans="2:123" x14ac:dyDescent="0.2">
      <c r="B146" s="78" t="s">
        <v>180</v>
      </c>
      <c r="C146" s="78" t="s">
        <v>667</v>
      </c>
      <c r="D146" s="79" t="s">
        <v>182</v>
      </c>
      <c r="E146" s="79" t="s">
        <v>182</v>
      </c>
      <c r="F146" s="79" t="s">
        <v>668</v>
      </c>
      <c r="G146" s="80"/>
      <c r="H146" s="80">
        <v>44531</v>
      </c>
      <c r="I146" s="80">
        <v>44977</v>
      </c>
      <c r="J146" s="80"/>
      <c r="K146" s="65" t="s">
        <v>45</v>
      </c>
      <c r="L146" s="65" t="s">
        <v>70</v>
      </c>
      <c r="M146" s="65" t="s">
        <v>89</v>
      </c>
      <c r="N146" s="79" t="s">
        <v>376</v>
      </c>
      <c r="P146" s="81"/>
      <c r="Q146" s="81">
        <v>-35.86</v>
      </c>
      <c r="R146" s="81"/>
      <c r="S146" s="81"/>
      <c r="T146" s="81"/>
      <c r="U146" s="81"/>
      <c r="V146" s="81"/>
      <c r="W146" s="81"/>
      <c r="X146" s="81"/>
      <c r="Y146" s="81"/>
      <c r="Z146" s="81"/>
      <c r="AA146" s="81">
        <v>-369.16093152889198</v>
      </c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</row>
    <row r="147" spans="2:123" x14ac:dyDescent="0.2">
      <c r="B147" s="78" t="s">
        <v>180</v>
      </c>
      <c r="C147" s="78" t="s">
        <v>669</v>
      </c>
      <c r="D147" s="79" t="s">
        <v>182</v>
      </c>
      <c r="E147" s="79" t="s">
        <v>182</v>
      </c>
      <c r="F147" s="79" t="s">
        <v>670</v>
      </c>
      <c r="G147" s="80"/>
      <c r="H147" s="80">
        <v>44531</v>
      </c>
      <c r="I147" s="80">
        <v>44977</v>
      </c>
      <c r="J147" s="80"/>
      <c r="K147" s="65" t="s">
        <v>45</v>
      </c>
      <c r="L147" s="65" t="s">
        <v>70</v>
      </c>
      <c r="M147" s="65" t="s">
        <v>89</v>
      </c>
      <c r="N147" s="79" t="s">
        <v>376</v>
      </c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</row>
    <row r="148" spans="2:123" x14ac:dyDescent="0.2">
      <c r="B148" s="78" t="s">
        <v>180</v>
      </c>
      <c r="C148" s="78" t="s">
        <v>669</v>
      </c>
      <c r="D148" s="79" t="s">
        <v>182</v>
      </c>
      <c r="E148" s="79" t="s">
        <v>182</v>
      </c>
      <c r="F148" s="79" t="s">
        <v>670</v>
      </c>
      <c r="G148" s="80"/>
      <c r="H148" s="80">
        <v>44531</v>
      </c>
      <c r="I148" s="80">
        <v>44977</v>
      </c>
      <c r="J148" s="80"/>
      <c r="K148" s="65" t="s">
        <v>45</v>
      </c>
      <c r="L148" s="65" t="s">
        <v>70</v>
      </c>
      <c r="M148" s="65" t="s">
        <v>89</v>
      </c>
      <c r="N148" s="79" t="s">
        <v>376</v>
      </c>
      <c r="P148" s="81">
        <v>1835.37</v>
      </c>
      <c r="Q148" s="81">
        <v>2734.98</v>
      </c>
      <c r="R148" s="81">
        <v>11176.09</v>
      </c>
      <c r="S148" s="81">
        <v>2737.07</v>
      </c>
      <c r="T148" s="81">
        <v>3707.03</v>
      </c>
      <c r="U148" s="81">
        <v>-6518.71</v>
      </c>
      <c r="V148" s="81">
        <v>12396.76</v>
      </c>
      <c r="W148" s="81">
        <v>715.33</v>
      </c>
      <c r="X148" s="81">
        <v>0</v>
      </c>
      <c r="Y148" s="81"/>
      <c r="Z148" s="81"/>
      <c r="AA148" s="81">
        <v>-2993.04251217509</v>
      </c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1"/>
      <c r="DE148" s="81"/>
      <c r="DF148" s="81"/>
      <c r="DG148" s="81"/>
      <c r="DH148" s="81"/>
      <c r="DI148" s="81"/>
      <c r="DJ148" s="81"/>
      <c r="DK148" s="81"/>
      <c r="DL148" s="81"/>
      <c r="DM148" s="81"/>
      <c r="DN148" s="81"/>
      <c r="DO148" s="81"/>
      <c r="DP148" s="81"/>
      <c r="DQ148" s="81"/>
      <c r="DR148" s="81"/>
      <c r="DS148" s="81"/>
    </row>
    <row r="149" spans="2:123" x14ac:dyDescent="0.2">
      <c r="B149" s="78" t="s">
        <v>180</v>
      </c>
      <c r="C149" s="78" t="s">
        <v>671</v>
      </c>
      <c r="D149" s="79" t="s">
        <v>182</v>
      </c>
      <c r="E149" s="79" t="s">
        <v>182</v>
      </c>
      <c r="F149" s="79" t="s">
        <v>672</v>
      </c>
      <c r="G149" s="80"/>
      <c r="H149" s="80">
        <v>44531</v>
      </c>
      <c r="I149" s="80">
        <v>44977</v>
      </c>
      <c r="J149" s="80"/>
      <c r="K149" s="65" t="s">
        <v>45</v>
      </c>
      <c r="L149" s="65" t="s">
        <v>70</v>
      </c>
      <c r="M149" s="65" t="s">
        <v>89</v>
      </c>
      <c r="N149" s="79" t="s">
        <v>376</v>
      </c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1"/>
      <c r="DE149" s="81"/>
      <c r="DF149" s="81"/>
      <c r="DG149" s="81"/>
      <c r="DH149" s="81"/>
      <c r="DI149" s="81"/>
      <c r="DJ149" s="81"/>
      <c r="DK149" s="81"/>
      <c r="DL149" s="81"/>
      <c r="DM149" s="81"/>
      <c r="DN149" s="81"/>
      <c r="DO149" s="81"/>
      <c r="DP149" s="81"/>
      <c r="DQ149" s="81"/>
      <c r="DR149" s="81"/>
      <c r="DS149" s="81"/>
    </row>
    <row r="150" spans="2:123" x14ac:dyDescent="0.2">
      <c r="B150" s="78" t="s">
        <v>180</v>
      </c>
      <c r="C150" s="78" t="s">
        <v>671</v>
      </c>
      <c r="D150" s="79" t="s">
        <v>182</v>
      </c>
      <c r="E150" s="79" t="s">
        <v>182</v>
      </c>
      <c r="F150" s="79" t="s">
        <v>672</v>
      </c>
      <c r="G150" s="80"/>
      <c r="H150" s="80">
        <v>44531</v>
      </c>
      <c r="I150" s="80">
        <v>44977</v>
      </c>
      <c r="J150" s="80"/>
      <c r="K150" s="65" t="s">
        <v>45</v>
      </c>
      <c r="L150" s="65" t="s">
        <v>70</v>
      </c>
      <c r="M150" s="65" t="s">
        <v>89</v>
      </c>
      <c r="N150" s="79" t="s">
        <v>376</v>
      </c>
      <c r="P150" s="81">
        <v>358.12</v>
      </c>
      <c r="Q150" s="81">
        <v>17848.21</v>
      </c>
      <c r="R150" s="81">
        <v>-10843.77</v>
      </c>
      <c r="S150" s="81">
        <v>3374.51</v>
      </c>
      <c r="T150" s="81">
        <v>8755.11</v>
      </c>
      <c r="U150" s="81">
        <v>-4397.2</v>
      </c>
      <c r="V150" s="81">
        <v>11796.95</v>
      </c>
      <c r="W150" s="81">
        <v>3508.82</v>
      </c>
      <c r="X150" s="81">
        <v>0</v>
      </c>
      <c r="Y150" s="81"/>
      <c r="Z150" s="81"/>
      <c r="AA150" s="81">
        <v>-3161.1655796711102</v>
      </c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1"/>
      <c r="DE150" s="81"/>
      <c r="DF150" s="81"/>
      <c r="DG150" s="81"/>
      <c r="DH150" s="81"/>
      <c r="DI150" s="81"/>
      <c r="DJ150" s="81"/>
      <c r="DK150" s="81"/>
      <c r="DL150" s="81"/>
      <c r="DM150" s="81"/>
      <c r="DN150" s="81"/>
      <c r="DO150" s="81"/>
      <c r="DP150" s="81"/>
      <c r="DQ150" s="81"/>
      <c r="DR150" s="81"/>
      <c r="DS150" s="81"/>
    </row>
    <row r="151" spans="2:123" x14ac:dyDescent="0.2">
      <c r="B151" s="78" t="s">
        <v>466</v>
      </c>
      <c r="C151" s="78" t="s">
        <v>673</v>
      </c>
      <c r="D151" s="79" t="s">
        <v>468</v>
      </c>
      <c r="E151" s="79" t="s">
        <v>469</v>
      </c>
      <c r="F151" s="79" t="s">
        <v>674</v>
      </c>
      <c r="G151" s="80"/>
      <c r="H151" s="80">
        <v>44593</v>
      </c>
      <c r="I151" s="80">
        <v>44995</v>
      </c>
      <c r="J151" s="80"/>
      <c r="K151" s="65" t="s">
        <v>46</v>
      </c>
      <c r="L151" s="65" t="s">
        <v>65</v>
      </c>
      <c r="M151" s="65" t="s">
        <v>89</v>
      </c>
      <c r="N151" s="79" t="s">
        <v>376</v>
      </c>
      <c r="P151" s="81">
        <v>0</v>
      </c>
      <c r="Q151" s="81">
        <v>7983.93</v>
      </c>
      <c r="R151" s="81">
        <v>27631.14</v>
      </c>
      <c r="S151" s="81">
        <v>23020.78</v>
      </c>
      <c r="T151" s="81">
        <v>12274.26</v>
      </c>
      <c r="U151" s="81">
        <v>14351.46</v>
      </c>
      <c r="V151" s="81">
        <v>12452.79</v>
      </c>
      <c r="W151" s="81">
        <v>11402.5</v>
      </c>
      <c r="X151" s="81">
        <v>10025.61</v>
      </c>
      <c r="Y151" s="81">
        <v>9347.658168795344</v>
      </c>
      <c r="Z151" s="81">
        <v>6777.8792675837612</v>
      </c>
      <c r="AA151" s="81">
        <v>11645.428414530606</v>
      </c>
      <c r="AB151" s="81">
        <v>19381.435403377516</v>
      </c>
      <c r="AC151" s="81">
        <v>7211.6903858020669</v>
      </c>
      <c r="AD151" s="81">
        <v>1318.4389140271524</v>
      </c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1"/>
      <c r="DE151" s="81"/>
      <c r="DF151" s="81"/>
      <c r="DG151" s="81"/>
      <c r="DH151" s="81"/>
      <c r="DI151" s="81"/>
      <c r="DJ151" s="81"/>
      <c r="DK151" s="81"/>
      <c r="DL151" s="81"/>
      <c r="DM151" s="81"/>
      <c r="DN151" s="81"/>
      <c r="DO151" s="81"/>
      <c r="DP151" s="81"/>
      <c r="DQ151" s="81"/>
      <c r="DR151" s="81"/>
      <c r="DS151" s="81"/>
    </row>
    <row r="152" spans="2:123" x14ac:dyDescent="0.2">
      <c r="B152" s="78" t="s">
        <v>675</v>
      </c>
      <c r="C152" s="78" t="s">
        <v>676</v>
      </c>
      <c r="D152" s="79" t="s">
        <v>677</v>
      </c>
      <c r="E152" s="79" t="s">
        <v>677</v>
      </c>
      <c r="F152" s="79" t="s">
        <v>678</v>
      </c>
      <c r="G152" s="80"/>
      <c r="H152" s="80">
        <v>44652</v>
      </c>
      <c r="I152" s="80">
        <v>45138</v>
      </c>
      <c r="J152" s="80"/>
      <c r="K152" s="65" t="s">
        <v>65</v>
      </c>
      <c r="L152" s="65" t="s">
        <v>65</v>
      </c>
      <c r="M152" s="65" t="s">
        <v>89</v>
      </c>
      <c r="N152" s="79" t="s">
        <v>376</v>
      </c>
      <c r="P152" s="81">
        <v>0</v>
      </c>
      <c r="Q152" s="81">
        <v>0</v>
      </c>
      <c r="R152" s="81">
        <v>0</v>
      </c>
      <c r="S152" s="81">
        <v>262.42</v>
      </c>
      <c r="T152" s="81">
        <v>262.42</v>
      </c>
      <c r="U152" s="81">
        <v>262.42</v>
      </c>
      <c r="V152" s="81">
        <v>262.42</v>
      </c>
      <c r="W152" s="81">
        <v>262.42</v>
      </c>
      <c r="X152" s="81">
        <v>262.42</v>
      </c>
      <c r="Y152" s="81">
        <v>262.4133333333333</v>
      </c>
      <c r="Z152" s="81">
        <v>262.4133333333333</v>
      </c>
      <c r="AA152" s="81">
        <v>262.4133333333333</v>
      </c>
      <c r="AB152" s="81">
        <v>262.4133333333333</v>
      </c>
      <c r="AC152" s="81">
        <v>262.4133333333333</v>
      </c>
      <c r="AD152" s="81">
        <v>262.4133333333333</v>
      </c>
      <c r="AE152" s="81"/>
      <c r="AF152" s="81"/>
      <c r="AG152" s="81"/>
      <c r="AH152" s="81">
        <v>524.84</v>
      </c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1"/>
      <c r="DE152" s="81"/>
      <c r="DF152" s="81"/>
      <c r="DG152" s="81"/>
      <c r="DH152" s="81"/>
      <c r="DI152" s="81"/>
      <c r="DJ152" s="81"/>
      <c r="DK152" s="81"/>
      <c r="DL152" s="81"/>
      <c r="DM152" s="81"/>
      <c r="DN152" s="81"/>
      <c r="DO152" s="81"/>
      <c r="DP152" s="81"/>
      <c r="DQ152" s="81"/>
      <c r="DR152" s="81"/>
      <c r="DS152" s="81"/>
    </row>
    <row r="153" spans="2:123" x14ac:dyDescent="0.2">
      <c r="B153" s="78" t="s">
        <v>679</v>
      </c>
      <c r="C153" s="78" t="s">
        <v>680</v>
      </c>
      <c r="D153" s="79" t="s">
        <v>681</v>
      </c>
      <c r="E153" s="79" t="s">
        <v>682</v>
      </c>
      <c r="F153" s="79" t="s">
        <v>683</v>
      </c>
      <c r="G153" s="80"/>
      <c r="H153" s="80">
        <v>44644</v>
      </c>
      <c r="I153" s="80">
        <v>45008</v>
      </c>
      <c r="J153" s="80"/>
      <c r="K153" s="65" t="s">
        <v>46</v>
      </c>
      <c r="L153" s="65" t="s">
        <v>65</v>
      </c>
      <c r="M153" s="65" t="s">
        <v>89</v>
      </c>
      <c r="N153" s="79" t="s">
        <v>376</v>
      </c>
      <c r="P153" s="81">
        <v>0</v>
      </c>
      <c r="Q153" s="81">
        <v>0</v>
      </c>
      <c r="R153" s="81">
        <v>414327.42</v>
      </c>
      <c r="S153" s="81">
        <v>0</v>
      </c>
      <c r="T153" s="81">
        <v>0</v>
      </c>
      <c r="U153" s="81">
        <v>0</v>
      </c>
      <c r="V153" s="81">
        <v>0</v>
      </c>
      <c r="W153" s="81">
        <v>0</v>
      </c>
      <c r="X153" s="81">
        <v>0</v>
      </c>
      <c r="Y153" s="81"/>
      <c r="Z153" s="81">
        <v>51790.93</v>
      </c>
      <c r="AA153" s="81"/>
      <c r="AB153" s="81">
        <v>0</v>
      </c>
      <c r="AC153" s="81">
        <v>0</v>
      </c>
      <c r="AD153" s="81">
        <v>0</v>
      </c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1"/>
      <c r="DE153" s="81"/>
      <c r="DF153" s="81"/>
      <c r="DG153" s="81"/>
      <c r="DH153" s="81"/>
      <c r="DI153" s="81"/>
      <c r="DJ153" s="81"/>
      <c r="DK153" s="81"/>
      <c r="DL153" s="81"/>
      <c r="DM153" s="81"/>
      <c r="DN153" s="81"/>
      <c r="DO153" s="81"/>
      <c r="DP153" s="81"/>
      <c r="DQ153" s="81"/>
      <c r="DR153" s="81"/>
      <c r="DS153" s="81"/>
    </row>
    <row r="154" spans="2:123" x14ac:dyDescent="0.2">
      <c r="B154" s="78" t="s">
        <v>679</v>
      </c>
      <c r="C154" s="78" t="s">
        <v>680</v>
      </c>
      <c r="D154" s="79" t="s">
        <v>681</v>
      </c>
      <c r="E154" s="79" t="s">
        <v>682</v>
      </c>
      <c r="F154" s="79" t="s">
        <v>683</v>
      </c>
      <c r="G154" s="80"/>
      <c r="H154" s="80">
        <v>44644</v>
      </c>
      <c r="I154" s="80">
        <v>45008</v>
      </c>
      <c r="J154" s="80"/>
      <c r="K154" s="65" t="s">
        <v>46</v>
      </c>
      <c r="L154" s="65" t="s">
        <v>65</v>
      </c>
      <c r="M154" s="65" t="s">
        <v>89</v>
      </c>
      <c r="N154" s="79" t="s">
        <v>377</v>
      </c>
      <c r="P154" s="81">
        <v>0</v>
      </c>
      <c r="Q154" s="81">
        <v>0</v>
      </c>
      <c r="R154" s="81">
        <v>33580.07</v>
      </c>
      <c r="S154" s="81">
        <v>125925.27</v>
      </c>
      <c r="T154" s="81">
        <v>130122.77</v>
      </c>
      <c r="U154" s="81">
        <v>125925.27</v>
      </c>
      <c r="V154" s="81">
        <v>130122.77</v>
      </c>
      <c r="W154" s="81">
        <v>130122.77</v>
      </c>
      <c r="X154" s="81">
        <v>125925.27</v>
      </c>
      <c r="Y154" s="81">
        <v>130122.77</v>
      </c>
      <c r="Z154" s="81">
        <v>125925.27</v>
      </c>
      <c r="AA154" s="81">
        <v>118579.62383842358</v>
      </c>
      <c r="AB154" s="81">
        <v>118579.62383842358</v>
      </c>
      <c r="AC154" s="81">
        <v>118579.62383842358</v>
      </c>
      <c r="AD154" s="81">
        <v>118579.62</v>
      </c>
      <c r="AE154" s="81">
        <v>0</v>
      </c>
      <c r="AF154" s="81">
        <v>0</v>
      </c>
      <c r="AG154" s="81">
        <v>0</v>
      </c>
      <c r="AH154" s="81">
        <v>0</v>
      </c>
      <c r="AI154" s="81">
        <v>0</v>
      </c>
      <c r="AJ154" s="81">
        <v>0</v>
      </c>
      <c r="AK154" s="81">
        <v>0</v>
      </c>
      <c r="AL154" s="81">
        <v>0</v>
      </c>
      <c r="AM154" s="81">
        <v>0</v>
      </c>
      <c r="AN154" s="81">
        <v>0</v>
      </c>
      <c r="AO154" s="81">
        <v>0</v>
      </c>
      <c r="AP154" s="81">
        <v>0</v>
      </c>
      <c r="AQ154" s="81">
        <v>0</v>
      </c>
      <c r="AR154" s="81">
        <v>0</v>
      </c>
      <c r="AS154" s="81">
        <v>0</v>
      </c>
      <c r="AT154" s="81">
        <v>0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  <c r="DR154" s="81"/>
      <c r="DS154" s="81"/>
    </row>
    <row r="155" spans="2:123" x14ac:dyDescent="0.2">
      <c r="B155" s="78" t="s">
        <v>679</v>
      </c>
      <c r="C155" s="78" t="s">
        <v>680</v>
      </c>
      <c r="D155" s="79" t="s">
        <v>681</v>
      </c>
      <c r="E155" s="79" t="s">
        <v>682</v>
      </c>
      <c r="F155" s="79" t="s">
        <v>683</v>
      </c>
      <c r="G155" s="80"/>
      <c r="H155" s="80">
        <v>44644</v>
      </c>
      <c r="I155" s="80">
        <v>45008</v>
      </c>
      <c r="J155" s="80"/>
      <c r="K155" s="65" t="s">
        <v>46</v>
      </c>
      <c r="L155" s="65" t="s">
        <v>65</v>
      </c>
      <c r="M155" s="65" t="s">
        <v>89</v>
      </c>
      <c r="N155" s="79" t="s">
        <v>376</v>
      </c>
      <c r="P155" s="81">
        <v>0</v>
      </c>
      <c r="Q155" s="81"/>
      <c r="R155" s="81">
        <v>1009.0165472561212</v>
      </c>
      <c r="S155" s="81">
        <v>3783.8120522104546</v>
      </c>
      <c r="T155" s="81">
        <v>3909.9391206174696</v>
      </c>
      <c r="U155" s="81">
        <v>3783.8120522104546</v>
      </c>
      <c r="V155" s="81">
        <v>3909.9391206174696</v>
      </c>
      <c r="W155" s="81">
        <v>3909.9391206174696</v>
      </c>
      <c r="X155" s="81">
        <v>3783.8120522104546</v>
      </c>
      <c r="Y155" s="81">
        <v>3909.9391206174696</v>
      </c>
      <c r="Z155" s="81">
        <v>3783.8120522104546</v>
      </c>
      <c r="AA155" s="81">
        <v>5001.7275</v>
      </c>
      <c r="AB155" s="81">
        <v>5001.7275</v>
      </c>
      <c r="AC155" s="81">
        <v>5001.7275</v>
      </c>
      <c r="AD155" s="81">
        <v>5001.7299999999996</v>
      </c>
      <c r="AE155" s="81">
        <v>0</v>
      </c>
      <c r="AF155" s="81">
        <v>0</v>
      </c>
      <c r="AG155" s="81">
        <v>0</v>
      </c>
      <c r="AH155" s="81">
        <v>0</v>
      </c>
      <c r="AI155" s="81">
        <v>0</v>
      </c>
      <c r="AJ155" s="81">
        <v>0</v>
      </c>
      <c r="AK155" s="81">
        <v>0</v>
      </c>
      <c r="AL155" s="81">
        <v>0</v>
      </c>
      <c r="AM155" s="81">
        <v>0</v>
      </c>
      <c r="AN155" s="81">
        <v>0</v>
      </c>
      <c r="AO155" s="81">
        <v>0</v>
      </c>
      <c r="AP155" s="81">
        <v>0</v>
      </c>
      <c r="AQ155" s="81">
        <v>0</v>
      </c>
      <c r="AR155" s="81">
        <v>0</v>
      </c>
      <c r="AS155" s="81">
        <v>0</v>
      </c>
      <c r="AT155" s="81">
        <v>0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1"/>
      <c r="DE155" s="81"/>
      <c r="DF155" s="81"/>
      <c r="DG155" s="81"/>
      <c r="DH155" s="81"/>
      <c r="DI155" s="81"/>
      <c r="DJ155" s="81"/>
      <c r="DK155" s="81"/>
      <c r="DL155" s="81"/>
      <c r="DM155" s="81"/>
      <c r="DN155" s="81"/>
      <c r="DO155" s="81"/>
      <c r="DP155" s="81"/>
      <c r="DQ155" s="81"/>
      <c r="DR155" s="81"/>
      <c r="DS155" s="81"/>
    </row>
    <row r="156" spans="2:123" x14ac:dyDescent="0.2">
      <c r="B156" s="78" t="s">
        <v>596</v>
      </c>
      <c r="C156" s="78" t="s">
        <v>684</v>
      </c>
      <c r="D156" s="79" t="s">
        <v>598</v>
      </c>
      <c r="E156" s="79" t="s">
        <v>599</v>
      </c>
      <c r="F156" s="79" t="s">
        <v>685</v>
      </c>
      <c r="G156" s="80"/>
      <c r="H156" s="80">
        <v>44652</v>
      </c>
      <c r="I156" s="80">
        <v>45016</v>
      </c>
      <c r="J156" s="80"/>
      <c r="K156" s="65" t="s">
        <v>65</v>
      </c>
      <c r="L156" s="65" t="s">
        <v>65</v>
      </c>
      <c r="M156" s="65" t="s">
        <v>89</v>
      </c>
      <c r="N156" s="79" t="s">
        <v>376</v>
      </c>
      <c r="P156" s="81">
        <v>0</v>
      </c>
      <c r="Q156" s="81">
        <v>0</v>
      </c>
      <c r="R156" s="81">
        <v>0</v>
      </c>
      <c r="S156" s="81">
        <v>333.33</v>
      </c>
      <c r="T156" s="81">
        <v>333.33</v>
      </c>
      <c r="U156" s="81">
        <v>333.33</v>
      </c>
      <c r="V156" s="81">
        <v>333.33</v>
      </c>
      <c r="W156" s="81">
        <v>333.33</v>
      </c>
      <c r="X156" s="81">
        <v>333.33</v>
      </c>
      <c r="Y156" s="81">
        <v>333.3366666666667</v>
      </c>
      <c r="Z156" s="81">
        <v>333.3366666666667</v>
      </c>
      <c r="AA156" s="81">
        <v>333.3366666666667</v>
      </c>
      <c r="AB156" s="81">
        <v>333.3366666666667</v>
      </c>
      <c r="AC156" s="81">
        <v>333.3366666666667</v>
      </c>
      <c r="AD156" s="81">
        <v>333.3366666666667</v>
      </c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1"/>
      <c r="CX156" s="81"/>
      <c r="CY156" s="81"/>
      <c r="CZ156" s="81"/>
      <c r="DA156" s="81"/>
      <c r="DB156" s="81"/>
      <c r="DC156" s="81"/>
      <c r="DD156" s="81"/>
      <c r="DE156" s="81"/>
      <c r="DF156" s="81"/>
      <c r="DG156" s="81"/>
      <c r="DH156" s="81"/>
      <c r="DI156" s="81"/>
      <c r="DJ156" s="81"/>
      <c r="DK156" s="81"/>
      <c r="DL156" s="81"/>
      <c r="DM156" s="81"/>
      <c r="DN156" s="81"/>
      <c r="DO156" s="81"/>
      <c r="DP156" s="81"/>
      <c r="DQ156" s="81"/>
      <c r="DR156" s="81"/>
      <c r="DS156" s="81"/>
    </row>
    <row r="157" spans="2:123" x14ac:dyDescent="0.2">
      <c r="B157" s="78" t="s">
        <v>596</v>
      </c>
      <c r="C157" s="78" t="s">
        <v>686</v>
      </c>
      <c r="D157" s="79" t="s">
        <v>598</v>
      </c>
      <c r="E157" s="79" t="s">
        <v>599</v>
      </c>
      <c r="F157" s="79" t="s">
        <v>687</v>
      </c>
      <c r="G157" s="80"/>
      <c r="H157" s="80">
        <v>44655</v>
      </c>
      <c r="I157" s="80">
        <v>45019</v>
      </c>
      <c r="J157" s="80"/>
      <c r="K157" s="65" t="s">
        <v>65</v>
      </c>
      <c r="L157" s="65" t="s">
        <v>65</v>
      </c>
      <c r="M157" s="65" t="s">
        <v>89</v>
      </c>
      <c r="N157" s="79" t="s">
        <v>376</v>
      </c>
      <c r="P157" s="81">
        <v>0</v>
      </c>
      <c r="Q157" s="81">
        <v>0</v>
      </c>
      <c r="R157" s="81">
        <v>0</v>
      </c>
      <c r="S157" s="81">
        <v>26.67</v>
      </c>
      <c r="T157" s="81">
        <v>26.67</v>
      </c>
      <c r="U157" s="81">
        <v>26.67</v>
      </c>
      <c r="V157" s="81">
        <v>26.67</v>
      </c>
      <c r="W157" s="81">
        <v>26.67</v>
      </c>
      <c r="X157" s="81">
        <v>26.67</v>
      </c>
      <c r="Y157" s="81">
        <v>26.663333333333327</v>
      </c>
      <c r="Z157" s="81">
        <v>26.663333333333327</v>
      </c>
      <c r="AA157" s="81">
        <v>26.663333333333327</v>
      </c>
      <c r="AB157" s="81">
        <v>26.663333333333327</v>
      </c>
      <c r="AC157" s="81">
        <v>26.663333333333327</v>
      </c>
      <c r="AD157" s="81">
        <v>26.663333333333327</v>
      </c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</row>
    <row r="158" spans="2:123" x14ac:dyDescent="0.2">
      <c r="B158" s="78" t="s">
        <v>466</v>
      </c>
      <c r="C158" s="78" t="s">
        <v>688</v>
      </c>
      <c r="D158" s="79" t="s">
        <v>468</v>
      </c>
      <c r="E158" s="79" t="s">
        <v>469</v>
      </c>
      <c r="F158" s="79" t="s">
        <v>689</v>
      </c>
      <c r="G158" s="80"/>
      <c r="H158" s="80">
        <v>44663</v>
      </c>
      <c r="I158" s="80">
        <v>45073</v>
      </c>
      <c r="J158" s="80"/>
      <c r="K158" s="65" t="s">
        <v>46</v>
      </c>
      <c r="L158" s="65" t="s">
        <v>65</v>
      </c>
      <c r="M158" s="65" t="s">
        <v>89</v>
      </c>
      <c r="N158" s="79" t="s">
        <v>377</v>
      </c>
      <c r="P158" s="81">
        <v>0</v>
      </c>
      <c r="Q158" s="81">
        <v>0</v>
      </c>
      <c r="R158" s="81">
        <v>0</v>
      </c>
      <c r="S158" s="81">
        <v>3123.63</v>
      </c>
      <c r="T158" s="81">
        <v>11054.46</v>
      </c>
      <c r="U158" s="81">
        <v>31666.82</v>
      </c>
      <c r="V158" s="81">
        <v>20149.98</v>
      </c>
      <c r="W158" s="81">
        <v>28131.62</v>
      </c>
      <c r="X158" s="81">
        <v>26035.97</v>
      </c>
      <c r="Y158" s="81">
        <v>13116.017491845167</v>
      </c>
      <c r="Z158" s="81">
        <v>7077.6849649790674</v>
      </c>
      <c r="AA158" s="81">
        <v>8940.5462328734666</v>
      </c>
      <c r="AB158" s="81">
        <v>11241.791462405847</v>
      </c>
      <c r="AC158" s="81">
        <v>6682.8071435567399</v>
      </c>
      <c r="AD158" s="81">
        <v>5409.8256087639602</v>
      </c>
      <c r="AE158" s="81">
        <v>1221.0403321853082</v>
      </c>
      <c r="AF158" s="81">
        <v>972.8037838213786</v>
      </c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1"/>
      <c r="DE158" s="81"/>
      <c r="DF158" s="81"/>
      <c r="DG158" s="81"/>
      <c r="DH158" s="81"/>
      <c r="DI158" s="81"/>
      <c r="DJ158" s="81"/>
      <c r="DK158" s="81"/>
      <c r="DL158" s="81"/>
      <c r="DM158" s="81"/>
      <c r="DN158" s="81"/>
      <c r="DO158" s="81"/>
      <c r="DP158" s="81"/>
      <c r="DQ158" s="81"/>
      <c r="DR158" s="81"/>
      <c r="DS158" s="81"/>
    </row>
    <row r="159" spans="2:123" x14ac:dyDescent="0.2">
      <c r="B159" s="78" t="s">
        <v>471</v>
      </c>
      <c r="C159" s="78" t="s">
        <v>690</v>
      </c>
      <c r="D159" s="79" t="s">
        <v>473</v>
      </c>
      <c r="E159" s="79" t="s">
        <v>474</v>
      </c>
      <c r="F159" s="79" t="s">
        <v>691</v>
      </c>
      <c r="G159" s="80"/>
      <c r="H159" s="80">
        <v>44729</v>
      </c>
      <c r="I159" s="80">
        <v>44985</v>
      </c>
      <c r="J159" s="80"/>
      <c r="K159" s="65" t="s">
        <v>65</v>
      </c>
      <c r="L159" s="65" t="s">
        <v>65</v>
      </c>
      <c r="M159" s="65" t="s">
        <v>89</v>
      </c>
      <c r="N159" s="79" t="s">
        <v>377</v>
      </c>
      <c r="P159" s="81">
        <v>0</v>
      </c>
      <c r="Q159" s="81">
        <v>0</v>
      </c>
      <c r="R159" s="81">
        <v>0</v>
      </c>
      <c r="S159" s="81">
        <v>0</v>
      </c>
      <c r="T159" s="81">
        <v>0</v>
      </c>
      <c r="U159" s="81">
        <v>14665.81</v>
      </c>
      <c r="V159" s="81">
        <v>68302.28</v>
      </c>
      <c r="W159" s="81">
        <v>110360.65</v>
      </c>
      <c r="X159" s="81">
        <v>63573.41</v>
      </c>
      <c r="Y159" s="81">
        <v>18131.147657271969</v>
      </c>
      <c r="Z159" s="81">
        <v>43443.921694536402</v>
      </c>
      <c r="AA159" s="81">
        <v>11204.781299162656</v>
      </c>
      <c r="AB159" s="81">
        <v>14493.703896795807</v>
      </c>
      <c r="AC159" s="81">
        <v>2824.2954522331711</v>
      </c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1"/>
      <c r="DE159" s="81"/>
      <c r="DF159" s="81"/>
      <c r="DG159" s="81"/>
      <c r="DH159" s="81"/>
      <c r="DI159" s="81"/>
      <c r="DJ159" s="81"/>
      <c r="DK159" s="81"/>
      <c r="DL159" s="81"/>
      <c r="DM159" s="81"/>
      <c r="DN159" s="81"/>
      <c r="DO159" s="81"/>
      <c r="DP159" s="81"/>
      <c r="DQ159" s="81"/>
      <c r="DR159" s="81"/>
      <c r="DS159" s="81"/>
    </row>
    <row r="160" spans="2:123" x14ac:dyDescent="0.2">
      <c r="B160" s="78" t="s">
        <v>679</v>
      </c>
      <c r="C160" s="78" t="s">
        <v>692</v>
      </c>
      <c r="D160" s="79" t="s">
        <v>681</v>
      </c>
      <c r="E160" s="79" t="s">
        <v>682</v>
      </c>
      <c r="F160" s="79" t="s">
        <v>693</v>
      </c>
      <c r="G160" s="80"/>
      <c r="H160" s="80">
        <v>44743</v>
      </c>
      <c r="I160" s="80">
        <v>45107</v>
      </c>
      <c r="J160" s="80"/>
      <c r="K160" s="65" t="s">
        <v>46</v>
      </c>
      <c r="L160" s="65" t="s">
        <v>65</v>
      </c>
      <c r="M160" s="65" t="s">
        <v>89</v>
      </c>
      <c r="N160" s="79" t="s">
        <v>377</v>
      </c>
      <c r="P160" s="81">
        <v>0</v>
      </c>
      <c r="Q160" s="81">
        <v>0</v>
      </c>
      <c r="R160" s="81">
        <v>0</v>
      </c>
      <c r="S160" s="81">
        <v>0</v>
      </c>
      <c r="T160" s="81">
        <v>0</v>
      </c>
      <c r="U160" s="81">
        <v>0</v>
      </c>
      <c r="V160" s="81">
        <v>31250</v>
      </c>
      <c r="W160" s="81">
        <v>31250</v>
      </c>
      <c r="X160" s="81">
        <v>31250</v>
      </c>
      <c r="Y160" s="81">
        <v>31250</v>
      </c>
      <c r="Z160" s="81">
        <v>31250</v>
      </c>
      <c r="AA160" s="81">
        <v>31250</v>
      </c>
      <c r="AB160" s="81">
        <v>31250</v>
      </c>
      <c r="AC160" s="81">
        <v>31250</v>
      </c>
      <c r="AD160" s="81">
        <v>31250</v>
      </c>
      <c r="AE160" s="81">
        <v>31250</v>
      </c>
      <c r="AF160" s="81">
        <v>31250</v>
      </c>
      <c r="AG160" s="81">
        <v>31250</v>
      </c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1"/>
      <c r="DE160" s="81"/>
      <c r="DF160" s="81"/>
      <c r="DG160" s="81"/>
      <c r="DH160" s="81"/>
      <c r="DI160" s="81"/>
      <c r="DJ160" s="81"/>
      <c r="DK160" s="81"/>
      <c r="DL160" s="81"/>
      <c r="DM160" s="81"/>
      <c r="DN160" s="81"/>
      <c r="DO160" s="81"/>
      <c r="DP160" s="81"/>
      <c r="DQ160" s="81"/>
      <c r="DR160" s="81"/>
      <c r="DS160" s="81"/>
    </row>
    <row r="161" spans="2:123" x14ac:dyDescent="0.2">
      <c r="B161" s="78" t="s">
        <v>694</v>
      </c>
      <c r="C161" s="78" t="s">
        <v>695</v>
      </c>
      <c r="D161" s="79" t="s">
        <v>696</v>
      </c>
      <c r="E161" s="79" t="s">
        <v>696</v>
      </c>
      <c r="F161" s="79" t="s">
        <v>697</v>
      </c>
      <c r="G161" s="80"/>
      <c r="H161" s="80">
        <v>44866</v>
      </c>
      <c r="I161" s="80">
        <v>45107</v>
      </c>
      <c r="J161" s="80"/>
      <c r="K161" s="65" t="s">
        <v>45</v>
      </c>
      <c r="L161" s="65" t="s">
        <v>65</v>
      </c>
      <c r="M161" s="65" t="s">
        <v>89</v>
      </c>
      <c r="N161" s="79" t="s">
        <v>377</v>
      </c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>
        <v>6250</v>
      </c>
      <c r="AA161" s="81">
        <v>6250</v>
      </c>
      <c r="AB161" s="81">
        <v>6250</v>
      </c>
      <c r="AC161" s="81">
        <v>6250</v>
      </c>
      <c r="AD161" s="81">
        <v>6208.75</v>
      </c>
      <c r="AE161" s="81">
        <v>4656.5600000000004</v>
      </c>
      <c r="AF161" s="81">
        <v>4656.5600000000004</v>
      </c>
      <c r="AG161" s="81">
        <v>11587.63</v>
      </c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1"/>
      <c r="DE161" s="81"/>
      <c r="DF161" s="81"/>
      <c r="DG161" s="81"/>
      <c r="DH161" s="81"/>
      <c r="DI161" s="81"/>
      <c r="DJ161" s="81"/>
      <c r="DK161" s="81"/>
      <c r="DL161" s="81"/>
      <c r="DM161" s="81"/>
      <c r="DN161" s="81"/>
      <c r="DO161" s="81"/>
      <c r="DP161" s="81"/>
      <c r="DQ161" s="81"/>
      <c r="DR161" s="81"/>
      <c r="DS161" s="81"/>
    </row>
    <row r="162" spans="2:123" x14ac:dyDescent="0.2">
      <c r="B162" s="78" t="s">
        <v>234</v>
      </c>
      <c r="C162" s="78" t="s">
        <v>698</v>
      </c>
      <c r="D162" s="79" t="s">
        <v>236</v>
      </c>
      <c r="E162" s="79" t="s">
        <v>236</v>
      </c>
      <c r="F162" s="79" t="s">
        <v>699</v>
      </c>
      <c r="G162" s="80"/>
      <c r="H162" s="80">
        <v>44986</v>
      </c>
      <c r="I162" s="80">
        <v>45046</v>
      </c>
      <c r="J162" s="80"/>
      <c r="K162" s="65" t="s">
        <v>52</v>
      </c>
      <c r="L162" s="65" t="s">
        <v>65</v>
      </c>
      <c r="M162" s="65" t="s">
        <v>89</v>
      </c>
      <c r="N162" s="79" t="s">
        <v>377</v>
      </c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>
        <v>0</v>
      </c>
      <c r="AC162" s="81"/>
      <c r="AD162" s="81">
        <v>0</v>
      </c>
      <c r="AE162" s="81">
        <v>15000</v>
      </c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</row>
    <row r="163" spans="2:123" x14ac:dyDescent="0.2">
      <c r="B163" s="78" t="s">
        <v>700</v>
      </c>
      <c r="C163" s="78" t="s">
        <v>701</v>
      </c>
      <c r="D163" s="79" t="s">
        <v>702</v>
      </c>
      <c r="E163" s="79" t="s">
        <v>702</v>
      </c>
      <c r="F163" s="79" t="s">
        <v>703</v>
      </c>
      <c r="G163" s="80"/>
      <c r="H163" s="80">
        <v>44958</v>
      </c>
      <c r="I163" s="80">
        <v>45016</v>
      </c>
      <c r="J163" s="80"/>
      <c r="K163" s="65" t="s">
        <v>52</v>
      </c>
      <c r="L163" s="65" t="s">
        <v>65</v>
      </c>
      <c r="M163" s="65" t="s">
        <v>89</v>
      </c>
      <c r="N163" s="79" t="s">
        <v>377</v>
      </c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>
        <v>0</v>
      </c>
      <c r="AC163" s="81">
        <v>0</v>
      </c>
      <c r="AD163" s="81">
        <v>25000</v>
      </c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</row>
    <row r="164" spans="2:123" x14ac:dyDescent="0.2">
      <c r="B164" s="78" t="s">
        <v>704</v>
      </c>
      <c r="C164" s="78" t="s">
        <v>705</v>
      </c>
      <c r="D164" s="79" t="s">
        <v>706</v>
      </c>
      <c r="E164" s="79" t="s">
        <v>707</v>
      </c>
      <c r="F164" s="79"/>
      <c r="G164" s="80"/>
      <c r="H164" s="80">
        <v>44470</v>
      </c>
      <c r="I164" s="80">
        <v>44615</v>
      </c>
      <c r="J164" s="80"/>
      <c r="K164" s="65" t="s">
        <v>65</v>
      </c>
      <c r="L164" s="65" t="s">
        <v>65</v>
      </c>
      <c r="M164" s="65" t="s">
        <v>89</v>
      </c>
      <c r="N164" s="79" t="s">
        <v>376</v>
      </c>
      <c r="P164" s="81">
        <v>3333</v>
      </c>
      <c r="Q164" s="81">
        <v>3333</v>
      </c>
      <c r="R164" s="81">
        <v>0</v>
      </c>
      <c r="S164" s="81">
        <v>0</v>
      </c>
      <c r="T164" s="81">
        <v>0</v>
      </c>
      <c r="U164" s="81">
        <v>0</v>
      </c>
      <c r="V164" s="81">
        <v>0</v>
      </c>
      <c r="W164" s="81">
        <v>0</v>
      </c>
      <c r="X164" s="81">
        <v>0</v>
      </c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  <c r="DR164" s="81"/>
      <c r="DS164" s="81"/>
    </row>
    <row r="165" spans="2:123" x14ac:dyDescent="0.2">
      <c r="B165" s="78" t="s">
        <v>466</v>
      </c>
      <c r="C165" s="78" t="s">
        <v>708</v>
      </c>
      <c r="D165" s="79" t="s">
        <v>468</v>
      </c>
      <c r="E165" s="79" t="s">
        <v>469</v>
      </c>
      <c r="F165" s="79" t="s">
        <v>709</v>
      </c>
      <c r="G165" s="80"/>
      <c r="H165" s="80">
        <v>44562</v>
      </c>
      <c r="I165" s="80">
        <v>44926</v>
      </c>
      <c r="J165" s="80">
        <v>44927</v>
      </c>
      <c r="K165" s="65" t="s">
        <v>46</v>
      </c>
      <c r="L165" s="65" t="s">
        <v>65</v>
      </c>
      <c r="M165" s="65" t="s">
        <v>89</v>
      </c>
      <c r="N165" s="79" t="s">
        <v>377</v>
      </c>
      <c r="P165" s="81">
        <v>9997.7000000000007</v>
      </c>
      <c r="Q165" s="81">
        <v>21942.57</v>
      </c>
      <c r="R165" s="81">
        <v>16755.54</v>
      </c>
      <c r="S165" s="81">
        <v>2912.37</v>
      </c>
      <c r="T165" s="81">
        <v>27765.46</v>
      </c>
      <c r="U165" s="81">
        <v>19253.78</v>
      </c>
      <c r="V165" s="81">
        <v>14687.54</v>
      </c>
      <c r="W165" s="81">
        <v>13683.04</v>
      </c>
      <c r="X165" s="81">
        <v>8231.4</v>
      </c>
      <c r="Y165" s="81">
        <v>12982.051749171427</v>
      </c>
      <c r="Z165" s="81">
        <v>17284.568882662599</v>
      </c>
      <c r="AA165" s="81">
        <v>9328.975453575229</v>
      </c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81"/>
      <c r="DF165" s="81"/>
      <c r="DG165" s="81"/>
      <c r="DH165" s="81"/>
      <c r="DI165" s="81"/>
      <c r="DJ165" s="81"/>
      <c r="DK165" s="81"/>
      <c r="DL165" s="81"/>
      <c r="DM165" s="81"/>
      <c r="DN165" s="81"/>
      <c r="DO165" s="81"/>
      <c r="DP165" s="81"/>
      <c r="DQ165" s="81"/>
      <c r="DR165" s="81"/>
      <c r="DS165" s="81"/>
    </row>
    <row r="166" spans="2:123" x14ac:dyDescent="0.2">
      <c r="B166" s="78" t="s">
        <v>710</v>
      </c>
      <c r="C166" s="78" t="s">
        <v>711</v>
      </c>
      <c r="D166" s="79" t="s">
        <v>712</v>
      </c>
      <c r="E166" s="79" t="s">
        <v>713</v>
      </c>
      <c r="F166" s="79" t="s">
        <v>712</v>
      </c>
      <c r="G166" s="80"/>
      <c r="H166" s="80"/>
      <c r="I166" s="80"/>
      <c r="J166" s="80"/>
      <c r="K166" s="65" t="s">
        <v>65</v>
      </c>
      <c r="L166" s="65" t="s">
        <v>65</v>
      </c>
      <c r="M166" s="65" t="s">
        <v>89</v>
      </c>
      <c r="N166" s="79" t="s">
        <v>376</v>
      </c>
      <c r="P166" s="81"/>
      <c r="Q166" s="81"/>
      <c r="R166" s="81">
        <v>69.790000000000006</v>
      </c>
      <c r="S166" s="81"/>
      <c r="T166" s="81"/>
      <c r="U166" s="81">
        <v>0</v>
      </c>
      <c r="V166" s="81"/>
      <c r="W166" s="81"/>
      <c r="X166" s="81"/>
      <c r="Y166" s="81">
        <v>0</v>
      </c>
      <c r="Z166" s="81"/>
      <c r="AA166" s="81">
        <v>9.94</v>
      </c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81"/>
      <c r="DF166" s="81"/>
      <c r="DG166" s="81"/>
      <c r="DH166" s="81"/>
      <c r="DI166" s="81"/>
      <c r="DJ166" s="81"/>
      <c r="DK166" s="81"/>
      <c r="DL166" s="81"/>
      <c r="DM166" s="81"/>
      <c r="DN166" s="81"/>
      <c r="DO166" s="81"/>
      <c r="DP166" s="81"/>
      <c r="DQ166" s="81"/>
      <c r="DR166" s="81"/>
      <c r="DS166" s="81"/>
    </row>
    <row r="167" spans="2:123" x14ac:dyDescent="0.2">
      <c r="B167" s="78" t="s">
        <v>714</v>
      </c>
      <c r="C167" s="78" t="s">
        <v>715</v>
      </c>
      <c r="D167" s="79" t="s">
        <v>716</v>
      </c>
      <c r="E167" s="79" t="s">
        <v>717</v>
      </c>
      <c r="F167" s="79" t="s">
        <v>718</v>
      </c>
      <c r="G167" s="80"/>
      <c r="H167" s="80"/>
      <c r="I167" s="80"/>
      <c r="J167" s="80"/>
      <c r="K167" s="65" t="s">
        <v>65</v>
      </c>
      <c r="L167" s="65" t="s">
        <v>65</v>
      </c>
      <c r="M167" s="65" t="s">
        <v>89</v>
      </c>
      <c r="N167" s="79" t="s">
        <v>376</v>
      </c>
      <c r="P167" s="81"/>
      <c r="Q167" s="81"/>
      <c r="R167" s="81">
        <v>343.61</v>
      </c>
      <c r="S167" s="81"/>
      <c r="T167" s="81"/>
      <c r="U167" s="81">
        <v>0</v>
      </c>
      <c r="V167" s="81">
        <v>0</v>
      </c>
      <c r="W167" s="81">
        <v>0</v>
      </c>
      <c r="X167" s="81">
        <v>0</v>
      </c>
      <c r="Y167" s="81"/>
      <c r="Z167" s="81"/>
      <c r="AA167" s="81">
        <v>43.9</v>
      </c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81"/>
      <c r="DF167" s="81"/>
      <c r="DG167" s="81"/>
      <c r="DH167" s="81"/>
      <c r="DI167" s="81"/>
      <c r="DJ167" s="81"/>
      <c r="DK167" s="81"/>
      <c r="DL167" s="81"/>
      <c r="DM167" s="81"/>
      <c r="DN167" s="81"/>
      <c r="DO167" s="81"/>
      <c r="DP167" s="81"/>
      <c r="DQ167" s="81"/>
      <c r="DR167" s="81"/>
      <c r="DS167" s="81"/>
    </row>
    <row r="168" spans="2:123" x14ac:dyDescent="0.2">
      <c r="B168" s="78" t="s">
        <v>719</v>
      </c>
      <c r="C168" s="78" t="s">
        <v>720</v>
      </c>
      <c r="D168" s="79" t="s">
        <v>721</v>
      </c>
      <c r="E168" s="79" t="s">
        <v>721</v>
      </c>
      <c r="F168" s="79"/>
      <c r="G168" s="80"/>
      <c r="H168" s="80">
        <v>43928</v>
      </c>
      <c r="I168" s="80">
        <v>44657</v>
      </c>
      <c r="J168" s="80"/>
      <c r="K168" s="65" t="s">
        <v>65</v>
      </c>
      <c r="L168" s="65" t="s">
        <v>65</v>
      </c>
      <c r="M168" s="65" t="s">
        <v>89</v>
      </c>
      <c r="N168" s="79" t="s">
        <v>376</v>
      </c>
      <c r="P168" s="81">
        <v>116.67</v>
      </c>
      <c r="Q168" s="81">
        <v>116.67</v>
      </c>
      <c r="R168" s="81">
        <v>116.67</v>
      </c>
      <c r="S168" s="81">
        <v>0</v>
      </c>
      <c r="T168" s="81">
        <v>0</v>
      </c>
      <c r="U168" s="81">
        <v>0</v>
      </c>
      <c r="V168" s="81">
        <v>0</v>
      </c>
      <c r="W168" s="81">
        <v>0</v>
      </c>
      <c r="X168" s="81">
        <v>0</v>
      </c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</row>
    <row r="169" spans="2:123" x14ac:dyDescent="0.2">
      <c r="B169" s="78" t="s">
        <v>722</v>
      </c>
      <c r="C169" s="78" t="s">
        <v>723</v>
      </c>
      <c r="D169" s="79" t="s">
        <v>724</v>
      </c>
      <c r="E169" s="79" t="s">
        <v>724</v>
      </c>
      <c r="F169" s="79" t="s">
        <v>725</v>
      </c>
      <c r="G169" s="80"/>
      <c r="H169" s="80">
        <v>44287</v>
      </c>
      <c r="I169" s="80">
        <v>44651</v>
      </c>
      <c r="J169" s="80"/>
      <c r="K169" s="65" t="s">
        <v>65</v>
      </c>
      <c r="L169" s="65" t="s">
        <v>65</v>
      </c>
      <c r="M169" s="65" t="s">
        <v>89</v>
      </c>
      <c r="N169" s="79" t="s">
        <v>376</v>
      </c>
      <c r="P169" s="81">
        <v>262.42</v>
      </c>
      <c r="Q169" s="81">
        <v>262.42</v>
      </c>
      <c r="R169" s="81">
        <v>262.42</v>
      </c>
      <c r="S169" s="81">
        <v>0</v>
      </c>
      <c r="T169" s="81">
        <v>0</v>
      </c>
      <c r="U169" s="81">
        <v>0</v>
      </c>
      <c r="V169" s="81">
        <v>0</v>
      </c>
      <c r="W169" s="81">
        <v>0</v>
      </c>
      <c r="X169" s="81">
        <v>0</v>
      </c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</row>
    <row r="170" spans="2:123" x14ac:dyDescent="0.2">
      <c r="B170" s="78" t="s">
        <v>726</v>
      </c>
      <c r="C170" s="78" t="s">
        <v>727</v>
      </c>
      <c r="D170" s="79" t="s">
        <v>728</v>
      </c>
      <c r="E170" s="79" t="s">
        <v>469</v>
      </c>
      <c r="F170" s="79"/>
      <c r="G170" s="80"/>
      <c r="H170" s="80">
        <v>44166</v>
      </c>
      <c r="I170" s="80">
        <v>44614</v>
      </c>
      <c r="J170" s="80"/>
      <c r="K170" s="65" t="s">
        <v>46</v>
      </c>
      <c r="L170" s="65" t="s">
        <v>65</v>
      </c>
      <c r="M170" s="65" t="s">
        <v>89</v>
      </c>
      <c r="N170" s="79" t="s">
        <v>377</v>
      </c>
      <c r="P170" s="81">
        <v>1544.07</v>
      </c>
      <c r="Q170" s="81">
        <v>0</v>
      </c>
      <c r="R170" s="81">
        <v>0</v>
      </c>
      <c r="S170" s="81">
        <v>0</v>
      </c>
      <c r="T170" s="81">
        <v>0</v>
      </c>
      <c r="U170" s="81">
        <v>0</v>
      </c>
      <c r="V170" s="81">
        <v>0</v>
      </c>
      <c r="W170" s="81">
        <v>0</v>
      </c>
      <c r="X170" s="81">
        <v>0</v>
      </c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</row>
    <row r="171" spans="2:123" x14ac:dyDescent="0.2">
      <c r="B171" s="78" t="s">
        <v>466</v>
      </c>
      <c r="C171" s="78" t="s">
        <v>729</v>
      </c>
      <c r="D171" s="79" t="s">
        <v>468</v>
      </c>
      <c r="E171" s="79" t="s">
        <v>469</v>
      </c>
      <c r="F171" s="79" t="s">
        <v>730</v>
      </c>
      <c r="G171" s="80"/>
      <c r="H171" s="80">
        <v>44562</v>
      </c>
      <c r="I171" s="80">
        <v>44926</v>
      </c>
      <c r="J171" s="80">
        <v>44927</v>
      </c>
      <c r="K171" s="65" t="s">
        <v>46</v>
      </c>
      <c r="L171" s="65" t="s">
        <v>65</v>
      </c>
      <c r="M171" s="65" t="s">
        <v>89</v>
      </c>
      <c r="N171" s="79" t="s">
        <v>377</v>
      </c>
      <c r="P171" s="81">
        <v>17482.5</v>
      </c>
      <c r="Q171" s="81">
        <v>24780.49</v>
      </c>
      <c r="R171" s="81">
        <v>11439.39</v>
      </c>
      <c r="S171" s="81">
        <v>10187.01</v>
      </c>
      <c r="T171" s="81">
        <v>17473.669999999998</v>
      </c>
      <c r="U171" s="81">
        <v>13473.44</v>
      </c>
      <c r="V171" s="81">
        <v>12017.32</v>
      </c>
      <c r="W171" s="81">
        <v>9873.68</v>
      </c>
      <c r="X171" s="81">
        <v>9510.76</v>
      </c>
      <c r="Y171" s="81">
        <v>15577.819723943903</v>
      </c>
      <c r="Z171" s="81">
        <v>22366.880236773723</v>
      </c>
      <c r="AA171" s="81">
        <v>10642.035847142368</v>
      </c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</row>
    <row r="172" spans="2:123" x14ac:dyDescent="0.2">
      <c r="B172" s="78" t="s">
        <v>466</v>
      </c>
      <c r="C172" s="78" t="s">
        <v>731</v>
      </c>
      <c r="D172" s="79" t="s">
        <v>468</v>
      </c>
      <c r="E172" s="79" t="s">
        <v>469</v>
      </c>
      <c r="F172" s="79"/>
      <c r="G172" s="80"/>
      <c r="H172" s="80">
        <v>44166</v>
      </c>
      <c r="I172" s="80">
        <v>44561</v>
      </c>
      <c r="J172" s="80"/>
      <c r="K172" s="65" t="s">
        <v>46</v>
      </c>
      <c r="L172" s="65" t="s">
        <v>65</v>
      </c>
      <c r="M172" s="65" t="s">
        <v>89</v>
      </c>
      <c r="N172" s="79" t="s">
        <v>377</v>
      </c>
      <c r="P172" s="81">
        <v>4062.15</v>
      </c>
      <c r="Q172" s="81">
        <v>0</v>
      </c>
      <c r="R172" s="81">
        <v>0</v>
      </c>
      <c r="S172" s="81">
        <v>0</v>
      </c>
      <c r="T172" s="81">
        <v>0</v>
      </c>
      <c r="U172" s="81">
        <v>0</v>
      </c>
      <c r="V172" s="81">
        <v>0</v>
      </c>
      <c r="W172" s="81">
        <v>0</v>
      </c>
      <c r="X172" s="81">
        <v>0</v>
      </c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81"/>
      <c r="DF172" s="81"/>
      <c r="DG172" s="81"/>
      <c r="DH172" s="81"/>
      <c r="DI172" s="81"/>
      <c r="DJ172" s="81"/>
      <c r="DK172" s="81"/>
      <c r="DL172" s="81"/>
      <c r="DM172" s="81"/>
      <c r="DN172" s="81"/>
      <c r="DO172" s="81"/>
      <c r="DP172" s="81"/>
      <c r="DQ172" s="81"/>
      <c r="DR172" s="81"/>
      <c r="DS172" s="81"/>
    </row>
    <row r="173" spans="2:123" x14ac:dyDescent="0.2">
      <c r="B173" s="78" t="s">
        <v>466</v>
      </c>
      <c r="C173" s="78" t="s">
        <v>732</v>
      </c>
      <c r="D173" s="79" t="s">
        <v>468</v>
      </c>
      <c r="E173" s="79" t="s">
        <v>469</v>
      </c>
      <c r="F173" s="79" t="s">
        <v>733</v>
      </c>
      <c r="G173" s="80"/>
      <c r="H173" s="80">
        <v>44569</v>
      </c>
      <c r="I173" s="80">
        <v>44926</v>
      </c>
      <c r="J173" s="80">
        <v>44927</v>
      </c>
      <c r="K173" s="65" t="s">
        <v>46</v>
      </c>
      <c r="L173" s="65" t="s">
        <v>65</v>
      </c>
      <c r="M173" s="65" t="s">
        <v>89</v>
      </c>
      <c r="N173" s="79" t="s">
        <v>377</v>
      </c>
      <c r="P173" s="81">
        <v>11687.48</v>
      </c>
      <c r="Q173" s="81">
        <v>12051.63</v>
      </c>
      <c r="R173" s="81">
        <v>6238.32</v>
      </c>
      <c r="S173" s="81">
        <v>3332.6</v>
      </c>
      <c r="T173" s="81">
        <v>8222.34</v>
      </c>
      <c r="U173" s="81">
        <v>9235.65</v>
      </c>
      <c r="V173" s="81">
        <v>20195.89</v>
      </c>
      <c r="W173" s="81">
        <v>11888.49</v>
      </c>
      <c r="X173" s="81">
        <v>12305.13</v>
      </c>
      <c r="Y173" s="81">
        <v>22366.173402868313</v>
      </c>
      <c r="Z173" s="81">
        <v>41982.342566856285</v>
      </c>
      <c r="AA173" s="81">
        <v>11965.955568736934</v>
      </c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81"/>
      <c r="DF173" s="81"/>
      <c r="DG173" s="81"/>
      <c r="DH173" s="81"/>
      <c r="DI173" s="81"/>
      <c r="DJ173" s="81"/>
      <c r="DK173" s="81"/>
      <c r="DL173" s="81"/>
      <c r="DM173" s="81"/>
      <c r="DN173" s="81"/>
      <c r="DO173" s="81"/>
      <c r="DP173" s="81"/>
      <c r="DQ173" s="81"/>
      <c r="DR173" s="81"/>
      <c r="DS173" s="81"/>
    </row>
    <row r="174" spans="2:123" x14ac:dyDescent="0.2">
      <c r="B174" s="78" t="s">
        <v>466</v>
      </c>
      <c r="C174" s="78" t="s">
        <v>734</v>
      </c>
      <c r="D174" s="79" t="s">
        <v>468</v>
      </c>
      <c r="E174" s="79" t="s">
        <v>469</v>
      </c>
      <c r="F174" s="79"/>
      <c r="G174" s="80"/>
      <c r="H174" s="80">
        <v>44256</v>
      </c>
      <c r="I174" s="80">
        <v>44742</v>
      </c>
      <c r="J174" s="80"/>
      <c r="K174" s="65" t="s">
        <v>46</v>
      </c>
      <c r="L174" s="65" t="s">
        <v>65</v>
      </c>
      <c r="M174" s="65" t="s">
        <v>89</v>
      </c>
      <c r="N174" s="79" t="s">
        <v>377</v>
      </c>
      <c r="P174" s="81">
        <v>11504.05</v>
      </c>
      <c r="Q174" s="81">
        <v>11703.64</v>
      </c>
      <c r="R174" s="81">
        <v>13793.3</v>
      </c>
      <c r="S174" s="81">
        <v>6876.91</v>
      </c>
      <c r="T174" s="81">
        <v>6129.26</v>
      </c>
      <c r="U174" s="81">
        <v>3011.6</v>
      </c>
      <c r="V174" s="81">
        <v>0</v>
      </c>
      <c r="W174" s="81">
        <v>0</v>
      </c>
      <c r="X174" s="81">
        <v>0</v>
      </c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81"/>
      <c r="DF174" s="81"/>
      <c r="DG174" s="81"/>
      <c r="DH174" s="81"/>
      <c r="DI174" s="81"/>
      <c r="DJ174" s="81"/>
      <c r="DK174" s="81"/>
      <c r="DL174" s="81"/>
      <c r="DM174" s="81"/>
      <c r="DN174" s="81"/>
      <c r="DO174" s="81"/>
      <c r="DP174" s="81"/>
      <c r="DQ174" s="81"/>
      <c r="DR174" s="81"/>
      <c r="DS174" s="81"/>
    </row>
    <row r="175" spans="2:123" x14ac:dyDescent="0.2">
      <c r="B175" s="78" t="s">
        <v>466</v>
      </c>
      <c r="C175" s="78" t="s">
        <v>735</v>
      </c>
      <c r="D175" s="79" t="s">
        <v>468</v>
      </c>
      <c r="E175" s="79" t="s">
        <v>469</v>
      </c>
      <c r="F175" s="79" t="s">
        <v>736</v>
      </c>
      <c r="G175" s="80"/>
      <c r="H175" s="80">
        <v>44728</v>
      </c>
      <c r="I175" s="80">
        <v>44926</v>
      </c>
      <c r="J175" s="80">
        <v>44927</v>
      </c>
      <c r="K175" s="65" t="s">
        <v>46</v>
      </c>
      <c r="L175" s="65" t="s">
        <v>65</v>
      </c>
      <c r="M175" s="65" t="s">
        <v>89</v>
      </c>
      <c r="N175" s="79" t="s">
        <v>377</v>
      </c>
      <c r="P175" s="81">
        <v>0</v>
      </c>
      <c r="Q175" s="81">
        <v>0</v>
      </c>
      <c r="R175" s="81">
        <v>0</v>
      </c>
      <c r="S175" s="81">
        <v>0</v>
      </c>
      <c r="T175" s="81">
        <v>0</v>
      </c>
      <c r="U175" s="81">
        <v>16753.330000000002</v>
      </c>
      <c r="V175" s="81">
        <v>12791.82</v>
      </c>
      <c r="W175" s="81">
        <v>8857.02</v>
      </c>
      <c r="X175" s="81">
        <v>6677.83</v>
      </c>
      <c r="Y175" s="81">
        <v>15328.041044776117</v>
      </c>
      <c r="Z175" s="81">
        <v>27598.747573110064</v>
      </c>
      <c r="AA175" s="81">
        <v>7788.2113821138191</v>
      </c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81"/>
      <c r="DF175" s="81"/>
      <c r="DG175" s="81"/>
      <c r="DH175" s="81"/>
      <c r="DI175" s="81"/>
      <c r="DJ175" s="81"/>
      <c r="DK175" s="81"/>
      <c r="DL175" s="81"/>
      <c r="DM175" s="81"/>
      <c r="DN175" s="81"/>
      <c r="DO175" s="81"/>
      <c r="DP175" s="81"/>
      <c r="DQ175" s="81"/>
      <c r="DR175" s="81"/>
      <c r="DS175" s="81"/>
    </row>
    <row r="176" spans="2:123" x14ac:dyDescent="0.2">
      <c r="B176" s="78" t="s">
        <v>737</v>
      </c>
      <c r="C176" s="78" t="s">
        <v>738</v>
      </c>
      <c r="D176" s="79" t="s">
        <v>739</v>
      </c>
      <c r="E176" s="79" t="s">
        <v>740</v>
      </c>
      <c r="F176" s="79" t="s">
        <v>741</v>
      </c>
      <c r="G176" s="80"/>
      <c r="H176" s="80">
        <v>44287</v>
      </c>
      <c r="I176" s="80">
        <v>44742</v>
      </c>
      <c r="J176" s="80"/>
      <c r="K176" s="65" t="s">
        <v>52</v>
      </c>
      <c r="L176" s="65" t="s">
        <v>65</v>
      </c>
      <c r="M176" s="65" t="s">
        <v>89</v>
      </c>
      <c r="N176" s="79" t="s">
        <v>377</v>
      </c>
      <c r="P176" s="81">
        <v>403562.51</v>
      </c>
      <c r="Q176" s="81">
        <v>321328.53000000003</v>
      </c>
      <c r="R176" s="81">
        <v>76321.08</v>
      </c>
      <c r="S176" s="81">
        <v>-719731.22</v>
      </c>
      <c r="T176" s="81">
        <v>172914.6</v>
      </c>
      <c r="U176" s="81">
        <v>509710.97</v>
      </c>
      <c r="V176" s="81">
        <v>0</v>
      </c>
      <c r="W176" s="81">
        <v>0</v>
      </c>
      <c r="X176" s="81">
        <v>0</v>
      </c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</row>
    <row r="177" spans="2:123" x14ac:dyDescent="0.2">
      <c r="B177" s="78" t="s">
        <v>742</v>
      </c>
      <c r="C177" s="78" t="s">
        <v>743</v>
      </c>
      <c r="D177" s="79" t="s">
        <v>744</v>
      </c>
      <c r="E177" s="79" t="s">
        <v>744</v>
      </c>
      <c r="F177" s="79" t="s">
        <v>745</v>
      </c>
      <c r="G177" s="80"/>
      <c r="H177" s="80">
        <v>44256</v>
      </c>
      <c r="I177" s="80">
        <v>44926</v>
      </c>
      <c r="J177" s="80"/>
      <c r="K177" s="65" t="s">
        <v>52</v>
      </c>
      <c r="L177" s="65" t="s">
        <v>65</v>
      </c>
      <c r="M177" s="65" t="s">
        <v>89</v>
      </c>
      <c r="N177" s="79" t="s">
        <v>377</v>
      </c>
      <c r="P177" s="81">
        <v>10728.46</v>
      </c>
      <c r="Q177" s="81">
        <v>27549.279999999999</v>
      </c>
      <c r="R177" s="81">
        <v>-4545.45</v>
      </c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  <c r="DR177" s="81"/>
      <c r="DS177" s="81"/>
    </row>
    <row r="178" spans="2:123" x14ac:dyDescent="0.2">
      <c r="B178" s="78" t="s">
        <v>742</v>
      </c>
      <c r="C178" s="78" t="s">
        <v>743</v>
      </c>
      <c r="D178" s="79" t="s">
        <v>744</v>
      </c>
      <c r="E178" s="79" t="s">
        <v>744</v>
      </c>
      <c r="F178" s="79" t="s">
        <v>745</v>
      </c>
      <c r="G178" s="80"/>
      <c r="H178" s="80">
        <v>44256</v>
      </c>
      <c r="I178" s="80">
        <v>44926</v>
      </c>
      <c r="J178" s="80"/>
      <c r="K178" s="65" t="s">
        <v>52</v>
      </c>
      <c r="L178" s="65" t="s">
        <v>65</v>
      </c>
      <c r="M178" s="65" t="s">
        <v>89</v>
      </c>
      <c r="N178" s="79" t="s">
        <v>376</v>
      </c>
      <c r="P178" s="81">
        <v>0</v>
      </c>
      <c r="Q178" s="81">
        <v>0</v>
      </c>
      <c r="R178" s="81">
        <v>9090.91</v>
      </c>
      <c r="S178" s="81">
        <v>4545.45</v>
      </c>
      <c r="T178" s="81">
        <v>4545.45</v>
      </c>
      <c r="U178" s="81">
        <v>4545.45</v>
      </c>
      <c r="V178" s="81">
        <v>4545.45</v>
      </c>
      <c r="W178" s="81">
        <v>4545.45</v>
      </c>
      <c r="X178" s="81">
        <v>4545.45</v>
      </c>
      <c r="Y178" s="81">
        <v>4545.4633333333331</v>
      </c>
      <c r="Z178" s="81">
        <v>4545.4633333333331</v>
      </c>
      <c r="AA178" s="81">
        <v>4545.4633333333331</v>
      </c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/>
      <c r="DD178" s="81"/>
      <c r="DE178" s="81"/>
      <c r="DF178" s="81"/>
      <c r="DG178" s="81"/>
      <c r="DH178" s="81"/>
      <c r="DI178" s="81"/>
      <c r="DJ178" s="81"/>
      <c r="DK178" s="81"/>
      <c r="DL178" s="81"/>
      <c r="DM178" s="81"/>
      <c r="DN178" s="81"/>
      <c r="DO178" s="81"/>
      <c r="DP178" s="81"/>
      <c r="DQ178" s="81"/>
      <c r="DR178" s="81"/>
      <c r="DS178" s="81"/>
    </row>
    <row r="179" spans="2:123" x14ac:dyDescent="0.2">
      <c r="B179" s="78" t="s">
        <v>746</v>
      </c>
      <c r="C179" s="78" t="s">
        <v>747</v>
      </c>
      <c r="D179" s="79" t="s">
        <v>748</v>
      </c>
      <c r="E179" s="79" t="s">
        <v>748</v>
      </c>
      <c r="F179" s="79"/>
      <c r="G179" s="80"/>
      <c r="H179" s="80">
        <v>44287</v>
      </c>
      <c r="I179" s="80">
        <v>44651</v>
      </c>
      <c r="J179" s="80"/>
      <c r="K179" s="65" t="s">
        <v>65</v>
      </c>
      <c r="L179" s="65" t="s">
        <v>65</v>
      </c>
      <c r="M179" s="65" t="s">
        <v>89</v>
      </c>
      <c r="N179" s="79" t="s">
        <v>376</v>
      </c>
      <c r="P179" s="81">
        <v>131.21</v>
      </c>
      <c r="Q179" s="81">
        <v>131.21</v>
      </c>
      <c r="R179" s="81">
        <v>131.21</v>
      </c>
      <c r="S179" s="81">
        <v>0</v>
      </c>
      <c r="T179" s="81">
        <v>0</v>
      </c>
      <c r="U179" s="81">
        <v>0</v>
      </c>
      <c r="V179" s="81">
        <v>0</v>
      </c>
      <c r="W179" s="81">
        <v>0</v>
      </c>
      <c r="X179" s="81">
        <v>0</v>
      </c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  <c r="DR179" s="81"/>
      <c r="DS179" s="81"/>
    </row>
    <row r="180" spans="2:123" x14ac:dyDescent="0.2">
      <c r="B180" s="78" t="s">
        <v>588</v>
      </c>
      <c r="C180" s="78" t="s">
        <v>749</v>
      </c>
      <c r="D180" s="79" t="s">
        <v>590</v>
      </c>
      <c r="E180" s="79" t="s">
        <v>541</v>
      </c>
      <c r="F180" s="79" t="s">
        <v>750</v>
      </c>
      <c r="G180" s="80"/>
      <c r="H180" s="80">
        <v>44187</v>
      </c>
      <c r="I180" s="80">
        <v>44916</v>
      </c>
      <c r="J180" s="80">
        <v>44927</v>
      </c>
      <c r="K180" s="65" t="s">
        <v>45</v>
      </c>
      <c r="L180" s="65" t="s">
        <v>65</v>
      </c>
      <c r="M180" s="65" t="s">
        <v>89</v>
      </c>
      <c r="N180" s="79" t="s">
        <v>376</v>
      </c>
      <c r="P180" s="81">
        <v>29379.759999999998</v>
      </c>
      <c r="Q180" s="81">
        <v>20377.91</v>
      </c>
      <c r="R180" s="81">
        <v>22561.25</v>
      </c>
      <c r="S180" s="81">
        <v>21833.47</v>
      </c>
      <c r="T180" s="81">
        <v>22561.25</v>
      </c>
      <c r="U180" s="81">
        <v>21833.47</v>
      </c>
      <c r="V180" s="81">
        <v>22561.25</v>
      </c>
      <c r="W180" s="81">
        <v>22561.25</v>
      </c>
      <c r="X180" s="81">
        <v>21833.47</v>
      </c>
      <c r="Y180" s="81">
        <v>22561.253879184242</v>
      </c>
      <c r="Z180" s="81">
        <v>21833.471495984748</v>
      </c>
      <c r="AA180" s="81">
        <v>15283.430047189322</v>
      </c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>
        <v>-26584.98</v>
      </c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  <c r="DR180" s="81"/>
      <c r="DS180" s="81"/>
    </row>
    <row r="181" spans="2:123" x14ac:dyDescent="0.2">
      <c r="B181" s="78" t="s">
        <v>194</v>
      </c>
      <c r="C181" s="78" t="s">
        <v>195</v>
      </c>
      <c r="D181" s="79" t="s">
        <v>196</v>
      </c>
      <c r="E181" s="79" t="s">
        <v>196</v>
      </c>
      <c r="F181" s="79"/>
      <c r="G181" s="80"/>
      <c r="H181" s="80">
        <v>44348</v>
      </c>
      <c r="I181" s="80">
        <v>45807</v>
      </c>
      <c r="J181" s="80"/>
      <c r="K181" s="65" t="s">
        <v>62</v>
      </c>
      <c r="L181" s="65" t="s">
        <v>65</v>
      </c>
      <c r="M181" s="65" t="s">
        <v>89</v>
      </c>
      <c r="N181" s="79" t="s">
        <v>377</v>
      </c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  <c r="DR181" s="81"/>
      <c r="DS181" s="81"/>
    </row>
    <row r="182" spans="2:123" x14ac:dyDescent="0.2">
      <c r="B182" s="78" t="s">
        <v>751</v>
      </c>
      <c r="C182" s="78" t="s">
        <v>752</v>
      </c>
      <c r="D182" s="79" t="s">
        <v>753</v>
      </c>
      <c r="E182" s="79" t="s">
        <v>139</v>
      </c>
      <c r="F182" s="79" t="s">
        <v>754</v>
      </c>
      <c r="G182" s="80"/>
      <c r="H182" s="80">
        <v>44409</v>
      </c>
      <c r="I182" s="80">
        <v>44681</v>
      </c>
      <c r="J182" s="80"/>
      <c r="K182" s="65" t="s">
        <v>46</v>
      </c>
      <c r="L182" s="65" t="s">
        <v>65</v>
      </c>
      <c r="M182" s="65" t="s">
        <v>89</v>
      </c>
      <c r="N182" s="79" t="s">
        <v>377</v>
      </c>
      <c r="P182" s="81">
        <v>45371.39</v>
      </c>
      <c r="Q182" s="81">
        <v>44984.41</v>
      </c>
      <c r="R182" s="81">
        <v>26424.400000000001</v>
      </c>
      <c r="S182" s="81">
        <v>7276.38</v>
      </c>
      <c r="T182" s="81">
        <v>-20786.14</v>
      </c>
      <c r="U182" s="81">
        <v>18557.939999999999</v>
      </c>
      <c r="V182" s="81">
        <v>14330.16</v>
      </c>
      <c r="W182" s="81">
        <v>0</v>
      </c>
      <c r="X182" s="81">
        <v>0</v>
      </c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</row>
    <row r="183" spans="2:123" x14ac:dyDescent="0.2">
      <c r="B183" s="78" t="s">
        <v>679</v>
      </c>
      <c r="C183" s="78" t="s">
        <v>755</v>
      </c>
      <c r="D183" s="79" t="s">
        <v>681</v>
      </c>
      <c r="E183" s="79" t="s">
        <v>682</v>
      </c>
      <c r="F183" s="79"/>
      <c r="G183" s="80"/>
      <c r="H183" s="80">
        <v>44287</v>
      </c>
      <c r="I183" s="80">
        <v>44651</v>
      </c>
      <c r="J183" s="80"/>
      <c r="K183" s="65" t="s">
        <v>46</v>
      </c>
      <c r="L183" s="65" t="s">
        <v>65</v>
      </c>
      <c r="M183" s="65" t="s">
        <v>89</v>
      </c>
      <c r="N183" s="79" t="s">
        <v>376</v>
      </c>
      <c r="P183" s="81">
        <v>4166.67</v>
      </c>
      <c r="Q183" s="81">
        <v>4166.67</v>
      </c>
      <c r="R183" s="81">
        <v>4166.67</v>
      </c>
      <c r="S183" s="81">
        <v>0</v>
      </c>
      <c r="T183" s="81">
        <v>0</v>
      </c>
      <c r="U183" s="81">
        <v>0</v>
      </c>
      <c r="V183" s="81">
        <v>0</v>
      </c>
      <c r="W183" s="81">
        <v>0</v>
      </c>
      <c r="X183" s="81">
        <v>0</v>
      </c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</row>
    <row r="184" spans="2:123" x14ac:dyDescent="0.2">
      <c r="B184" s="78" t="s">
        <v>756</v>
      </c>
      <c r="C184" s="78" t="s">
        <v>757</v>
      </c>
      <c r="D184" s="79" t="s">
        <v>758</v>
      </c>
      <c r="E184" s="79" t="s">
        <v>450</v>
      </c>
      <c r="F184" s="79"/>
      <c r="G184" s="80"/>
      <c r="H184" s="80">
        <v>44294</v>
      </c>
      <c r="I184" s="80">
        <v>44658</v>
      </c>
      <c r="J184" s="80"/>
      <c r="K184" s="65" t="s">
        <v>46</v>
      </c>
      <c r="L184" s="65" t="s">
        <v>74</v>
      </c>
      <c r="M184" s="65" t="s">
        <v>89</v>
      </c>
      <c r="N184" s="79" t="s">
        <v>376</v>
      </c>
      <c r="P184" s="81">
        <v>1562.5</v>
      </c>
      <c r="Q184" s="81">
        <v>1562.5</v>
      </c>
      <c r="R184" s="81">
        <v>1562.5</v>
      </c>
      <c r="S184" s="81">
        <v>0</v>
      </c>
      <c r="T184" s="81">
        <v>0</v>
      </c>
      <c r="U184" s="81">
        <v>0</v>
      </c>
      <c r="V184" s="81">
        <v>0</v>
      </c>
      <c r="W184" s="81">
        <v>0</v>
      </c>
      <c r="X184" s="81">
        <v>0</v>
      </c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</row>
    <row r="185" spans="2:123" x14ac:dyDescent="0.2">
      <c r="B185" s="78" t="s">
        <v>679</v>
      </c>
      <c r="C185" s="78" t="s">
        <v>759</v>
      </c>
      <c r="D185" s="79" t="s">
        <v>681</v>
      </c>
      <c r="E185" s="79" t="s">
        <v>682</v>
      </c>
      <c r="F185" s="79"/>
      <c r="G185" s="80"/>
      <c r="H185" s="80">
        <v>44312</v>
      </c>
      <c r="I185" s="80">
        <v>44592</v>
      </c>
      <c r="J185" s="80"/>
      <c r="K185" s="65" t="s">
        <v>46</v>
      </c>
      <c r="L185" s="65" t="s">
        <v>65</v>
      </c>
      <c r="M185" s="65" t="s">
        <v>89</v>
      </c>
      <c r="N185" s="79" t="s">
        <v>377</v>
      </c>
      <c r="P185" s="81">
        <v>36925</v>
      </c>
      <c r="Q185" s="81">
        <v>0</v>
      </c>
      <c r="R185" s="81">
        <v>0</v>
      </c>
      <c r="S185" s="81">
        <v>0</v>
      </c>
      <c r="T185" s="81">
        <v>0</v>
      </c>
      <c r="U185" s="81">
        <v>0</v>
      </c>
      <c r="V185" s="81">
        <v>0</v>
      </c>
      <c r="W185" s="81">
        <v>0</v>
      </c>
      <c r="X185" s="81">
        <v>0</v>
      </c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</row>
    <row r="186" spans="2:123" x14ac:dyDescent="0.2">
      <c r="B186" s="78" t="s">
        <v>132</v>
      </c>
      <c r="C186" s="78" t="s">
        <v>760</v>
      </c>
      <c r="D186" s="79" t="s">
        <v>134</v>
      </c>
      <c r="E186" s="79" t="s">
        <v>761</v>
      </c>
      <c r="F186" s="79" t="s">
        <v>762</v>
      </c>
      <c r="G186" s="80"/>
      <c r="H186" s="80"/>
      <c r="I186" s="80"/>
      <c r="J186" s="80"/>
      <c r="K186" s="65" t="s">
        <v>47</v>
      </c>
      <c r="L186" s="65" t="s">
        <v>65</v>
      </c>
      <c r="M186" s="65" t="s">
        <v>89</v>
      </c>
      <c r="N186" s="79" t="s">
        <v>377</v>
      </c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>
        <v>16381.09</v>
      </c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</row>
    <row r="187" spans="2:123" x14ac:dyDescent="0.2">
      <c r="B187" s="78" t="s">
        <v>140</v>
      </c>
      <c r="C187" s="78" t="s">
        <v>655</v>
      </c>
      <c r="D187" s="79" t="s">
        <v>656</v>
      </c>
      <c r="E187" s="79" t="s">
        <v>143</v>
      </c>
      <c r="F187" s="79"/>
      <c r="G187" s="80"/>
      <c r="H187" s="80">
        <v>44258</v>
      </c>
      <c r="I187" s="80">
        <v>44987</v>
      </c>
      <c r="J187" s="80"/>
      <c r="K187" s="65" t="s">
        <v>46</v>
      </c>
      <c r="L187" s="65" t="s">
        <v>65</v>
      </c>
      <c r="M187" s="65" t="s">
        <v>89</v>
      </c>
      <c r="N187" s="79" t="s">
        <v>376</v>
      </c>
      <c r="P187" s="81">
        <v>0</v>
      </c>
      <c r="Q187" s="81">
        <v>0</v>
      </c>
      <c r="R187" s="81">
        <v>720000</v>
      </c>
      <c r="S187" s="81">
        <v>0</v>
      </c>
      <c r="T187" s="81">
        <v>0</v>
      </c>
      <c r="U187" s="81">
        <v>0</v>
      </c>
      <c r="V187" s="81">
        <v>0</v>
      </c>
      <c r="W187" s="81">
        <v>0</v>
      </c>
      <c r="X187" s="81">
        <v>0</v>
      </c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  <c r="DR187" s="81"/>
      <c r="DS187" s="81"/>
    </row>
    <row r="188" spans="2:123" x14ac:dyDescent="0.2">
      <c r="B188" s="78" t="s">
        <v>763</v>
      </c>
      <c r="C188" s="78" t="s">
        <v>764</v>
      </c>
      <c r="D188" s="79" t="s">
        <v>765</v>
      </c>
      <c r="E188" s="79" t="s">
        <v>765</v>
      </c>
      <c r="F188" s="79" t="s">
        <v>766</v>
      </c>
      <c r="G188" s="80"/>
      <c r="H188" s="80">
        <v>44652</v>
      </c>
      <c r="I188" s="80">
        <v>44834</v>
      </c>
      <c r="J188" s="80"/>
      <c r="K188" s="65" t="s">
        <v>58</v>
      </c>
      <c r="L188" s="65" t="s">
        <v>65</v>
      </c>
      <c r="M188" s="65" t="s">
        <v>89</v>
      </c>
      <c r="N188" s="79" t="s">
        <v>376</v>
      </c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  <c r="DR188" s="81"/>
      <c r="DS188" s="81"/>
    </row>
    <row r="189" spans="2:123" x14ac:dyDescent="0.2">
      <c r="B189" s="78" t="s">
        <v>763</v>
      </c>
      <c r="C189" s="78" t="s">
        <v>764</v>
      </c>
      <c r="D189" s="79" t="s">
        <v>765</v>
      </c>
      <c r="E189" s="79" t="s">
        <v>765</v>
      </c>
      <c r="F189" s="79" t="s">
        <v>766</v>
      </c>
      <c r="G189" s="80"/>
      <c r="H189" s="80">
        <v>44652</v>
      </c>
      <c r="I189" s="80">
        <v>44834</v>
      </c>
      <c r="J189" s="80"/>
      <c r="K189" s="65" t="s">
        <v>58</v>
      </c>
      <c r="L189" s="65" t="s">
        <v>65</v>
      </c>
      <c r="M189" s="65" t="s">
        <v>89</v>
      </c>
      <c r="N189" s="79" t="s">
        <v>377</v>
      </c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  <c r="DR189" s="81"/>
      <c r="DS189" s="81"/>
    </row>
    <row r="190" spans="2:123" x14ac:dyDescent="0.2">
      <c r="B190" s="78" t="s">
        <v>767</v>
      </c>
      <c r="C190" s="78" t="s">
        <v>768</v>
      </c>
      <c r="D190" s="79" t="s">
        <v>769</v>
      </c>
      <c r="E190" s="79" t="s">
        <v>769</v>
      </c>
      <c r="F190" s="79" t="s">
        <v>770</v>
      </c>
      <c r="G190" s="80"/>
      <c r="H190" s="80">
        <v>44317</v>
      </c>
      <c r="I190" s="80">
        <v>44681</v>
      </c>
      <c r="J190" s="80"/>
      <c r="K190" s="65" t="s">
        <v>45</v>
      </c>
      <c r="L190" s="65" t="s">
        <v>65</v>
      </c>
      <c r="M190" s="65" t="s">
        <v>89</v>
      </c>
      <c r="N190" s="79" t="s">
        <v>376</v>
      </c>
      <c r="P190" s="81">
        <v>231.45</v>
      </c>
      <c r="Q190" s="81">
        <v>231.45</v>
      </c>
      <c r="R190" s="81">
        <v>231.45</v>
      </c>
      <c r="S190" s="81">
        <v>231.45</v>
      </c>
      <c r="T190" s="81">
        <v>0</v>
      </c>
      <c r="U190" s="81">
        <v>0</v>
      </c>
      <c r="V190" s="81">
        <v>0</v>
      </c>
      <c r="W190" s="81">
        <v>0</v>
      </c>
      <c r="X190" s="81">
        <v>0</v>
      </c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  <c r="DR190" s="81"/>
      <c r="DS190" s="81"/>
    </row>
    <row r="191" spans="2:123" x14ac:dyDescent="0.2">
      <c r="B191" s="78" t="s">
        <v>737</v>
      </c>
      <c r="C191" s="78" t="s">
        <v>771</v>
      </c>
      <c r="D191" s="79" t="s">
        <v>739</v>
      </c>
      <c r="E191" s="79" t="s">
        <v>740</v>
      </c>
      <c r="F191" s="79" t="s">
        <v>772</v>
      </c>
      <c r="G191" s="80"/>
      <c r="H191" s="80">
        <v>44470</v>
      </c>
      <c r="I191" s="80">
        <v>44834</v>
      </c>
      <c r="J191" s="80"/>
      <c r="K191" s="65" t="s">
        <v>52</v>
      </c>
      <c r="L191" s="65" t="s">
        <v>65</v>
      </c>
      <c r="M191" s="65" t="s">
        <v>89</v>
      </c>
      <c r="N191" s="79" t="s">
        <v>376</v>
      </c>
      <c r="P191" s="81">
        <v>56.25</v>
      </c>
      <c r="Q191" s="81">
        <v>56.25</v>
      </c>
      <c r="R191" s="81">
        <v>56.25</v>
      </c>
      <c r="S191" s="81">
        <v>56.25</v>
      </c>
      <c r="T191" s="81">
        <v>56.25</v>
      </c>
      <c r="U191" s="81">
        <v>56.25</v>
      </c>
      <c r="V191" s="81">
        <v>56.25</v>
      </c>
      <c r="W191" s="81">
        <v>56.25</v>
      </c>
      <c r="X191" s="81">
        <v>56.25</v>
      </c>
      <c r="Y191" s="81">
        <v>675</v>
      </c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</row>
    <row r="192" spans="2:123" x14ac:dyDescent="0.2">
      <c r="B192" s="78" t="s">
        <v>466</v>
      </c>
      <c r="C192" s="78" t="s">
        <v>773</v>
      </c>
      <c r="D192" s="79" t="s">
        <v>468</v>
      </c>
      <c r="E192" s="79" t="s">
        <v>469</v>
      </c>
      <c r="F192" s="79" t="s">
        <v>774</v>
      </c>
      <c r="G192" s="80"/>
      <c r="H192" s="80">
        <v>44470</v>
      </c>
      <c r="I192" s="80">
        <v>44896</v>
      </c>
      <c r="J192" s="80">
        <v>45262</v>
      </c>
      <c r="K192" s="65" t="s">
        <v>46</v>
      </c>
      <c r="L192" s="65" t="s">
        <v>65</v>
      </c>
      <c r="M192" s="65" t="s">
        <v>89</v>
      </c>
      <c r="N192" s="79" t="s">
        <v>377</v>
      </c>
      <c r="P192" s="81">
        <v>27912.37</v>
      </c>
      <c r="Q192" s="81">
        <v>11817.91</v>
      </c>
      <c r="R192" s="81">
        <v>12259.87</v>
      </c>
      <c r="S192" s="81">
        <v>10201.33</v>
      </c>
      <c r="T192" s="81">
        <v>8240.57</v>
      </c>
      <c r="U192" s="81">
        <v>6589.78</v>
      </c>
      <c r="V192" s="81">
        <v>3351.45</v>
      </c>
      <c r="W192" s="81">
        <v>6463.51</v>
      </c>
      <c r="X192" s="81">
        <v>9662.56</v>
      </c>
      <c r="Y192" s="81">
        <v>5277.3895744680194</v>
      </c>
      <c r="Z192" s="81">
        <v>5378.9521392313181</v>
      </c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  <c r="DR192" s="81"/>
      <c r="DS192" s="81"/>
    </row>
    <row r="193" spans="2:123" x14ac:dyDescent="0.2">
      <c r="B193" s="78" t="s">
        <v>317</v>
      </c>
      <c r="C193" s="78" t="s">
        <v>775</v>
      </c>
      <c r="D193" s="79" t="s">
        <v>501</v>
      </c>
      <c r="E193" s="79" t="s">
        <v>501</v>
      </c>
      <c r="F193" s="79"/>
      <c r="G193" s="80"/>
      <c r="H193" s="80">
        <v>44470</v>
      </c>
      <c r="I193" s="80">
        <v>44500</v>
      </c>
      <c r="J193" s="80"/>
      <c r="K193" s="65" t="s">
        <v>53</v>
      </c>
      <c r="L193" s="65" t="s">
        <v>65</v>
      </c>
      <c r="M193" s="65" t="s">
        <v>89</v>
      </c>
      <c r="N193" s="79" t="s">
        <v>377</v>
      </c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  <c r="DR193" s="81"/>
      <c r="DS193" s="81"/>
    </row>
    <row r="194" spans="2:123" x14ac:dyDescent="0.2">
      <c r="B194" s="78" t="s">
        <v>704</v>
      </c>
      <c r="C194" s="78" t="s">
        <v>776</v>
      </c>
      <c r="D194" s="79" t="s">
        <v>777</v>
      </c>
      <c r="E194" s="79" t="s">
        <v>707</v>
      </c>
      <c r="F194" s="79" t="s">
        <v>778</v>
      </c>
      <c r="G194" s="80"/>
      <c r="H194" s="80">
        <v>44470</v>
      </c>
      <c r="I194" s="80">
        <v>44834</v>
      </c>
      <c r="J194" s="80"/>
      <c r="K194" s="65" t="s">
        <v>65</v>
      </c>
      <c r="L194" s="65" t="s">
        <v>65</v>
      </c>
      <c r="M194" s="65" t="s">
        <v>89</v>
      </c>
      <c r="N194" s="79" t="s">
        <v>376</v>
      </c>
      <c r="P194" s="81">
        <v>1358.9</v>
      </c>
      <c r="Q194" s="81">
        <v>1358.9</v>
      </c>
      <c r="R194" s="81">
        <v>1227.4000000000001</v>
      </c>
      <c r="S194" s="81">
        <v>1358.9</v>
      </c>
      <c r="T194" s="81">
        <v>1315.07</v>
      </c>
      <c r="U194" s="81">
        <v>1358.9</v>
      </c>
      <c r="V194" s="81">
        <v>1315.07</v>
      </c>
      <c r="W194" s="81">
        <v>1358.9</v>
      </c>
      <c r="X194" s="81">
        <v>1358.9</v>
      </c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</row>
    <row r="195" spans="2:123" x14ac:dyDescent="0.2">
      <c r="B195" s="78" t="s">
        <v>779</v>
      </c>
      <c r="C195" s="78" t="s">
        <v>780</v>
      </c>
      <c r="D195" s="79" t="s">
        <v>781</v>
      </c>
      <c r="E195" s="79" t="s">
        <v>782</v>
      </c>
      <c r="F195" s="79" t="s">
        <v>781</v>
      </c>
      <c r="G195" s="80"/>
      <c r="H195" s="80"/>
      <c r="I195" s="80"/>
      <c r="J195" s="80"/>
      <c r="K195" s="65" t="s">
        <v>46</v>
      </c>
      <c r="L195" s="65" t="s">
        <v>65</v>
      </c>
      <c r="M195" s="65" t="s">
        <v>89</v>
      </c>
      <c r="N195" s="79" t="s">
        <v>377</v>
      </c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  <c r="DR195" s="81"/>
      <c r="DS195" s="81"/>
    </row>
    <row r="196" spans="2:123" x14ac:dyDescent="0.2">
      <c r="B196" s="78" t="s">
        <v>558</v>
      </c>
      <c r="C196" s="78" t="s">
        <v>783</v>
      </c>
      <c r="D196" s="79" t="s">
        <v>784</v>
      </c>
      <c r="E196" s="79" t="s">
        <v>561</v>
      </c>
      <c r="F196" s="79" t="s">
        <v>785</v>
      </c>
      <c r="G196" s="80"/>
      <c r="H196" s="80">
        <v>44562</v>
      </c>
      <c r="I196" s="80">
        <v>44926</v>
      </c>
      <c r="J196" s="80"/>
      <c r="K196" s="65" t="s">
        <v>60</v>
      </c>
      <c r="L196" s="65" t="s">
        <v>65</v>
      </c>
      <c r="M196" s="65" t="s">
        <v>89</v>
      </c>
      <c r="N196" s="79" t="s">
        <v>377</v>
      </c>
      <c r="P196" s="81">
        <v>0</v>
      </c>
      <c r="Q196" s="81">
        <v>0</v>
      </c>
      <c r="R196" s="81">
        <v>1469217.26</v>
      </c>
      <c r="S196" s="81">
        <v>536786.22</v>
      </c>
      <c r="T196" s="81">
        <v>499249.56</v>
      </c>
      <c r="U196" s="81">
        <v>592466.81999999995</v>
      </c>
      <c r="V196" s="81">
        <v>488346.89</v>
      </c>
      <c r="W196" s="81">
        <v>509324.02</v>
      </c>
      <c r="X196" s="81">
        <v>492085.16</v>
      </c>
      <c r="Y196" s="81">
        <v>469078.60377345886</v>
      </c>
      <c r="Z196" s="81">
        <v>481342.76970001496</v>
      </c>
      <c r="AA196" s="81">
        <v>462102.69948655297</v>
      </c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  <c r="DR196" s="81"/>
      <c r="DS196" s="81"/>
    </row>
    <row r="197" spans="2:123" x14ac:dyDescent="0.2">
      <c r="B197" s="78" t="s">
        <v>737</v>
      </c>
      <c r="C197" s="78" t="s">
        <v>786</v>
      </c>
      <c r="D197" s="79" t="s">
        <v>739</v>
      </c>
      <c r="E197" s="79" t="s">
        <v>740</v>
      </c>
      <c r="F197" s="79" t="s">
        <v>739</v>
      </c>
      <c r="G197" s="80"/>
      <c r="H197" s="80">
        <v>44593</v>
      </c>
      <c r="I197" s="80">
        <v>44607</v>
      </c>
      <c r="J197" s="80"/>
      <c r="K197" s="65" t="s">
        <v>52</v>
      </c>
      <c r="L197" s="65" t="s">
        <v>65</v>
      </c>
      <c r="M197" s="65" t="s">
        <v>89</v>
      </c>
      <c r="N197" s="79" t="s">
        <v>377</v>
      </c>
      <c r="P197" s="81">
        <v>0</v>
      </c>
      <c r="Q197" s="81">
        <v>25000</v>
      </c>
      <c r="R197" s="81">
        <v>0</v>
      </c>
      <c r="S197" s="81">
        <v>0</v>
      </c>
      <c r="T197" s="81">
        <v>0</v>
      </c>
      <c r="U197" s="81">
        <v>0</v>
      </c>
      <c r="V197" s="81">
        <v>0</v>
      </c>
      <c r="W197" s="81">
        <v>0</v>
      </c>
      <c r="X197" s="81">
        <v>0</v>
      </c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  <c r="DR197" s="81"/>
      <c r="DS197" s="81"/>
    </row>
    <row r="198" spans="2:123" x14ac:dyDescent="0.2">
      <c r="B198" s="78" t="s">
        <v>787</v>
      </c>
      <c r="C198" s="78" t="s">
        <v>788</v>
      </c>
      <c r="D198" s="79" t="s">
        <v>789</v>
      </c>
      <c r="E198" s="79" t="s">
        <v>790</v>
      </c>
      <c r="F198" s="79" t="s">
        <v>789</v>
      </c>
      <c r="G198" s="80"/>
      <c r="H198" s="80">
        <v>44594</v>
      </c>
      <c r="I198" s="80">
        <v>44651</v>
      </c>
      <c r="J198" s="80"/>
      <c r="K198" s="65" t="s">
        <v>65</v>
      </c>
      <c r="L198" s="65" t="s">
        <v>65</v>
      </c>
      <c r="M198" s="65" t="s">
        <v>89</v>
      </c>
      <c r="N198" s="79" t="s">
        <v>377</v>
      </c>
      <c r="P198" s="81">
        <v>0</v>
      </c>
      <c r="Q198" s="81">
        <v>0</v>
      </c>
      <c r="R198" s="81">
        <v>8000</v>
      </c>
      <c r="S198" s="81">
        <v>0</v>
      </c>
      <c r="T198" s="81">
        <v>0</v>
      </c>
      <c r="U198" s="81">
        <v>0</v>
      </c>
      <c r="V198" s="81">
        <v>0</v>
      </c>
      <c r="W198" s="81">
        <v>0</v>
      </c>
      <c r="X198" s="81">
        <v>0</v>
      </c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  <c r="DR198" s="81"/>
      <c r="DS198" s="81"/>
    </row>
    <row r="199" spans="2:123" x14ac:dyDescent="0.2">
      <c r="B199" s="78" t="s">
        <v>704</v>
      </c>
      <c r="C199" s="78" t="s">
        <v>791</v>
      </c>
      <c r="D199" s="79" t="s">
        <v>777</v>
      </c>
      <c r="E199" s="79" t="s">
        <v>707</v>
      </c>
      <c r="F199" s="79" t="s">
        <v>792</v>
      </c>
      <c r="G199" s="80"/>
      <c r="H199" s="80">
        <v>44621</v>
      </c>
      <c r="I199" s="80">
        <v>44778</v>
      </c>
      <c r="J199" s="80"/>
      <c r="K199" s="65" t="s">
        <v>65</v>
      </c>
      <c r="L199" s="65" t="s">
        <v>65</v>
      </c>
      <c r="M199" s="65" t="s">
        <v>89</v>
      </c>
      <c r="N199" s="79" t="s">
        <v>376</v>
      </c>
      <c r="P199" s="81">
        <v>0</v>
      </c>
      <c r="Q199" s="81">
        <v>0</v>
      </c>
      <c r="R199" s="81">
        <v>2000</v>
      </c>
      <c r="S199" s="81">
        <v>2000</v>
      </c>
      <c r="T199" s="81">
        <v>2000</v>
      </c>
      <c r="U199" s="81">
        <v>2000</v>
      </c>
      <c r="V199" s="81">
        <v>2000</v>
      </c>
      <c r="W199" s="81">
        <v>0</v>
      </c>
      <c r="X199" s="81">
        <v>0</v>
      </c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  <c r="DR199" s="81"/>
      <c r="DS199" s="81"/>
    </row>
    <row r="200" spans="2:123" x14ac:dyDescent="0.2">
      <c r="B200" s="78" t="s">
        <v>317</v>
      </c>
      <c r="C200" s="78" t="s">
        <v>793</v>
      </c>
      <c r="D200" s="79" t="s">
        <v>501</v>
      </c>
      <c r="E200" s="79" t="s">
        <v>501</v>
      </c>
      <c r="F200" s="79" t="s">
        <v>794</v>
      </c>
      <c r="G200" s="80"/>
      <c r="H200" s="80">
        <v>44644</v>
      </c>
      <c r="I200" s="80">
        <v>44834</v>
      </c>
      <c r="J200" s="80"/>
      <c r="K200" s="65" t="s">
        <v>53</v>
      </c>
      <c r="L200" s="65" t="s">
        <v>65</v>
      </c>
      <c r="M200" s="65" t="s">
        <v>89</v>
      </c>
      <c r="N200" s="79" t="s">
        <v>377</v>
      </c>
      <c r="P200" s="81">
        <v>0</v>
      </c>
      <c r="Q200" s="81">
        <v>0</v>
      </c>
      <c r="R200" s="81">
        <v>3660.8</v>
      </c>
      <c r="S200" s="81">
        <v>27175.77</v>
      </c>
      <c r="T200" s="81">
        <v>34573.839999999997</v>
      </c>
      <c r="U200" s="81">
        <v>17751.939999999999</v>
      </c>
      <c r="V200" s="81">
        <v>5246.71</v>
      </c>
      <c r="W200" s="81">
        <v>2388.7199999999998</v>
      </c>
      <c r="X200" s="81">
        <v>1202.22</v>
      </c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  <c r="DR200" s="81"/>
      <c r="DS200" s="81"/>
    </row>
    <row r="201" spans="2:123" x14ac:dyDescent="0.2">
      <c r="B201" s="78" t="s">
        <v>317</v>
      </c>
      <c r="C201" s="78" t="s">
        <v>795</v>
      </c>
      <c r="D201" s="79" t="s">
        <v>501</v>
      </c>
      <c r="E201" s="79" t="s">
        <v>501</v>
      </c>
      <c r="F201" s="79" t="s">
        <v>796</v>
      </c>
      <c r="G201" s="80"/>
      <c r="H201" s="80">
        <v>44644</v>
      </c>
      <c r="I201" s="80">
        <v>44742</v>
      </c>
      <c r="J201" s="80"/>
      <c r="K201" s="65" t="s">
        <v>53</v>
      </c>
      <c r="L201" s="65" t="s">
        <v>65</v>
      </c>
      <c r="M201" s="65" t="s">
        <v>89</v>
      </c>
      <c r="N201" s="79" t="s">
        <v>377</v>
      </c>
      <c r="P201" s="81">
        <v>0</v>
      </c>
      <c r="Q201" s="81">
        <v>0</v>
      </c>
      <c r="R201" s="81">
        <v>4817.6499999999996</v>
      </c>
      <c r="S201" s="81">
        <v>16761.009999999998</v>
      </c>
      <c r="T201" s="81">
        <v>23922.07</v>
      </c>
      <c r="U201" s="81">
        <v>5723.93</v>
      </c>
      <c r="V201" s="81">
        <v>16775.330000000002</v>
      </c>
      <c r="W201" s="81">
        <v>0</v>
      </c>
      <c r="X201" s="81">
        <v>0</v>
      </c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  <c r="DR201" s="81"/>
      <c r="DS201" s="81"/>
    </row>
    <row r="202" spans="2:123" x14ac:dyDescent="0.2">
      <c r="B202" s="78" t="s">
        <v>317</v>
      </c>
      <c r="C202" s="78" t="s">
        <v>797</v>
      </c>
      <c r="D202" s="79" t="s">
        <v>501</v>
      </c>
      <c r="E202" s="79" t="s">
        <v>501</v>
      </c>
      <c r="F202" s="79" t="s">
        <v>798</v>
      </c>
      <c r="G202" s="80"/>
      <c r="H202" s="80">
        <v>44743</v>
      </c>
      <c r="I202" s="80">
        <v>44773</v>
      </c>
      <c r="J202" s="80"/>
      <c r="K202" s="65" t="s">
        <v>53</v>
      </c>
      <c r="L202" s="65" t="s">
        <v>65</v>
      </c>
      <c r="M202" s="65" t="s">
        <v>89</v>
      </c>
      <c r="N202" s="79" t="s">
        <v>377</v>
      </c>
      <c r="P202" s="81">
        <v>0</v>
      </c>
      <c r="Q202" s="81">
        <v>0</v>
      </c>
      <c r="R202" s="81">
        <v>0</v>
      </c>
      <c r="S202" s="81">
        <v>0</v>
      </c>
      <c r="T202" s="81">
        <v>0</v>
      </c>
      <c r="U202" s="81">
        <v>0</v>
      </c>
      <c r="V202" s="81">
        <v>25000</v>
      </c>
      <c r="W202" s="81">
        <v>0</v>
      </c>
      <c r="X202" s="81">
        <v>0</v>
      </c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  <c r="DR202" s="81"/>
      <c r="DS202" s="81"/>
    </row>
    <row r="203" spans="2:123" x14ac:dyDescent="0.2">
      <c r="B203" s="78" t="s">
        <v>317</v>
      </c>
      <c r="C203" s="78" t="s">
        <v>799</v>
      </c>
      <c r="D203" s="79" t="s">
        <v>602</v>
      </c>
      <c r="E203" s="79" t="s">
        <v>501</v>
      </c>
      <c r="F203" s="79" t="s">
        <v>800</v>
      </c>
      <c r="G203" s="80"/>
      <c r="H203" s="80">
        <v>44774</v>
      </c>
      <c r="I203" s="80">
        <v>44865</v>
      </c>
      <c r="J203" s="80"/>
      <c r="K203" s="65" t="s">
        <v>53</v>
      </c>
      <c r="L203" s="65" t="s">
        <v>65</v>
      </c>
      <c r="M203" s="65" t="s">
        <v>89</v>
      </c>
      <c r="N203" s="79" t="s">
        <v>377</v>
      </c>
      <c r="P203" s="81">
        <v>0</v>
      </c>
      <c r="Q203" s="81">
        <v>0</v>
      </c>
      <c r="R203" s="81">
        <v>0</v>
      </c>
      <c r="S203" s="81">
        <v>0</v>
      </c>
      <c r="T203" s="81">
        <v>0</v>
      </c>
      <c r="U203" s="81">
        <v>0</v>
      </c>
      <c r="V203" s="81">
        <v>0</v>
      </c>
      <c r="W203" s="81">
        <v>3018.87</v>
      </c>
      <c r="X203" s="81">
        <v>15738.9</v>
      </c>
      <c r="Y203" s="81">
        <v>1242.2360248447221</v>
      </c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</row>
    <row r="204" spans="2:123" x14ac:dyDescent="0.2">
      <c r="B204" s="78" t="s">
        <v>317</v>
      </c>
      <c r="C204" s="78" t="s">
        <v>801</v>
      </c>
      <c r="D204" s="79" t="s">
        <v>602</v>
      </c>
      <c r="E204" s="79" t="s">
        <v>501</v>
      </c>
      <c r="F204" s="79" t="s">
        <v>802</v>
      </c>
      <c r="G204" s="80"/>
      <c r="H204" s="80">
        <v>44805</v>
      </c>
      <c r="I204" s="80">
        <v>44865</v>
      </c>
      <c r="J204" s="80"/>
      <c r="K204" s="65" t="s">
        <v>53</v>
      </c>
      <c r="L204" s="65" t="s">
        <v>65</v>
      </c>
      <c r="M204" s="65" t="s">
        <v>89</v>
      </c>
      <c r="N204" s="79" t="s">
        <v>377</v>
      </c>
      <c r="P204" s="81"/>
      <c r="Q204" s="81"/>
      <c r="R204" s="81"/>
      <c r="S204" s="81"/>
      <c r="T204" s="81"/>
      <c r="U204" s="81"/>
      <c r="V204" s="81"/>
      <c r="W204" s="81"/>
      <c r="X204" s="81">
        <v>12333.333333333332</v>
      </c>
      <c r="Y204" s="81">
        <v>6166.6666666666679</v>
      </c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  <c r="DR204" s="81"/>
      <c r="DS204" s="81"/>
    </row>
    <row r="205" spans="2:123" x14ac:dyDescent="0.2">
      <c r="B205" s="78" t="s">
        <v>317</v>
      </c>
      <c r="C205" s="78" t="s">
        <v>803</v>
      </c>
      <c r="D205" s="79" t="s">
        <v>602</v>
      </c>
      <c r="E205" s="79" t="s">
        <v>501</v>
      </c>
      <c r="F205" s="79" t="s">
        <v>804</v>
      </c>
      <c r="G205" s="80"/>
      <c r="H205" s="80"/>
      <c r="I205" s="80"/>
      <c r="J205" s="80"/>
      <c r="K205" s="65" t="s">
        <v>53</v>
      </c>
      <c r="L205" s="65" t="s">
        <v>65</v>
      </c>
      <c r="M205" s="65" t="s">
        <v>89</v>
      </c>
      <c r="N205" s="79" t="s">
        <v>377</v>
      </c>
      <c r="P205" s="81"/>
      <c r="Q205" s="81"/>
      <c r="R205" s="81"/>
      <c r="S205" s="81"/>
      <c r="T205" s="81"/>
      <c r="U205" s="81"/>
      <c r="V205" s="81"/>
      <c r="W205" s="81"/>
      <c r="X205" s="81"/>
      <c r="Y205" s="81">
        <v>20000</v>
      </c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1"/>
      <c r="CX205" s="81"/>
      <c r="CY205" s="81"/>
      <c r="CZ205" s="81"/>
      <c r="DA205" s="81"/>
      <c r="DB205" s="81"/>
      <c r="DC205" s="81"/>
      <c r="DD205" s="81"/>
      <c r="DE205" s="81"/>
      <c r="DF205" s="81"/>
      <c r="DG205" s="81"/>
      <c r="DH205" s="81"/>
      <c r="DI205" s="81"/>
      <c r="DJ205" s="81"/>
      <c r="DK205" s="81"/>
      <c r="DL205" s="81"/>
      <c r="DM205" s="81"/>
      <c r="DN205" s="81"/>
      <c r="DO205" s="81"/>
      <c r="DP205" s="81"/>
      <c r="DQ205" s="81"/>
      <c r="DR205" s="81"/>
      <c r="DS205" s="81"/>
    </row>
    <row r="206" spans="2:123" x14ac:dyDescent="0.2">
      <c r="B206" s="78" t="s">
        <v>317</v>
      </c>
      <c r="C206" s="78" t="s">
        <v>805</v>
      </c>
      <c r="D206" s="79" t="s">
        <v>602</v>
      </c>
      <c r="E206" s="79" t="s">
        <v>501</v>
      </c>
      <c r="F206" s="79" t="s">
        <v>806</v>
      </c>
      <c r="G206" s="80"/>
      <c r="H206" s="80">
        <v>44835</v>
      </c>
      <c r="I206" s="80">
        <v>44895</v>
      </c>
      <c r="J206" s="80"/>
      <c r="K206" s="65" t="s">
        <v>53</v>
      </c>
      <c r="L206" s="65" t="s">
        <v>65</v>
      </c>
      <c r="M206" s="65" t="s">
        <v>89</v>
      </c>
      <c r="N206" s="79" t="s">
        <v>377</v>
      </c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>
        <v>20000</v>
      </c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1"/>
      <c r="CX206" s="81"/>
      <c r="CY206" s="81"/>
      <c r="CZ206" s="81"/>
      <c r="DA206" s="81"/>
      <c r="DB206" s="81"/>
      <c r="DC206" s="81"/>
      <c r="DD206" s="81"/>
      <c r="DE206" s="81"/>
      <c r="DF206" s="81"/>
      <c r="DG206" s="81"/>
      <c r="DH206" s="81"/>
      <c r="DI206" s="81"/>
      <c r="DJ206" s="81"/>
      <c r="DK206" s="81"/>
      <c r="DL206" s="81"/>
      <c r="DM206" s="81"/>
      <c r="DN206" s="81"/>
      <c r="DO206" s="81"/>
      <c r="DP206" s="81"/>
      <c r="DQ206" s="81"/>
      <c r="DR206" s="81"/>
      <c r="DS206" s="81"/>
    </row>
    <row r="207" spans="2:123" x14ac:dyDescent="0.2">
      <c r="B207" s="78"/>
      <c r="C207" s="78"/>
      <c r="D207" s="79"/>
      <c r="E207" s="79"/>
      <c r="F207" s="79"/>
      <c r="G207" s="80"/>
      <c r="H207" s="80"/>
      <c r="I207" s="80"/>
      <c r="J207" s="80"/>
      <c r="K207" s="65"/>
      <c r="L207" s="65"/>
      <c r="M207" s="65"/>
      <c r="N207" s="79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1"/>
      <c r="CX207" s="81"/>
      <c r="CY207" s="81"/>
      <c r="CZ207" s="81"/>
      <c r="DA207" s="81"/>
      <c r="DB207" s="81"/>
      <c r="DC207" s="81"/>
      <c r="DD207" s="81"/>
      <c r="DE207" s="81"/>
      <c r="DF207" s="81"/>
      <c r="DG207" s="81"/>
      <c r="DH207" s="81"/>
      <c r="DI207" s="81"/>
      <c r="DJ207" s="81"/>
      <c r="DK207" s="81"/>
      <c r="DL207" s="81"/>
      <c r="DM207" s="81"/>
      <c r="DN207" s="81"/>
      <c r="DO207" s="81"/>
      <c r="DP207" s="81"/>
      <c r="DQ207" s="81"/>
      <c r="DR207" s="81"/>
      <c r="DS207" s="81"/>
    </row>
    <row r="208" spans="2:123" x14ac:dyDescent="0.2">
      <c r="B208" s="78"/>
      <c r="C208" s="78"/>
      <c r="D208" s="79"/>
      <c r="E208" s="79"/>
      <c r="F208" s="79"/>
      <c r="G208" s="80"/>
      <c r="H208" s="80"/>
      <c r="I208" s="80"/>
      <c r="J208" s="80"/>
      <c r="K208" s="65"/>
      <c r="L208" s="65"/>
      <c r="M208" s="65"/>
      <c r="N208" s="79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1"/>
      <c r="CX208" s="81"/>
      <c r="CY208" s="81"/>
      <c r="CZ208" s="81"/>
      <c r="DA208" s="81"/>
      <c r="DB208" s="81"/>
      <c r="DC208" s="81"/>
      <c r="DD208" s="81"/>
      <c r="DE208" s="81"/>
      <c r="DF208" s="81"/>
      <c r="DG208" s="81"/>
      <c r="DH208" s="81"/>
      <c r="DI208" s="81"/>
      <c r="DJ208" s="81"/>
      <c r="DK208" s="81"/>
      <c r="DL208" s="81"/>
      <c r="DM208" s="81"/>
      <c r="DN208" s="81"/>
      <c r="DO208" s="81"/>
      <c r="DP208" s="81"/>
      <c r="DQ208" s="81"/>
      <c r="DR208" s="81"/>
      <c r="DS208" s="81"/>
    </row>
    <row r="209" spans="2:123" x14ac:dyDescent="0.2">
      <c r="B209" s="78"/>
      <c r="C209" s="78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1"/>
      <c r="CX209" s="81"/>
      <c r="CY209" s="81"/>
      <c r="CZ209" s="81"/>
      <c r="DA209" s="81"/>
      <c r="DB209" s="81"/>
      <c r="DC209" s="81"/>
      <c r="DD209" s="81"/>
      <c r="DE209" s="81"/>
      <c r="DF209" s="81"/>
      <c r="DG209" s="81"/>
      <c r="DH209" s="81"/>
      <c r="DI209" s="81"/>
      <c r="DJ209" s="81"/>
      <c r="DK209" s="81"/>
      <c r="DL209" s="81"/>
      <c r="DM209" s="81"/>
      <c r="DN209" s="81"/>
      <c r="DO209" s="81"/>
      <c r="DP209" s="81"/>
      <c r="DQ209" s="81"/>
      <c r="DR209" s="81"/>
      <c r="DS209" s="81"/>
    </row>
    <row r="210" spans="2:123" x14ac:dyDescent="0.2">
      <c r="D210" s="32" t="s">
        <v>383</v>
      </c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66">
        <f t="shared" ref="P210:CA210" si="0">SUBTOTAL(9,P6:P206)</f>
        <v>1903873.2599999998</v>
      </c>
      <c r="Q210" s="66">
        <f t="shared" si="0"/>
        <v>1720521.3499999989</v>
      </c>
      <c r="R210" s="66">
        <f t="shared" si="0"/>
        <v>4501803.3265472557</v>
      </c>
      <c r="S210" s="66">
        <f t="shared" si="0"/>
        <v>1392467.7920522105</v>
      </c>
      <c r="T210" s="66">
        <f t="shared" si="0"/>
        <v>2018382.769120618</v>
      </c>
      <c r="U210" s="66">
        <f t="shared" si="0"/>
        <v>2378578.4420522107</v>
      </c>
      <c r="V210" s="66">
        <f t="shared" si="0"/>
        <v>2234896.8491206178</v>
      </c>
      <c r="W210" s="66">
        <f t="shared" si="0"/>
        <v>2154253.989120618</v>
      </c>
      <c r="X210" s="66">
        <f t="shared" si="0"/>
        <v>2015377.5553855433</v>
      </c>
      <c r="Y210" s="66">
        <f t="shared" si="0"/>
        <v>1853857.3049240643</v>
      </c>
      <c r="Z210" s="66">
        <f t="shared" si="0"/>
        <v>1858571.5503720467</v>
      </c>
      <c r="AA210" s="66">
        <f t="shared" si="0"/>
        <v>1611820.4492952381</v>
      </c>
      <c r="AB210" s="66">
        <f t="shared" si="0"/>
        <v>956208.39321156079</v>
      </c>
      <c r="AC210" s="66">
        <f t="shared" si="0"/>
        <v>1411606.3537390539</v>
      </c>
      <c r="AD210" s="66">
        <f t="shared" si="0"/>
        <v>1681350.0822083293</v>
      </c>
      <c r="AE210" s="66">
        <f t="shared" si="0"/>
        <v>1474540.0811283702</v>
      </c>
      <c r="AF210" s="66">
        <f t="shared" si="0"/>
        <v>829131.68456615089</v>
      </c>
      <c r="AG210" s="66">
        <f t="shared" si="0"/>
        <v>1236307.4991355052</v>
      </c>
      <c r="AH210" s="66">
        <f t="shared" si="0"/>
        <v>1083677.6511554695</v>
      </c>
      <c r="AI210" s="66">
        <f t="shared" si="0"/>
        <v>1123780.1938289998</v>
      </c>
      <c r="AJ210" s="66">
        <f t="shared" si="0"/>
        <v>1430847.2478810188</v>
      </c>
      <c r="AK210" s="66">
        <f t="shared" si="0"/>
        <v>1436251.1390246777</v>
      </c>
      <c r="AL210" s="66">
        <f t="shared" si="0"/>
        <v>1130312.8612361818</v>
      </c>
      <c r="AM210" s="66">
        <f t="shared" si="0"/>
        <v>3878257.9400270428</v>
      </c>
      <c r="AN210" s="66">
        <f t="shared" si="0"/>
        <v>1105200.7104332088</v>
      </c>
      <c r="AO210" s="66">
        <f t="shared" si="0"/>
        <v>1225790.1992496627</v>
      </c>
      <c r="AP210" s="66">
        <f t="shared" si="0"/>
        <v>1478246.7425636137</v>
      </c>
      <c r="AQ210" s="66">
        <f t="shared" si="0"/>
        <v>421585.28303219652</v>
      </c>
      <c r="AR210" s="66">
        <f t="shared" si="0"/>
        <v>1784606.4179468476</v>
      </c>
      <c r="AS210" s="66">
        <f t="shared" si="0"/>
        <v>1023746.406661824</v>
      </c>
      <c r="AT210" s="66">
        <f t="shared" si="0"/>
        <v>885154.15180954325</v>
      </c>
      <c r="AU210" s="66">
        <f t="shared" si="0"/>
        <v>839496.9603753346</v>
      </c>
      <c r="AV210" s="66">
        <f t="shared" si="0"/>
        <v>910974.29839946469</v>
      </c>
      <c r="AW210" s="66">
        <f t="shared" si="0"/>
        <v>850315.64986814244</v>
      </c>
      <c r="AX210" s="66">
        <f t="shared" si="0"/>
        <v>1044419.005809252</v>
      </c>
      <c r="AY210" s="66">
        <f t="shared" si="0"/>
        <v>1043872.5210661074</v>
      </c>
      <c r="AZ210" s="66">
        <f t="shared" si="0"/>
        <v>1272052.6570239745</v>
      </c>
      <c r="BA210" s="66">
        <f t="shared" si="0"/>
        <v>1127533.6567635564</v>
      </c>
      <c r="BB210" s="66">
        <f t="shared" si="0"/>
        <v>1429876.1411390239</v>
      </c>
      <c r="BC210" s="66">
        <f t="shared" si="0"/>
        <v>829930.38561711949</v>
      </c>
      <c r="BD210" s="66">
        <f t="shared" si="0"/>
        <v>794805.74397783622</v>
      </c>
      <c r="BE210" s="66">
        <f t="shared" si="0"/>
        <v>932540.44553838635</v>
      </c>
      <c r="BF210" s="66">
        <f t="shared" si="0"/>
        <v>969824.87410734699</v>
      </c>
      <c r="BG210" s="66">
        <f t="shared" si="0"/>
        <v>961174.94281128014</v>
      </c>
      <c r="BH210" s="66">
        <f t="shared" si="0"/>
        <v>1010559.8261762388</v>
      </c>
      <c r="BI210" s="66">
        <f t="shared" si="0"/>
        <v>991852.66396241949</v>
      </c>
      <c r="BJ210" s="66">
        <f t="shared" si="0"/>
        <v>892743.08864590921</v>
      </c>
      <c r="BK210" s="66">
        <f t="shared" si="0"/>
        <v>815951.91249316838</v>
      </c>
      <c r="BL210" s="66">
        <f t="shared" si="0"/>
        <v>712100.82599398191</v>
      </c>
      <c r="BM210" s="66">
        <f t="shared" si="0"/>
        <v>341459.33628263313</v>
      </c>
      <c r="BN210" s="66">
        <f t="shared" si="0"/>
        <v>341876.82041827851</v>
      </c>
      <c r="BO210" s="66">
        <f t="shared" si="0"/>
        <v>341004.98834019894</v>
      </c>
      <c r="BP210" s="66">
        <f t="shared" si="0"/>
        <v>342376.22145580983</v>
      </c>
      <c r="BQ210" s="66">
        <f t="shared" si="0"/>
        <v>340183.07053197979</v>
      </c>
      <c r="BR210" s="66">
        <f t="shared" si="0"/>
        <v>342376.22145580983</v>
      </c>
      <c r="BS210" s="66">
        <f t="shared" si="0"/>
        <v>286766.79783548892</v>
      </c>
      <c r="BT210" s="66">
        <f t="shared" si="0"/>
        <v>256389.02741495136</v>
      </c>
      <c r="BU210" s="66">
        <f t="shared" si="0"/>
        <v>255789.04356821382</v>
      </c>
      <c r="BV210" s="66">
        <f t="shared" si="0"/>
        <v>255849.02741495136</v>
      </c>
      <c r="BW210" s="66">
        <f t="shared" si="0"/>
        <v>255249.04356821382</v>
      </c>
      <c r="BX210" s="66">
        <f t="shared" si="0"/>
        <v>252554.03337122599</v>
      </c>
      <c r="BY210" s="66">
        <f t="shared" si="0"/>
        <v>247804.47075240209</v>
      </c>
      <c r="BZ210" s="66">
        <f t="shared" si="0"/>
        <v>246004.51921218936</v>
      </c>
      <c r="CA210" s="66">
        <f t="shared" si="0"/>
        <v>169770.98516633327</v>
      </c>
      <c r="CB210" s="66">
        <f t="shared" ref="CB210:DS210" si="1">SUBTOTAL(9,CB6:CB206)</f>
        <v>167972.75129133125</v>
      </c>
      <c r="CC210" s="66">
        <f t="shared" si="1"/>
        <v>84832.633887794465</v>
      </c>
      <c r="CD210" s="66">
        <f t="shared" si="1"/>
        <v>84142.568642929444</v>
      </c>
      <c r="CE210" s="66">
        <f t="shared" si="1"/>
        <v>85791.926695941656</v>
      </c>
      <c r="CF210" s="66">
        <f t="shared" si="1"/>
        <v>84832.633887794465</v>
      </c>
      <c r="CG210" s="66">
        <f t="shared" si="1"/>
        <v>56614.013350639871</v>
      </c>
      <c r="CH210" s="66">
        <f t="shared" si="1"/>
        <v>56386.460085761908</v>
      </c>
      <c r="CI210" s="66">
        <f t="shared" si="1"/>
        <v>56614.013350639871</v>
      </c>
      <c r="CJ210" s="66">
        <f t="shared" si="1"/>
        <v>57345.752893909099</v>
      </c>
      <c r="CK210" s="66">
        <f t="shared" si="1"/>
        <v>55427.167277614717</v>
      </c>
      <c r="CL210" s="66">
        <f t="shared" si="1"/>
        <v>55882.273807370642</v>
      </c>
      <c r="CM210" s="66">
        <f t="shared" si="1"/>
        <v>56386.460085761908</v>
      </c>
      <c r="CN210" s="66">
        <f t="shared" si="1"/>
        <v>56614.013350639871</v>
      </c>
      <c r="CO210" s="66">
        <f t="shared" si="1"/>
        <v>54669.786766560035</v>
      </c>
      <c r="CP210" s="66">
        <f t="shared" si="1"/>
        <v>22746.01089226194</v>
      </c>
      <c r="CQ210" s="66">
        <f t="shared" si="1"/>
        <v>23073.925841346154</v>
      </c>
      <c r="CR210" s="66">
        <f t="shared" si="1"/>
        <v>23073.925841346154</v>
      </c>
      <c r="CS210" s="66">
        <f t="shared" si="1"/>
        <v>22342.186298076926</v>
      </c>
      <c r="CT210" s="66">
        <f t="shared" si="1"/>
        <v>23073.925841346154</v>
      </c>
      <c r="CU210" s="66">
        <f t="shared" si="1"/>
        <v>22342.186298076926</v>
      </c>
      <c r="CV210" s="66">
        <f t="shared" si="1"/>
        <v>268206.67283653846</v>
      </c>
      <c r="CW210" s="66">
        <f t="shared" si="1"/>
        <v>23073.925841346154</v>
      </c>
      <c r="CX210" s="66">
        <f t="shared" si="1"/>
        <v>23073.925841346154</v>
      </c>
      <c r="CY210" s="66">
        <f t="shared" si="1"/>
        <v>20878.707211538462</v>
      </c>
      <c r="CZ210" s="66">
        <f t="shared" si="1"/>
        <v>23073.925841346154</v>
      </c>
      <c r="DA210" s="66">
        <f t="shared" si="1"/>
        <v>22342.186298076926</v>
      </c>
      <c r="DB210" s="66">
        <f t="shared" si="1"/>
        <v>23073.925841346154</v>
      </c>
      <c r="DC210" s="66">
        <f t="shared" si="1"/>
        <v>390</v>
      </c>
      <c r="DD210" s="66">
        <f t="shared" si="1"/>
        <v>390</v>
      </c>
      <c r="DE210" s="66">
        <f t="shared" si="1"/>
        <v>390</v>
      </c>
      <c r="DF210" s="66">
        <f t="shared" si="1"/>
        <v>390</v>
      </c>
      <c r="DG210" s="66">
        <f t="shared" si="1"/>
        <v>390</v>
      </c>
      <c r="DH210" s="66">
        <f t="shared" si="1"/>
        <v>390</v>
      </c>
      <c r="DI210" s="66">
        <f t="shared" si="1"/>
        <v>390</v>
      </c>
      <c r="DJ210" s="66">
        <f t="shared" si="1"/>
        <v>390</v>
      </c>
      <c r="DK210" s="66">
        <f t="shared" si="1"/>
        <v>390</v>
      </c>
      <c r="DL210" s="66">
        <f t="shared" si="1"/>
        <v>390</v>
      </c>
      <c r="DM210" s="66">
        <f t="shared" si="1"/>
        <v>390</v>
      </c>
      <c r="DN210" s="66">
        <f t="shared" si="1"/>
        <v>0</v>
      </c>
      <c r="DO210" s="66">
        <f t="shared" si="1"/>
        <v>0</v>
      </c>
      <c r="DP210" s="66">
        <f t="shared" si="1"/>
        <v>0</v>
      </c>
      <c r="DQ210" s="66">
        <f t="shared" si="1"/>
        <v>0</v>
      </c>
      <c r="DR210" s="66">
        <f t="shared" si="1"/>
        <v>0</v>
      </c>
      <c r="DS210" s="66">
        <f t="shared" si="1"/>
        <v>0</v>
      </c>
    </row>
    <row r="212" spans="2:123" x14ac:dyDescent="0.2"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</row>
  </sheetData>
  <autoFilter ref="A5:DS207" xr:uid="{D75BFE22-922D-4627-A011-84B33258B62F}"/>
  <mergeCells count="1">
    <mergeCell ref="K4:M4"/>
  </mergeCells>
  <conditionalFormatting sqref="P4:DS4">
    <cfRule type="containsText" dxfId="7" priority="1" operator="containsText" text="Fcst">
      <formula>NOT(ISERROR(SEARCH("Fcst",P4)))</formula>
    </cfRule>
    <cfRule type="containsText" dxfId="6" priority="2" operator="containsText" text="Actual">
      <formula>NOT(ISERROR(SEARCH("Actual",P4)))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C9053D-93D4-4D82-824F-6F98EC4F3271}">
          <x14:formula1>
            <xm:f>'ARR Analysis &amp; Retention'!$B$137:$B$141</xm:f>
          </x14:formula1>
          <xm:sqref>M6:M208</xm:sqref>
        </x14:dataValidation>
        <x14:dataValidation type="list" allowBlank="1" showInputMessage="1" showErrorMessage="1" xr:uid="{53405007-6192-4637-A98F-4AB367F70048}">
          <x14:formula1>
            <xm:f>'ARR Analysis &amp; Retention'!$B$105:$B$113</xm:f>
          </x14:formula1>
          <xm:sqref>L6:L208</xm:sqref>
        </x14:dataValidation>
        <x14:dataValidation type="list" allowBlank="1" showInputMessage="1" showErrorMessage="1" xr:uid="{E28CCB74-A8E9-424A-A21A-496F51CCF430}">
          <x14:formula1>
            <xm:f>'ARR Analysis &amp; Retention'!$B$58:$B$78</xm:f>
          </x14:formula1>
          <xm:sqref>K130:K208 K6:K128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F4E0-7C2D-4D6A-9013-8A567BE8E83E}">
  <sheetPr filterMode="1">
    <tabColor theme="4" tint="-0.249977111117893"/>
  </sheetPr>
  <dimension ref="B4:DS499"/>
  <sheetViews>
    <sheetView showGridLines="0" zoomScaleNormal="100" workbookViewId="0">
      <pane xSplit="4" ySplit="5" topLeftCell="AU454" activePane="bottomRight" state="frozen"/>
      <selection activeCell="P31" sqref="P31"/>
      <selection pane="topRight" activeCell="P31" sqref="P31"/>
      <selection pane="bottomLeft" activeCell="P31" sqref="P31"/>
      <selection pane="bottomRight" activeCell="P31" sqref="P31"/>
    </sheetView>
  </sheetViews>
  <sheetFormatPr baseColWidth="10" defaultColWidth="8.83203125" defaultRowHeight="15" outlineLevelCol="1" x14ac:dyDescent="0.2"/>
  <cols>
    <col min="1" max="1" width="5.1640625" customWidth="1"/>
    <col min="2" max="2" width="14.5" customWidth="1"/>
    <col min="3" max="3" width="13.5" customWidth="1"/>
    <col min="4" max="4" width="39.5" customWidth="1"/>
    <col min="5" max="5" width="31.1640625" customWidth="1"/>
    <col min="6" max="6" width="73.5" customWidth="1"/>
    <col min="7" max="7" width="14.1640625" customWidth="1"/>
    <col min="8" max="8" width="10.5" customWidth="1"/>
    <col min="9" max="9" width="13.83203125" customWidth="1"/>
    <col min="10" max="10" width="20.5" customWidth="1"/>
    <col min="11" max="11" width="18.5" customWidth="1"/>
    <col min="12" max="12" width="16.5" customWidth="1"/>
    <col min="13" max="13" width="12.83203125" customWidth="1"/>
    <col min="14" max="14" width="13.83203125" bestFit="1" customWidth="1"/>
    <col min="15" max="15" width="3.83203125" customWidth="1"/>
    <col min="16" max="27" width="9.83203125" customWidth="1" outlineLevel="1"/>
    <col min="28" max="28" width="8.5" customWidth="1" outlineLevel="1"/>
    <col min="29" max="31" width="9.83203125" customWidth="1" outlineLevel="1"/>
    <col min="32" max="32" width="8.5" customWidth="1" outlineLevel="1"/>
    <col min="33" max="39" width="9.83203125" customWidth="1" outlineLevel="1"/>
    <col min="40" max="40" width="12" customWidth="1" outlineLevel="1"/>
    <col min="41" max="41" width="11.5" customWidth="1" outlineLevel="1"/>
    <col min="42" max="42" width="10.5" customWidth="1" outlineLevel="1"/>
    <col min="43" max="47" width="11.5" customWidth="1" outlineLevel="1"/>
    <col min="48" max="48" width="11.83203125" customWidth="1" outlineLevel="1"/>
    <col min="49" max="49" width="10.5" customWidth="1" outlineLevel="1"/>
    <col min="50" max="51" width="11.5" customWidth="1" outlineLevel="1"/>
    <col min="52" max="53" width="9.83203125" bestFit="1" customWidth="1"/>
    <col min="54" max="54" width="10.5" bestFit="1" customWidth="1"/>
    <col min="55" max="56" width="8.5" bestFit="1" customWidth="1"/>
    <col min="57" max="57" width="9.83203125" bestFit="1" customWidth="1"/>
    <col min="58" max="59" width="8.5" bestFit="1" customWidth="1"/>
    <col min="60" max="60" width="9.83203125" bestFit="1" customWidth="1"/>
    <col min="61" max="123" width="9.5" customWidth="1"/>
  </cols>
  <sheetData>
    <row r="4" spans="2:123" x14ac:dyDescent="0.2">
      <c r="B4" s="72"/>
      <c r="C4" s="72"/>
      <c r="D4" s="73"/>
      <c r="E4" s="73"/>
      <c r="F4" s="73"/>
      <c r="G4" s="73"/>
      <c r="H4" s="73"/>
      <c r="I4" s="73"/>
      <c r="J4" s="73"/>
      <c r="K4" s="130" t="s">
        <v>109</v>
      </c>
      <c r="L4" s="130"/>
      <c r="M4" s="130"/>
      <c r="N4" s="73"/>
      <c r="O4" s="5"/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4" t="s">
        <v>2</v>
      </c>
      <c r="CA4" s="4" t="s">
        <v>2</v>
      </c>
      <c r="CB4" s="4" t="s">
        <v>2</v>
      </c>
      <c r="CC4" s="4" t="s">
        <v>2</v>
      </c>
      <c r="CD4" s="4" t="s">
        <v>2</v>
      </c>
      <c r="CE4" s="4" t="s">
        <v>2</v>
      </c>
      <c r="CF4" s="4" t="s">
        <v>2</v>
      </c>
      <c r="CG4" s="4" t="s">
        <v>2</v>
      </c>
      <c r="CH4" s="4" t="s">
        <v>2</v>
      </c>
      <c r="CI4" s="4" t="s">
        <v>2</v>
      </c>
      <c r="CJ4" s="4" t="s">
        <v>2</v>
      </c>
      <c r="CK4" s="4" t="s">
        <v>2</v>
      </c>
      <c r="CL4" s="4" t="s">
        <v>2</v>
      </c>
      <c r="CM4" s="4" t="s">
        <v>2</v>
      </c>
      <c r="CN4" s="4" t="s">
        <v>2</v>
      </c>
      <c r="CO4" s="4" t="s">
        <v>2</v>
      </c>
      <c r="CP4" s="4" t="s">
        <v>2</v>
      </c>
      <c r="CQ4" s="4" t="s">
        <v>2</v>
      </c>
      <c r="CR4" s="4" t="s">
        <v>2</v>
      </c>
      <c r="CS4" s="4" t="s">
        <v>2</v>
      </c>
      <c r="CT4" s="4" t="s">
        <v>2</v>
      </c>
      <c r="CU4" s="4" t="s">
        <v>2</v>
      </c>
      <c r="CV4" s="4" t="s">
        <v>2</v>
      </c>
      <c r="CW4" s="4" t="s">
        <v>2</v>
      </c>
      <c r="CX4" s="4" t="s">
        <v>2</v>
      </c>
      <c r="CY4" s="4" t="s">
        <v>2</v>
      </c>
      <c r="CZ4" s="4" t="s">
        <v>2</v>
      </c>
      <c r="DA4" s="4" t="s">
        <v>2</v>
      </c>
      <c r="DB4" s="4" t="s">
        <v>2</v>
      </c>
      <c r="DC4" s="4" t="s">
        <v>2</v>
      </c>
      <c r="DD4" s="4" t="s">
        <v>2</v>
      </c>
      <c r="DE4" s="4" t="s">
        <v>2</v>
      </c>
      <c r="DF4" s="4" t="s">
        <v>2</v>
      </c>
      <c r="DG4" s="4" t="s">
        <v>2</v>
      </c>
      <c r="DH4" s="4" t="s">
        <v>2</v>
      </c>
      <c r="DI4" s="4" t="s">
        <v>2</v>
      </c>
      <c r="DJ4" s="4" t="s">
        <v>2</v>
      </c>
      <c r="DK4" s="4" t="s">
        <v>2</v>
      </c>
      <c r="DL4" s="4" t="s">
        <v>2</v>
      </c>
      <c r="DM4" s="4" t="s">
        <v>2</v>
      </c>
      <c r="DN4" s="4" t="s">
        <v>2</v>
      </c>
      <c r="DO4" s="4" t="s">
        <v>2</v>
      </c>
      <c r="DP4" s="4" t="s">
        <v>2</v>
      </c>
      <c r="DQ4" s="4" t="s">
        <v>2</v>
      </c>
      <c r="DR4" s="4" t="s">
        <v>2</v>
      </c>
      <c r="DS4" s="4" t="s">
        <v>2</v>
      </c>
    </row>
    <row r="5" spans="2:123" x14ac:dyDescent="0.2">
      <c r="B5" s="1" t="s">
        <v>110</v>
      </c>
      <c r="C5" s="1" t="s">
        <v>111</v>
      </c>
      <c r="D5" s="1" t="s">
        <v>112</v>
      </c>
      <c r="E5" s="1" t="s">
        <v>113</v>
      </c>
      <c r="F5" s="1" t="s">
        <v>386</v>
      </c>
      <c r="G5" s="1" t="s">
        <v>387</v>
      </c>
      <c r="H5" s="1" t="s">
        <v>388</v>
      </c>
      <c r="I5" s="1" t="s">
        <v>389</v>
      </c>
      <c r="J5" s="1" t="s">
        <v>390</v>
      </c>
      <c r="K5" s="1" t="s">
        <v>116</v>
      </c>
      <c r="L5" s="1" t="s">
        <v>117</v>
      </c>
      <c r="M5" s="1" t="s">
        <v>118</v>
      </c>
      <c r="N5" s="1" t="s">
        <v>391</v>
      </c>
      <c r="O5" s="1"/>
      <c r="P5" s="122">
        <v>44562</v>
      </c>
      <c r="Q5" s="122">
        <v>44593</v>
      </c>
      <c r="R5" s="122">
        <v>44621</v>
      </c>
      <c r="S5" s="122">
        <v>44652</v>
      </c>
      <c r="T5" s="122">
        <v>44682</v>
      </c>
      <c r="U5" s="122">
        <v>44713</v>
      </c>
      <c r="V5" s="122">
        <v>44743</v>
      </c>
      <c r="W5" s="122">
        <v>44774</v>
      </c>
      <c r="X5" s="122">
        <v>44805</v>
      </c>
      <c r="Y5" s="122">
        <v>44835</v>
      </c>
      <c r="Z5" s="122">
        <v>44866</v>
      </c>
      <c r="AA5" s="122">
        <v>44896</v>
      </c>
      <c r="AB5" s="122">
        <v>44927</v>
      </c>
      <c r="AC5" s="122">
        <v>44958</v>
      </c>
      <c r="AD5" s="122">
        <v>44986</v>
      </c>
      <c r="AE5" s="122">
        <v>45017</v>
      </c>
      <c r="AF5" s="122">
        <v>45047</v>
      </c>
      <c r="AG5" s="122">
        <v>45078</v>
      </c>
      <c r="AH5" s="122">
        <v>45108</v>
      </c>
      <c r="AI5" s="122">
        <v>45139</v>
      </c>
      <c r="AJ5" s="122">
        <v>45170</v>
      </c>
      <c r="AK5" s="122">
        <v>45200</v>
      </c>
      <c r="AL5" s="122">
        <v>45231</v>
      </c>
      <c r="AM5" s="122">
        <v>45261</v>
      </c>
      <c r="AN5" s="122">
        <v>45292</v>
      </c>
      <c r="AO5" s="122">
        <v>45323</v>
      </c>
      <c r="AP5" s="122">
        <v>45352</v>
      </c>
      <c r="AQ5" s="122">
        <v>45383</v>
      </c>
      <c r="AR5" s="122">
        <v>45413</v>
      </c>
      <c r="AS5" s="122">
        <v>45444</v>
      </c>
      <c r="AT5" s="122">
        <v>45474</v>
      </c>
      <c r="AU5" s="122">
        <v>45505</v>
      </c>
      <c r="AV5" s="122">
        <v>45536</v>
      </c>
      <c r="AW5" s="122">
        <v>45566</v>
      </c>
      <c r="AX5" s="122">
        <v>45597</v>
      </c>
      <c r="AY5" s="122">
        <v>45627</v>
      </c>
      <c r="AZ5" s="122">
        <v>45658</v>
      </c>
      <c r="BA5" s="122">
        <v>45689</v>
      </c>
      <c r="BB5" s="122">
        <v>45717</v>
      </c>
      <c r="BC5" s="122">
        <v>45748</v>
      </c>
      <c r="BD5" s="122">
        <v>45778</v>
      </c>
      <c r="BE5" s="122">
        <v>45809</v>
      </c>
      <c r="BF5" s="122">
        <v>45839</v>
      </c>
      <c r="BG5" s="122">
        <v>45870</v>
      </c>
      <c r="BH5" s="122">
        <v>45901</v>
      </c>
      <c r="BI5" s="122">
        <v>45931</v>
      </c>
      <c r="BJ5" s="122">
        <v>45962</v>
      </c>
      <c r="BK5" s="122">
        <v>45992</v>
      </c>
      <c r="BL5" s="122">
        <v>46023</v>
      </c>
      <c r="BM5" s="122">
        <v>46054</v>
      </c>
      <c r="BN5" s="122">
        <v>46082</v>
      </c>
      <c r="BO5" s="122">
        <v>46113</v>
      </c>
      <c r="BP5" s="122">
        <v>46143</v>
      </c>
      <c r="BQ5" s="122">
        <v>46174</v>
      </c>
      <c r="BR5" s="122">
        <v>46204</v>
      </c>
      <c r="BS5" s="122">
        <v>46235</v>
      </c>
      <c r="BT5" s="122">
        <v>46266</v>
      </c>
      <c r="BU5" s="122">
        <v>46296</v>
      </c>
      <c r="BV5" s="122">
        <v>46327</v>
      </c>
      <c r="BW5" s="122">
        <v>46357</v>
      </c>
      <c r="BX5" s="122">
        <v>46388</v>
      </c>
      <c r="BY5" s="122">
        <v>46419</v>
      </c>
      <c r="BZ5" s="122">
        <v>46447</v>
      </c>
      <c r="CA5" s="122">
        <v>46478</v>
      </c>
      <c r="CB5" s="122">
        <v>46508</v>
      </c>
      <c r="CC5" s="122">
        <v>46539</v>
      </c>
      <c r="CD5" s="122">
        <v>46569</v>
      </c>
      <c r="CE5" s="122">
        <v>46600</v>
      </c>
      <c r="CF5" s="122">
        <v>46631</v>
      </c>
      <c r="CG5" s="122">
        <v>46661</v>
      </c>
      <c r="CH5" s="122">
        <v>46692</v>
      </c>
      <c r="CI5" s="122">
        <v>46722</v>
      </c>
      <c r="CJ5" s="122">
        <v>46753</v>
      </c>
      <c r="CK5" s="122">
        <v>46784</v>
      </c>
      <c r="CL5" s="122">
        <v>46813</v>
      </c>
      <c r="CM5" s="122">
        <v>46844</v>
      </c>
      <c r="CN5" s="122">
        <v>46874</v>
      </c>
      <c r="CO5" s="122">
        <v>46905</v>
      </c>
      <c r="CP5" s="122">
        <v>46935</v>
      </c>
      <c r="CQ5" s="122">
        <v>46966</v>
      </c>
      <c r="CR5" s="122">
        <v>46997</v>
      </c>
      <c r="CS5" s="122">
        <v>47027</v>
      </c>
      <c r="CT5" s="122">
        <v>47058</v>
      </c>
      <c r="CU5" s="122">
        <v>47088</v>
      </c>
      <c r="CV5" s="122">
        <v>47119</v>
      </c>
      <c r="CW5" s="122">
        <v>47150</v>
      </c>
      <c r="CX5" s="122">
        <v>47178</v>
      </c>
      <c r="CY5" s="122">
        <v>47209</v>
      </c>
      <c r="CZ5" s="122">
        <v>47239</v>
      </c>
      <c r="DA5" s="122">
        <v>47270</v>
      </c>
      <c r="DB5" s="122">
        <v>47300</v>
      </c>
      <c r="DC5" s="122">
        <v>47331</v>
      </c>
      <c r="DD5" s="122">
        <v>47362</v>
      </c>
      <c r="DE5" s="122">
        <v>47392</v>
      </c>
      <c r="DF5" s="122">
        <v>47423</v>
      </c>
      <c r="DG5" s="122">
        <v>47453</v>
      </c>
      <c r="DH5" s="122">
        <v>47484</v>
      </c>
      <c r="DI5" s="122">
        <v>47515</v>
      </c>
      <c r="DJ5" s="122">
        <v>47543</v>
      </c>
      <c r="DK5" s="122">
        <v>47574</v>
      </c>
      <c r="DL5" s="122">
        <v>47604</v>
      </c>
      <c r="DM5" s="122">
        <v>47635</v>
      </c>
      <c r="DN5" s="122">
        <v>47665</v>
      </c>
      <c r="DO5" s="122">
        <v>47696</v>
      </c>
      <c r="DP5" s="122">
        <v>47727</v>
      </c>
      <c r="DQ5" s="122">
        <v>47757</v>
      </c>
      <c r="DR5" s="122">
        <v>47788</v>
      </c>
      <c r="DS5" s="122">
        <v>47818</v>
      </c>
    </row>
    <row r="6" spans="2:123" hidden="1" x14ac:dyDescent="0.2">
      <c r="B6" s="78" t="s">
        <v>165</v>
      </c>
      <c r="C6" s="78" t="s">
        <v>807</v>
      </c>
      <c r="D6" s="79" t="s">
        <v>168</v>
      </c>
      <c r="E6" s="79" t="s">
        <v>168</v>
      </c>
      <c r="F6" s="79" t="s">
        <v>808</v>
      </c>
      <c r="G6" s="80"/>
      <c r="H6" s="80">
        <v>44440</v>
      </c>
      <c r="I6" s="80">
        <v>44804</v>
      </c>
      <c r="J6" s="80"/>
      <c r="K6" s="65" t="s">
        <v>63</v>
      </c>
      <c r="L6" s="65" t="s">
        <v>73</v>
      </c>
      <c r="M6" s="65" t="s">
        <v>93</v>
      </c>
      <c r="N6" s="79" t="s">
        <v>376</v>
      </c>
      <c r="O6" s="6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>
        <v>0</v>
      </c>
      <c r="AO6" s="81">
        <v>0</v>
      </c>
      <c r="AP6" s="81">
        <v>0</v>
      </c>
      <c r="AQ6" s="81">
        <v>0</v>
      </c>
      <c r="AR6" s="81">
        <v>0</v>
      </c>
      <c r="AS6" s="81">
        <v>0</v>
      </c>
      <c r="AT6" s="81">
        <v>0</v>
      </c>
      <c r="AU6" s="81">
        <v>0</v>
      </c>
      <c r="AV6" s="81">
        <v>0</v>
      </c>
      <c r="AW6" s="81">
        <v>0</v>
      </c>
      <c r="AX6" s="81">
        <v>0</v>
      </c>
      <c r="AY6" s="81">
        <v>0</v>
      </c>
      <c r="AZ6" s="81">
        <v>0</v>
      </c>
      <c r="BA6" s="81">
        <v>0</v>
      </c>
      <c r="BB6" s="81">
        <v>0</v>
      </c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</row>
    <row r="7" spans="2:123" hidden="1" x14ac:dyDescent="0.2">
      <c r="B7" s="78" t="s">
        <v>165</v>
      </c>
      <c r="C7" s="78" t="s">
        <v>807</v>
      </c>
      <c r="D7" s="79" t="s">
        <v>168</v>
      </c>
      <c r="E7" s="79" t="s">
        <v>168</v>
      </c>
      <c r="F7" s="79" t="s">
        <v>809</v>
      </c>
      <c r="G7" s="80"/>
      <c r="H7" s="80">
        <v>44805</v>
      </c>
      <c r="I7" s="80">
        <v>44895</v>
      </c>
      <c r="J7" s="80"/>
      <c r="K7" s="65" t="s">
        <v>63</v>
      </c>
      <c r="L7" s="65" t="s">
        <v>73</v>
      </c>
      <c r="M7" s="65" t="s">
        <v>93</v>
      </c>
      <c r="N7" s="79" t="s">
        <v>376</v>
      </c>
      <c r="O7" s="67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81">
        <v>0</v>
      </c>
      <c r="AT7" s="81">
        <v>0</v>
      </c>
      <c r="AU7" s="81">
        <v>0</v>
      </c>
      <c r="AV7" s="81">
        <v>0</v>
      </c>
      <c r="AW7" s="81">
        <v>0</v>
      </c>
      <c r="AX7" s="81">
        <v>0</v>
      </c>
      <c r="AY7" s="81">
        <v>0</v>
      </c>
      <c r="AZ7" s="81">
        <v>0</v>
      </c>
      <c r="BA7" s="81">
        <v>0</v>
      </c>
      <c r="BB7" s="81">
        <v>0</v>
      </c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</row>
    <row r="8" spans="2:123" hidden="1" x14ac:dyDescent="0.2">
      <c r="B8" s="78" t="s">
        <v>165</v>
      </c>
      <c r="C8" s="78" t="s">
        <v>807</v>
      </c>
      <c r="D8" s="79" t="s">
        <v>168</v>
      </c>
      <c r="E8" s="79" t="s">
        <v>168</v>
      </c>
      <c r="F8" s="79" t="s">
        <v>810</v>
      </c>
      <c r="G8" s="80"/>
      <c r="H8" s="80">
        <v>44713</v>
      </c>
      <c r="I8" s="80">
        <v>44865</v>
      </c>
      <c r="J8" s="80"/>
      <c r="K8" s="65" t="s">
        <v>63</v>
      </c>
      <c r="L8" s="65" t="s">
        <v>73</v>
      </c>
      <c r="M8" s="65" t="s">
        <v>93</v>
      </c>
      <c r="N8" s="79" t="s">
        <v>376</v>
      </c>
      <c r="O8" s="67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>
        <v>-4.5515480451304152E-16</v>
      </c>
      <c r="AO8" s="81">
        <v>3.9892089261850819E-14</v>
      </c>
      <c r="AP8" s="81">
        <v>-8.4237424889581617E-14</v>
      </c>
      <c r="AQ8" s="81">
        <v>-2.526433642971331E-14</v>
      </c>
      <c r="AR8" s="81">
        <v>3.3477770101862381E-14</v>
      </c>
      <c r="AS8" s="81">
        <v>-2.1970945547485325E-14</v>
      </c>
      <c r="AT8" s="81">
        <v>-4.8697035694652019E-14</v>
      </c>
      <c r="AU8" s="81">
        <v>-4.0640186073558669E-14</v>
      </c>
      <c r="AV8" s="81">
        <v>3.0949543474239911E-14</v>
      </c>
      <c r="AW8" s="81">
        <v>-5.1915924578051822E-14</v>
      </c>
      <c r="AX8" s="81">
        <v>-6.593786188655067E-14</v>
      </c>
      <c r="AY8" s="81">
        <v>-1.9881421255379776E-13</v>
      </c>
      <c r="AZ8" s="81">
        <v>-1.756617764858368E-13</v>
      </c>
      <c r="BA8" s="81">
        <v>-1.264043272171588E-13</v>
      </c>
      <c r="BB8" s="81">
        <v>2.8353508095704898E-13</v>
      </c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</row>
    <row r="9" spans="2:123" hidden="1" x14ac:dyDescent="0.2">
      <c r="B9" s="78" t="s">
        <v>165</v>
      </c>
      <c r="C9" s="78" t="s">
        <v>807</v>
      </c>
      <c r="D9" s="79" t="s">
        <v>168</v>
      </c>
      <c r="E9" s="79" t="s">
        <v>168</v>
      </c>
      <c r="F9" s="79" t="s">
        <v>811</v>
      </c>
      <c r="G9" s="80"/>
      <c r="H9" s="80">
        <v>44531</v>
      </c>
      <c r="I9" s="80">
        <v>44895</v>
      </c>
      <c r="J9" s="80"/>
      <c r="K9" s="65" t="s">
        <v>63</v>
      </c>
      <c r="L9" s="65" t="s">
        <v>73</v>
      </c>
      <c r="M9" s="65" t="s">
        <v>93</v>
      </c>
      <c r="N9" s="79" t="s">
        <v>376</v>
      </c>
      <c r="O9" s="6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>
        <v>-1.1378870112826038E-16</v>
      </c>
      <c r="AO9" s="81">
        <v>9.9730223154627049E-15</v>
      </c>
      <c r="AP9" s="81">
        <v>-2.1059356222395404E-14</v>
      </c>
      <c r="AQ9" s="81">
        <v>-6.3160841074283276E-15</v>
      </c>
      <c r="AR9" s="81">
        <v>8.3694425254655953E-15</v>
      </c>
      <c r="AS9" s="81">
        <v>-5.4927363868713312E-15</v>
      </c>
      <c r="AT9" s="81">
        <v>-1.2174258923663005E-14</v>
      </c>
      <c r="AU9" s="81">
        <v>-1.0160046518389667E-14</v>
      </c>
      <c r="AV9" s="81">
        <v>7.7373858685599778E-15</v>
      </c>
      <c r="AW9" s="81">
        <v>-1.2978981144512956E-14</v>
      </c>
      <c r="AX9" s="81">
        <v>-1.6484465471637668E-14</v>
      </c>
      <c r="AY9" s="81">
        <v>-4.970355313844944E-14</v>
      </c>
      <c r="AZ9" s="81">
        <v>-4.3915444121459201E-14</v>
      </c>
      <c r="BA9" s="81">
        <v>-3.1601081804289699E-14</v>
      </c>
      <c r="BB9" s="81">
        <v>7.0883770239262244E-14</v>
      </c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</row>
    <row r="10" spans="2:123" hidden="1" x14ac:dyDescent="0.2">
      <c r="B10" s="78" t="s">
        <v>165</v>
      </c>
      <c r="C10" s="78" t="s">
        <v>807</v>
      </c>
      <c r="D10" s="79" t="s">
        <v>168</v>
      </c>
      <c r="E10" s="79" t="s">
        <v>168</v>
      </c>
      <c r="F10" s="79" t="s">
        <v>812</v>
      </c>
      <c r="G10" s="80"/>
      <c r="H10" s="80">
        <v>44927</v>
      </c>
      <c r="I10" s="80">
        <v>45016</v>
      </c>
      <c r="J10" s="80"/>
      <c r="K10" s="65" t="s">
        <v>63</v>
      </c>
      <c r="L10" s="65" t="s">
        <v>73</v>
      </c>
      <c r="M10" s="65" t="s">
        <v>93</v>
      </c>
      <c r="N10" s="79" t="s">
        <v>376</v>
      </c>
      <c r="O10" s="67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>
        <v>0</v>
      </c>
      <c r="AO10" s="81">
        <v>0</v>
      </c>
      <c r="AP10" s="81">
        <v>0</v>
      </c>
      <c r="AQ10" s="81">
        <v>0</v>
      </c>
      <c r="AR10" s="81">
        <v>0</v>
      </c>
      <c r="AS10" s="81">
        <v>0</v>
      </c>
      <c r="AT10" s="81">
        <v>0</v>
      </c>
      <c r="AU10" s="81">
        <v>0</v>
      </c>
      <c r="AV10" s="81">
        <v>0</v>
      </c>
      <c r="AW10" s="81">
        <v>0</v>
      </c>
      <c r="AX10" s="81">
        <v>0</v>
      </c>
      <c r="AY10" s="81">
        <v>0</v>
      </c>
      <c r="AZ10" s="81">
        <v>0</v>
      </c>
      <c r="BA10" s="81">
        <v>0</v>
      </c>
      <c r="BB10" s="81">
        <v>0</v>
      </c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</row>
    <row r="11" spans="2:123" hidden="1" x14ac:dyDescent="0.2">
      <c r="B11" s="78" t="s">
        <v>165</v>
      </c>
      <c r="C11" s="78" t="s">
        <v>807</v>
      </c>
      <c r="D11" s="79" t="s">
        <v>168</v>
      </c>
      <c r="E11" s="79" t="s">
        <v>168</v>
      </c>
      <c r="F11" s="79" t="s">
        <v>813</v>
      </c>
      <c r="G11" s="80"/>
      <c r="H11" s="80">
        <v>44896</v>
      </c>
      <c r="I11" s="80">
        <v>45260</v>
      </c>
      <c r="J11" s="80"/>
      <c r="K11" s="65" t="s">
        <v>63</v>
      </c>
      <c r="L11" s="65" t="s">
        <v>73</v>
      </c>
      <c r="M11" s="65" t="s">
        <v>93</v>
      </c>
      <c r="N11" s="79" t="s">
        <v>376</v>
      </c>
      <c r="O11" s="67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>
        <v>5.689435056413019E-17</v>
      </c>
      <c r="AO11" s="81">
        <v>-4.9865111577313524E-15</v>
      </c>
      <c r="AP11" s="81">
        <v>1.0529678111197702E-14</v>
      </c>
      <c r="AQ11" s="81">
        <v>3.1580420537141638E-15</v>
      </c>
      <c r="AR11" s="81">
        <v>-4.1847212627327976E-15</v>
      </c>
      <c r="AS11" s="81">
        <v>2.7463681934356656E-15</v>
      </c>
      <c r="AT11" s="81">
        <v>6.0871294618315024E-15</v>
      </c>
      <c r="AU11" s="81">
        <v>5.0800232591948336E-15</v>
      </c>
      <c r="AV11" s="81">
        <v>-3.8686929342799889E-15</v>
      </c>
      <c r="AW11" s="81">
        <v>6.4894905722564778E-15</v>
      </c>
      <c r="AX11" s="81">
        <v>8.2422327358188338E-15</v>
      </c>
      <c r="AY11" s="81">
        <v>2.485177656922472E-14</v>
      </c>
      <c r="AZ11" s="81">
        <v>2.19577220607296E-14</v>
      </c>
      <c r="BA11" s="81">
        <v>1.580054090214485E-14</v>
      </c>
      <c r="BB11" s="81">
        <v>-3.5441885119631122E-14</v>
      </c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</row>
    <row r="12" spans="2:123" hidden="1" x14ac:dyDescent="0.2">
      <c r="B12" s="78" t="s">
        <v>165</v>
      </c>
      <c r="C12" s="78" t="s">
        <v>807</v>
      </c>
      <c r="D12" s="79" t="s">
        <v>168</v>
      </c>
      <c r="E12" s="79" t="s">
        <v>168</v>
      </c>
      <c r="F12" s="79" t="s">
        <v>814</v>
      </c>
      <c r="G12" s="80"/>
      <c r="H12" s="80">
        <v>44805</v>
      </c>
      <c r="I12" s="80">
        <v>45169</v>
      </c>
      <c r="J12" s="80"/>
      <c r="K12" s="65" t="s">
        <v>63</v>
      </c>
      <c r="L12" s="65" t="s">
        <v>73</v>
      </c>
      <c r="M12" s="65" t="s">
        <v>93</v>
      </c>
      <c r="N12" s="79" t="s">
        <v>376</v>
      </c>
      <c r="O12" s="6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>
        <v>0</v>
      </c>
      <c r="AO12" s="81">
        <v>0</v>
      </c>
      <c r="AP12" s="81">
        <v>0</v>
      </c>
      <c r="AQ12" s="81">
        <v>0</v>
      </c>
      <c r="AR12" s="81">
        <v>0</v>
      </c>
      <c r="AS12" s="81">
        <v>0</v>
      </c>
      <c r="AT12" s="81">
        <v>0</v>
      </c>
      <c r="AU12" s="81">
        <v>0</v>
      </c>
      <c r="AV12" s="81">
        <v>0</v>
      </c>
      <c r="AW12" s="81">
        <v>0</v>
      </c>
      <c r="AX12" s="81">
        <v>0</v>
      </c>
      <c r="AY12" s="81">
        <v>0</v>
      </c>
      <c r="AZ12" s="81">
        <v>0</v>
      </c>
      <c r="BA12" s="81">
        <v>0</v>
      </c>
      <c r="BB12" s="81">
        <v>0</v>
      </c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</row>
    <row r="13" spans="2:123" hidden="1" x14ac:dyDescent="0.2">
      <c r="B13" s="78" t="s">
        <v>165</v>
      </c>
      <c r="C13" s="78" t="s">
        <v>807</v>
      </c>
      <c r="D13" s="79" t="s">
        <v>168</v>
      </c>
      <c r="E13" s="79" t="s">
        <v>168</v>
      </c>
      <c r="F13" s="79" t="s">
        <v>815</v>
      </c>
      <c r="G13" s="80"/>
      <c r="H13" s="80">
        <v>44896</v>
      </c>
      <c r="I13" s="80">
        <v>45016</v>
      </c>
      <c r="J13" s="80"/>
      <c r="K13" s="65" t="s">
        <v>63</v>
      </c>
      <c r="L13" s="65" t="s">
        <v>73</v>
      </c>
      <c r="M13" s="65" t="s">
        <v>93</v>
      </c>
      <c r="N13" s="79" t="s">
        <v>376</v>
      </c>
      <c r="O13" s="67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>
        <v>0</v>
      </c>
      <c r="AO13" s="81">
        <v>0</v>
      </c>
      <c r="AP13" s="81">
        <v>0</v>
      </c>
      <c r="AQ13" s="81">
        <v>0</v>
      </c>
      <c r="AR13" s="81">
        <v>0</v>
      </c>
      <c r="AS13" s="81">
        <v>0</v>
      </c>
      <c r="AT13" s="81">
        <v>0</v>
      </c>
      <c r="AU13" s="81">
        <v>0</v>
      </c>
      <c r="AV13" s="81">
        <v>0</v>
      </c>
      <c r="AW13" s="81">
        <v>0</v>
      </c>
      <c r="AX13" s="81">
        <v>0</v>
      </c>
      <c r="AY13" s="81">
        <v>0</v>
      </c>
      <c r="AZ13" s="81">
        <v>0</v>
      </c>
      <c r="BA13" s="81">
        <v>0</v>
      </c>
      <c r="BB13" s="81">
        <v>0</v>
      </c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</row>
    <row r="14" spans="2:123" hidden="1" x14ac:dyDescent="0.2">
      <c r="B14" s="78" t="s">
        <v>165</v>
      </c>
      <c r="C14" s="78" t="s">
        <v>807</v>
      </c>
      <c r="D14" s="79" t="s">
        <v>168</v>
      </c>
      <c r="E14" s="79" t="s">
        <v>168</v>
      </c>
      <c r="F14" s="79" t="s">
        <v>816</v>
      </c>
      <c r="G14" s="80"/>
      <c r="H14" s="80">
        <v>44562</v>
      </c>
      <c r="I14" s="80">
        <v>44926</v>
      </c>
      <c r="J14" s="80"/>
      <c r="K14" s="65" t="s">
        <v>63</v>
      </c>
      <c r="L14" s="65" t="s">
        <v>73</v>
      </c>
      <c r="M14" s="65" t="s">
        <v>93</v>
      </c>
      <c r="N14" s="79" t="s">
        <v>376</v>
      </c>
      <c r="O14" s="6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1">
        <v>0</v>
      </c>
      <c r="AU14" s="81">
        <v>0</v>
      </c>
      <c r="AV14" s="81">
        <v>0</v>
      </c>
      <c r="AW14" s="81">
        <v>0</v>
      </c>
      <c r="AX14" s="81">
        <v>0</v>
      </c>
      <c r="AY14" s="81">
        <v>0</v>
      </c>
      <c r="AZ14" s="81">
        <v>0</v>
      </c>
      <c r="BA14" s="81">
        <v>0</v>
      </c>
      <c r="BB14" s="81">
        <v>0</v>
      </c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</row>
    <row r="15" spans="2:123" hidden="1" x14ac:dyDescent="0.2">
      <c r="B15" s="78" t="s">
        <v>165</v>
      </c>
      <c r="C15" s="78" t="s">
        <v>807</v>
      </c>
      <c r="D15" s="79" t="s">
        <v>168</v>
      </c>
      <c r="E15" s="79" t="s">
        <v>168</v>
      </c>
      <c r="F15" s="79" t="s">
        <v>817</v>
      </c>
      <c r="G15" s="80"/>
      <c r="H15" s="80">
        <v>45017</v>
      </c>
      <c r="I15" s="80">
        <v>45107</v>
      </c>
      <c r="J15" s="80"/>
      <c r="K15" s="65" t="s">
        <v>63</v>
      </c>
      <c r="L15" s="65" t="s">
        <v>73</v>
      </c>
      <c r="M15" s="65" t="s">
        <v>93</v>
      </c>
      <c r="N15" s="79" t="s">
        <v>376</v>
      </c>
      <c r="O15" s="67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1">
        <v>0</v>
      </c>
      <c r="AU15" s="81">
        <v>0</v>
      </c>
      <c r="AV15" s="81">
        <v>0</v>
      </c>
      <c r="AW15" s="81">
        <v>0</v>
      </c>
      <c r="AX15" s="81">
        <v>0</v>
      </c>
      <c r="AY15" s="81">
        <v>0</v>
      </c>
      <c r="AZ15" s="81">
        <v>0</v>
      </c>
      <c r="BA15" s="81">
        <v>0</v>
      </c>
      <c r="BB15" s="81">
        <v>0</v>
      </c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</row>
    <row r="16" spans="2:123" hidden="1" x14ac:dyDescent="0.2">
      <c r="B16" s="78" t="s">
        <v>165</v>
      </c>
      <c r="C16" s="78" t="s">
        <v>807</v>
      </c>
      <c r="D16" s="79" t="s">
        <v>168</v>
      </c>
      <c r="E16" s="79" t="s">
        <v>168</v>
      </c>
      <c r="F16" s="79" t="s">
        <v>818</v>
      </c>
      <c r="G16" s="80"/>
      <c r="H16" s="80">
        <v>45108</v>
      </c>
      <c r="I16" s="80">
        <v>45199</v>
      </c>
      <c r="J16" s="80"/>
      <c r="K16" s="65" t="s">
        <v>63</v>
      </c>
      <c r="L16" s="65" t="s">
        <v>73</v>
      </c>
      <c r="M16" s="65" t="s">
        <v>93</v>
      </c>
      <c r="N16" s="79" t="s">
        <v>376</v>
      </c>
      <c r="O16" s="6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>
        <v>0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1">
        <v>0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1">
        <v>0</v>
      </c>
      <c r="BA16" s="81">
        <v>0</v>
      </c>
      <c r="BB16" s="81">
        <v>0</v>
      </c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</row>
    <row r="17" spans="2:123" hidden="1" x14ac:dyDescent="0.2">
      <c r="B17" s="78" t="s">
        <v>165</v>
      </c>
      <c r="C17" s="78" t="s">
        <v>807</v>
      </c>
      <c r="D17" s="79" t="s">
        <v>168</v>
      </c>
      <c r="E17" s="79" t="s">
        <v>168</v>
      </c>
      <c r="F17" s="79" t="s">
        <v>819</v>
      </c>
      <c r="G17" s="80"/>
      <c r="H17" s="80">
        <v>45200</v>
      </c>
      <c r="I17" s="80">
        <v>45291</v>
      </c>
      <c r="J17" s="80"/>
      <c r="K17" s="65" t="s">
        <v>63</v>
      </c>
      <c r="L17" s="65" t="s">
        <v>73</v>
      </c>
      <c r="M17" s="65" t="s">
        <v>93</v>
      </c>
      <c r="N17" s="79" t="s">
        <v>376</v>
      </c>
      <c r="O17" s="67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1">
        <v>0</v>
      </c>
      <c r="BA17" s="81">
        <v>0</v>
      </c>
      <c r="BB17" s="81">
        <v>0</v>
      </c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</row>
    <row r="18" spans="2:123" hidden="1" x14ac:dyDescent="0.2">
      <c r="B18" s="78" t="s">
        <v>165</v>
      </c>
      <c r="C18" s="78" t="s">
        <v>807</v>
      </c>
      <c r="D18" s="79" t="s">
        <v>168</v>
      </c>
      <c r="E18" s="79" t="s">
        <v>168</v>
      </c>
      <c r="F18" s="79" t="s">
        <v>820</v>
      </c>
      <c r="G18" s="80"/>
      <c r="H18" s="80">
        <v>44986</v>
      </c>
      <c r="I18" s="80">
        <v>45291</v>
      </c>
      <c r="J18" s="80"/>
      <c r="K18" s="65" t="s">
        <v>63</v>
      </c>
      <c r="L18" s="65" t="s">
        <v>73</v>
      </c>
      <c r="M18" s="65" t="s">
        <v>93</v>
      </c>
      <c r="N18" s="79" t="s">
        <v>376</v>
      </c>
      <c r="O18" s="6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>
        <v>7879.3449192000007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1">
        <v>0</v>
      </c>
      <c r="AU18" s="81">
        <v>0</v>
      </c>
      <c r="AV18" s="81">
        <v>0</v>
      </c>
      <c r="AW18" s="81">
        <v>0</v>
      </c>
      <c r="AX18" s="81">
        <v>0</v>
      </c>
      <c r="AY18" s="81">
        <v>0</v>
      </c>
      <c r="AZ18" s="81">
        <v>0</v>
      </c>
      <c r="BA18" s="81">
        <v>0</v>
      </c>
      <c r="BB18" s="81">
        <v>0</v>
      </c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</row>
    <row r="19" spans="2:123" hidden="1" x14ac:dyDescent="0.2">
      <c r="B19" s="78" t="s">
        <v>165</v>
      </c>
      <c r="C19" s="78" t="s">
        <v>807</v>
      </c>
      <c r="D19" s="79" t="s">
        <v>168</v>
      </c>
      <c r="E19" s="79" t="s">
        <v>168</v>
      </c>
      <c r="F19" s="79" t="s">
        <v>821</v>
      </c>
      <c r="G19" s="80"/>
      <c r="H19" s="80">
        <v>45170</v>
      </c>
      <c r="I19" s="80">
        <v>45291</v>
      </c>
      <c r="J19" s="80"/>
      <c r="K19" s="65" t="s">
        <v>63</v>
      </c>
      <c r="L19" s="65" t="s">
        <v>73</v>
      </c>
      <c r="M19" s="65" t="s">
        <v>93</v>
      </c>
      <c r="N19" s="79" t="s">
        <v>376</v>
      </c>
      <c r="O19" s="67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>
        <v>3584.2979589000001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1">
        <v>0</v>
      </c>
      <c r="AU19" s="81">
        <v>0</v>
      </c>
      <c r="AV19" s="81">
        <v>0</v>
      </c>
      <c r="AW19" s="81">
        <v>0</v>
      </c>
      <c r="AX19" s="81">
        <v>0</v>
      </c>
      <c r="AY19" s="81">
        <v>0</v>
      </c>
      <c r="AZ19" s="81">
        <v>0</v>
      </c>
      <c r="BA19" s="81">
        <v>0</v>
      </c>
      <c r="BB19" s="81">
        <v>0</v>
      </c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</row>
    <row r="20" spans="2:123" hidden="1" x14ac:dyDescent="0.2">
      <c r="B20" s="78" t="s">
        <v>165</v>
      </c>
      <c r="C20" s="78" t="s">
        <v>166</v>
      </c>
      <c r="D20" s="79" t="s">
        <v>168</v>
      </c>
      <c r="E20" s="79" t="s">
        <v>168</v>
      </c>
      <c r="F20" s="79" t="s">
        <v>822</v>
      </c>
      <c r="G20" s="80"/>
      <c r="H20" s="80">
        <v>45323</v>
      </c>
      <c r="I20" s="80">
        <v>45351</v>
      </c>
      <c r="J20" s="80"/>
      <c r="K20" s="65" t="s">
        <v>63</v>
      </c>
      <c r="L20" s="65" t="s">
        <v>73</v>
      </c>
      <c r="M20" s="65" t="s">
        <v>93</v>
      </c>
      <c r="N20" s="79" t="s">
        <v>376</v>
      </c>
      <c r="O20" s="6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>
        <v>0</v>
      </c>
      <c r="AP20" s="81">
        <v>0</v>
      </c>
      <c r="AQ20" s="81"/>
      <c r="AR20" s="81">
        <v>2.6753633276128146</v>
      </c>
      <c r="AS20" s="81">
        <v>0</v>
      </c>
      <c r="AT20" s="81">
        <v>0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1">
        <v>0</v>
      </c>
      <c r="BA20" s="81">
        <v>0</v>
      </c>
      <c r="BB20" s="81">
        <v>0</v>
      </c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</row>
    <row r="21" spans="2:123" hidden="1" x14ac:dyDescent="0.2">
      <c r="B21" s="78" t="s">
        <v>165</v>
      </c>
      <c r="C21" s="78" t="s">
        <v>166</v>
      </c>
      <c r="D21" s="79" t="s">
        <v>168</v>
      </c>
      <c r="E21" s="79" t="s">
        <v>168</v>
      </c>
      <c r="F21" s="79" t="s">
        <v>823</v>
      </c>
      <c r="G21" s="80"/>
      <c r="H21" s="80">
        <v>45292</v>
      </c>
      <c r="I21" s="80">
        <v>45382</v>
      </c>
      <c r="J21" s="80"/>
      <c r="K21" s="65" t="s">
        <v>63</v>
      </c>
      <c r="L21" s="65" t="s">
        <v>73</v>
      </c>
      <c r="M21" s="65" t="s">
        <v>93</v>
      </c>
      <c r="N21" s="79" t="s">
        <v>376</v>
      </c>
      <c r="O21" s="6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>
        <v>0</v>
      </c>
      <c r="AO21" s="81">
        <v>27.134359544986904</v>
      </c>
      <c r="AP21" s="81">
        <v>-67.837485020604717</v>
      </c>
      <c r="AQ21" s="81">
        <v>0</v>
      </c>
      <c r="AR21" s="81">
        <v>0</v>
      </c>
      <c r="AS21" s="81">
        <v>0</v>
      </c>
      <c r="AT21" s="81">
        <v>0</v>
      </c>
      <c r="AU21" s="81">
        <v>0</v>
      </c>
      <c r="AV21" s="81">
        <v>0</v>
      </c>
      <c r="AW21" s="81">
        <v>0</v>
      </c>
      <c r="AX21" s="81">
        <v>0</v>
      </c>
      <c r="AY21" s="81">
        <v>0</v>
      </c>
      <c r="AZ21" s="81">
        <v>0</v>
      </c>
      <c r="BA21" s="81">
        <v>0</v>
      </c>
      <c r="BB21" s="81">
        <v>0</v>
      </c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</row>
    <row r="22" spans="2:123" hidden="1" x14ac:dyDescent="0.2">
      <c r="B22" s="78" t="s">
        <v>165</v>
      </c>
      <c r="C22" s="78" t="s">
        <v>166</v>
      </c>
      <c r="D22" s="79" t="s">
        <v>168</v>
      </c>
      <c r="E22" s="79" t="s">
        <v>168</v>
      </c>
      <c r="F22" s="79" t="s">
        <v>824</v>
      </c>
      <c r="G22" s="80"/>
      <c r="H22" s="80">
        <v>45383</v>
      </c>
      <c r="I22" s="80">
        <v>45473</v>
      </c>
      <c r="J22" s="80"/>
      <c r="K22" s="65" t="s">
        <v>63</v>
      </c>
      <c r="L22" s="65" t="s">
        <v>73</v>
      </c>
      <c r="M22" s="65" t="s">
        <v>93</v>
      </c>
      <c r="N22" s="79" t="s">
        <v>376</v>
      </c>
      <c r="O22" s="67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>
        <v>0</v>
      </c>
      <c r="AP22" s="81">
        <v>0</v>
      </c>
      <c r="AQ22" s="81"/>
      <c r="AR22" s="81">
        <v>81.144286965806714</v>
      </c>
      <c r="AS22" s="81">
        <v>-18.665504028520694</v>
      </c>
      <c r="AT22" s="81">
        <v>0</v>
      </c>
      <c r="AU22" s="81">
        <v>0</v>
      </c>
      <c r="AV22" s="81">
        <v>0</v>
      </c>
      <c r="AW22" s="81">
        <v>0</v>
      </c>
      <c r="AX22" s="81">
        <v>0</v>
      </c>
      <c r="AY22" s="81">
        <v>0</v>
      </c>
      <c r="AZ22" s="81">
        <v>0</v>
      </c>
      <c r="BA22" s="81">
        <v>0</v>
      </c>
      <c r="BB22" s="81">
        <v>0</v>
      </c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</row>
    <row r="23" spans="2:123" hidden="1" x14ac:dyDescent="0.2">
      <c r="B23" s="78" t="s">
        <v>230</v>
      </c>
      <c r="C23" s="78" t="s">
        <v>825</v>
      </c>
      <c r="D23" s="79" t="s">
        <v>232</v>
      </c>
      <c r="E23" s="79" t="s">
        <v>233</v>
      </c>
      <c r="F23" s="79" t="s">
        <v>826</v>
      </c>
      <c r="G23" s="80"/>
      <c r="H23" s="80">
        <v>44562</v>
      </c>
      <c r="I23" s="80">
        <v>44926</v>
      </c>
      <c r="J23" s="80"/>
      <c r="K23" s="65" t="s">
        <v>53</v>
      </c>
      <c r="L23" s="65" t="s">
        <v>73</v>
      </c>
      <c r="M23" s="65" t="s">
        <v>91</v>
      </c>
      <c r="N23" s="79" t="s">
        <v>376</v>
      </c>
      <c r="O23" s="67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1">
        <v>0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1">
        <v>0</v>
      </c>
      <c r="BA23" s="81">
        <v>0</v>
      </c>
      <c r="BB23" s="81">
        <v>0</v>
      </c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</row>
    <row r="24" spans="2:123" hidden="1" x14ac:dyDescent="0.2">
      <c r="B24" s="78" t="s">
        <v>230</v>
      </c>
      <c r="C24" s="78" t="s">
        <v>825</v>
      </c>
      <c r="D24" s="79" t="s">
        <v>232</v>
      </c>
      <c r="E24" s="79" t="s">
        <v>233</v>
      </c>
      <c r="F24" s="79" t="s">
        <v>827</v>
      </c>
      <c r="G24" s="80"/>
      <c r="H24" s="80">
        <v>44562</v>
      </c>
      <c r="I24" s="80">
        <v>44926</v>
      </c>
      <c r="J24" s="80"/>
      <c r="K24" s="65" t="s">
        <v>53</v>
      </c>
      <c r="L24" s="65" t="s">
        <v>73</v>
      </c>
      <c r="M24" s="65" t="s">
        <v>91</v>
      </c>
      <c r="N24" s="79" t="s">
        <v>376</v>
      </c>
      <c r="O24" s="6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>
        <v>0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1">
        <v>0</v>
      </c>
      <c r="AU24" s="81">
        <v>0</v>
      </c>
      <c r="AV24" s="81">
        <v>0</v>
      </c>
      <c r="AW24" s="81">
        <v>0</v>
      </c>
      <c r="AX24" s="81">
        <v>0</v>
      </c>
      <c r="AY24" s="81">
        <v>0</v>
      </c>
      <c r="AZ24" s="81">
        <v>0</v>
      </c>
      <c r="BA24" s="81">
        <v>0</v>
      </c>
      <c r="BB24" s="81">
        <v>0</v>
      </c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</row>
    <row r="25" spans="2:123" hidden="1" x14ac:dyDescent="0.2">
      <c r="B25" s="78" t="s">
        <v>230</v>
      </c>
      <c r="C25" s="78" t="s">
        <v>825</v>
      </c>
      <c r="D25" s="79" t="s">
        <v>232</v>
      </c>
      <c r="E25" s="79" t="s">
        <v>233</v>
      </c>
      <c r="F25" s="79" t="s">
        <v>828</v>
      </c>
      <c r="G25" s="80"/>
      <c r="H25" s="80">
        <v>44896</v>
      </c>
      <c r="I25" s="80">
        <v>44957</v>
      </c>
      <c r="J25" s="80"/>
      <c r="K25" s="65" t="s">
        <v>53</v>
      </c>
      <c r="L25" s="65" t="s">
        <v>73</v>
      </c>
      <c r="M25" s="65" t="s">
        <v>91</v>
      </c>
      <c r="N25" s="79" t="s">
        <v>376</v>
      </c>
      <c r="O25" s="6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>
        <v>0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1">
        <v>0</v>
      </c>
      <c r="AU25" s="81">
        <v>0</v>
      </c>
      <c r="AV25" s="81">
        <v>0</v>
      </c>
      <c r="AW25" s="81">
        <v>0</v>
      </c>
      <c r="AX25" s="81">
        <v>0</v>
      </c>
      <c r="AY25" s="81">
        <v>0</v>
      </c>
      <c r="AZ25" s="81">
        <v>0</v>
      </c>
      <c r="BA25" s="81">
        <v>0</v>
      </c>
      <c r="BB25" s="81">
        <v>0</v>
      </c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</row>
    <row r="26" spans="2:123" hidden="1" x14ac:dyDescent="0.2">
      <c r="B26" s="78" t="s">
        <v>230</v>
      </c>
      <c r="C26" s="78" t="s">
        <v>825</v>
      </c>
      <c r="D26" s="79" t="s">
        <v>232</v>
      </c>
      <c r="E26" s="79" t="s">
        <v>233</v>
      </c>
      <c r="F26" s="79" t="s">
        <v>829</v>
      </c>
      <c r="G26" s="80"/>
      <c r="H26" s="80">
        <v>45292</v>
      </c>
      <c r="I26" s="80">
        <v>45657</v>
      </c>
      <c r="J26" s="80"/>
      <c r="K26" s="65" t="s">
        <v>53</v>
      </c>
      <c r="L26" s="65" t="s">
        <v>73</v>
      </c>
      <c r="M26" s="65" t="s">
        <v>91</v>
      </c>
      <c r="N26" s="79" t="s">
        <v>376</v>
      </c>
      <c r="O26" s="6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>
        <v>1271.5686926065582</v>
      </c>
      <c r="AO26" s="81">
        <v>1224.781554664331</v>
      </c>
      <c r="AP26" s="81">
        <v>1198.503045178277</v>
      </c>
      <c r="AQ26" s="81">
        <v>1211.6489443222781</v>
      </c>
      <c r="AR26" s="81">
        <v>1293.5918375698193</v>
      </c>
      <c r="AS26" s="81">
        <v>1216.2662285810029</v>
      </c>
      <c r="AT26" s="81">
        <v>1247.1015432139025</v>
      </c>
      <c r="AU26" s="81">
        <v>1254.0696307816154</v>
      </c>
      <c r="AV26" s="81">
        <v>1239.4877847071559</v>
      </c>
      <c r="AW26" s="81">
        <v>1257.8768040041441</v>
      </c>
      <c r="AX26" s="81">
        <v>1219.9667956330002</v>
      </c>
      <c r="AY26" s="81">
        <v>1272.3379951827633</v>
      </c>
      <c r="AZ26" s="81">
        <v>0</v>
      </c>
      <c r="BA26" s="81">
        <v>0</v>
      </c>
      <c r="BB26" s="81">
        <v>0</v>
      </c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</row>
    <row r="27" spans="2:123" hidden="1" x14ac:dyDescent="0.2">
      <c r="B27" s="78" t="s">
        <v>241</v>
      </c>
      <c r="C27" s="78" t="s">
        <v>830</v>
      </c>
      <c r="D27" s="79" t="s">
        <v>831</v>
      </c>
      <c r="E27" s="79" t="s">
        <v>243</v>
      </c>
      <c r="F27" s="79" t="s">
        <v>832</v>
      </c>
      <c r="G27" s="80"/>
      <c r="H27" s="80">
        <v>44562</v>
      </c>
      <c r="I27" s="80">
        <v>44926</v>
      </c>
      <c r="J27" s="80"/>
      <c r="K27" s="65" t="s">
        <v>57</v>
      </c>
      <c r="L27" s="65" t="s">
        <v>73</v>
      </c>
      <c r="M27" s="65" t="s">
        <v>93</v>
      </c>
      <c r="N27" s="79" t="s">
        <v>376</v>
      </c>
      <c r="O27" s="67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>
        <v>0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1">
        <v>0</v>
      </c>
      <c r="AU27" s="81">
        <v>0</v>
      </c>
      <c r="AV27" s="81">
        <v>0</v>
      </c>
      <c r="AW27" s="81">
        <v>0</v>
      </c>
      <c r="AX27" s="81">
        <v>0</v>
      </c>
      <c r="AY27" s="81">
        <v>0</v>
      </c>
      <c r="AZ27" s="81">
        <v>0</v>
      </c>
      <c r="BA27" s="81">
        <v>0</v>
      </c>
      <c r="BB27" s="81">
        <v>0</v>
      </c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</row>
    <row r="28" spans="2:123" hidden="1" x14ac:dyDescent="0.2">
      <c r="B28" s="78" t="s">
        <v>241</v>
      </c>
      <c r="C28" s="78" t="s">
        <v>242</v>
      </c>
      <c r="D28" s="79" t="s">
        <v>831</v>
      </c>
      <c r="E28" s="79" t="s">
        <v>243</v>
      </c>
      <c r="F28" s="79" t="s">
        <v>833</v>
      </c>
      <c r="G28" s="80"/>
      <c r="H28" s="80">
        <v>44562</v>
      </c>
      <c r="I28" s="80">
        <v>44926</v>
      </c>
      <c r="J28" s="80"/>
      <c r="K28" s="65" t="s">
        <v>57</v>
      </c>
      <c r="L28" s="65" t="s">
        <v>73</v>
      </c>
      <c r="M28" s="65" t="s">
        <v>93</v>
      </c>
      <c r="N28" s="79" t="s">
        <v>376</v>
      </c>
      <c r="O28" s="67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>
        <v>0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1">
        <v>0</v>
      </c>
      <c r="AU28" s="81">
        <v>0</v>
      </c>
      <c r="AV28" s="81">
        <v>0</v>
      </c>
      <c r="AW28" s="81">
        <v>0</v>
      </c>
      <c r="AX28" s="81">
        <v>0</v>
      </c>
      <c r="AY28" s="81">
        <v>0</v>
      </c>
      <c r="AZ28" s="81">
        <v>0</v>
      </c>
      <c r="BA28" s="81">
        <v>0</v>
      </c>
      <c r="BB28" s="81">
        <v>0</v>
      </c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</row>
    <row r="29" spans="2:123" hidden="1" x14ac:dyDescent="0.2">
      <c r="B29" s="78" t="s">
        <v>241</v>
      </c>
      <c r="C29" s="78" t="s">
        <v>242</v>
      </c>
      <c r="D29" s="79" t="s">
        <v>831</v>
      </c>
      <c r="E29" s="79" t="s">
        <v>243</v>
      </c>
      <c r="F29" s="79" t="s">
        <v>834</v>
      </c>
      <c r="G29" s="80"/>
      <c r="H29" s="80">
        <v>45034</v>
      </c>
      <c r="I29" s="80">
        <v>45291</v>
      </c>
      <c r="J29" s="80"/>
      <c r="K29" s="65" t="s">
        <v>57</v>
      </c>
      <c r="L29" s="65" t="s">
        <v>73</v>
      </c>
      <c r="M29" s="65" t="s">
        <v>93</v>
      </c>
      <c r="N29" s="79" t="s">
        <v>376</v>
      </c>
      <c r="O29" s="6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>
        <v>1.1378870112826038E-16</v>
      </c>
      <c r="AO29" s="81">
        <v>-9.9730223154627049E-15</v>
      </c>
      <c r="AP29" s="81">
        <v>2.1059356222395404E-14</v>
      </c>
      <c r="AQ29" s="81">
        <v>6.3160841074283276E-15</v>
      </c>
      <c r="AR29" s="81">
        <v>-8.3694425254655953E-15</v>
      </c>
      <c r="AS29" s="81">
        <v>5.4927363868713312E-15</v>
      </c>
      <c r="AT29" s="81">
        <v>1.2174258923663005E-14</v>
      </c>
      <c r="AU29" s="81">
        <v>1.0160046518389667E-14</v>
      </c>
      <c r="AV29" s="81">
        <v>-7.7373858685599778E-15</v>
      </c>
      <c r="AW29" s="81">
        <v>1.2978981144512956E-14</v>
      </c>
      <c r="AX29" s="81">
        <v>1.6484465471637668E-14</v>
      </c>
      <c r="AY29" s="81">
        <v>4.970355313844944E-14</v>
      </c>
      <c r="AZ29" s="81">
        <v>4.3915444121459201E-14</v>
      </c>
      <c r="BA29" s="81">
        <v>3.1601081804289699E-14</v>
      </c>
      <c r="BB29" s="81">
        <v>-7.0883770239262244E-14</v>
      </c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</row>
    <row r="30" spans="2:123" hidden="1" x14ac:dyDescent="0.2">
      <c r="B30" s="78" t="s">
        <v>241</v>
      </c>
      <c r="C30" s="78" t="s">
        <v>242</v>
      </c>
      <c r="D30" s="79" t="s">
        <v>831</v>
      </c>
      <c r="E30" s="79" t="s">
        <v>243</v>
      </c>
      <c r="F30" s="79" t="s">
        <v>835</v>
      </c>
      <c r="G30" s="80"/>
      <c r="H30" s="80">
        <v>45055</v>
      </c>
      <c r="I30" s="80">
        <v>45291</v>
      </c>
      <c r="J30" s="80"/>
      <c r="K30" s="65" t="s">
        <v>57</v>
      </c>
      <c r="L30" s="65" t="s">
        <v>73</v>
      </c>
      <c r="M30" s="65" t="s">
        <v>93</v>
      </c>
      <c r="N30" s="79" t="s">
        <v>376</v>
      </c>
      <c r="O30" s="6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>
        <v>0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1">
        <v>0</v>
      </c>
      <c r="AU30" s="81">
        <v>0</v>
      </c>
      <c r="AV30" s="81">
        <v>0</v>
      </c>
      <c r="AW30" s="81">
        <v>0</v>
      </c>
      <c r="AX30" s="81">
        <v>0</v>
      </c>
      <c r="AY30" s="81">
        <v>0</v>
      </c>
      <c r="AZ30" s="81">
        <v>0</v>
      </c>
      <c r="BA30" s="81">
        <v>0</v>
      </c>
      <c r="BB30" s="81">
        <v>0</v>
      </c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</row>
    <row r="31" spans="2:123" hidden="1" x14ac:dyDescent="0.2">
      <c r="B31" s="78" t="s">
        <v>241</v>
      </c>
      <c r="C31" s="78" t="s">
        <v>242</v>
      </c>
      <c r="D31" s="79" t="s">
        <v>831</v>
      </c>
      <c r="E31" s="79" t="s">
        <v>243</v>
      </c>
      <c r="F31" s="79" t="s">
        <v>836</v>
      </c>
      <c r="G31" s="80"/>
      <c r="H31" s="80">
        <v>45055</v>
      </c>
      <c r="I31" s="80">
        <v>45291</v>
      </c>
      <c r="J31" s="80"/>
      <c r="K31" s="65" t="s">
        <v>57</v>
      </c>
      <c r="L31" s="65" t="s">
        <v>73</v>
      </c>
      <c r="M31" s="65" t="s">
        <v>93</v>
      </c>
      <c r="N31" s="79" t="s">
        <v>376</v>
      </c>
      <c r="O31" s="6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>
        <v>1.4223587641032548E-17</v>
      </c>
      <c r="AO31" s="81">
        <v>-1.2466277894328381E-15</v>
      </c>
      <c r="AP31" s="81">
        <v>2.6324195277994255E-15</v>
      </c>
      <c r="AQ31" s="81">
        <v>7.8951051342854095E-16</v>
      </c>
      <c r="AR31" s="81">
        <v>-1.0461803156831994E-15</v>
      </c>
      <c r="AS31" s="81">
        <v>6.8659204835891639E-16</v>
      </c>
      <c r="AT31" s="81">
        <v>1.5217823654578756E-15</v>
      </c>
      <c r="AU31" s="81">
        <v>1.2700058147987084E-15</v>
      </c>
      <c r="AV31" s="81">
        <v>-9.6717323356999723E-16</v>
      </c>
      <c r="AW31" s="81">
        <v>1.6223726430641195E-15</v>
      </c>
      <c r="AX31" s="81">
        <v>2.0605581839547084E-15</v>
      </c>
      <c r="AY31" s="81">
        <v>6.21294414230618E-15</v>
      </c>
      <c r="AZ31" s="81">
        <v>5.4894305151824001E-15</v>
      </c>
      <c r="BA31" s="81">
        <v>3.9501352255362124E-15</v>
      </c>
      <c r="BB31" s="81">
        <v>-8.8604712799077805E-15</v>
      </c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</row>
    <row r="32" spans="2:123" hidden="1" x14ac:dyDescent="0.2">
      <c r="B32" s="78" t="s">
        <v>241</v>
      </c>
      <c r="C32" s="78" t="s">
        <v>242</v>
      </c>
      <c r="D32" s="79" t="s">
        <v>831</v>
      </c>
      <c r="E32" s="79" t="s">
        <v>243</v>
      </c>
      <c r="F32" s="79" t="s">
        <v>837</v>
      </c>
      <c r="G32" s="80"/>
      <c r="H32" s="80">
        <v>45054</v>
      </c>
      <c r="I32" s="80">
        <v>45291</v>
      </c>
      <c r="J32" s="80"/>
      <c r="K32" s="65" t="s">
        <v>57</v>
      </c>
      <c r="L32" s="65" t="s">
        <v>73</v>
      </c>
      <c r="M32" s="65" t="s">
        <v>93</v>
      </c>
      <c r="N32" s="79" t="s">
        <v>376</v>
      </c>
      <c r="O32" s="6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>
        <v>0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1">
        <v>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0</v>
      </c>
      <c r="BA32" s="81">
        <v>0</v>
      </c>
      <c r="BB32" s="81">
        <v>0</v>
      </c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</row>
    <row r="33" spans="2:123" hidden="1" x14ac:dyDescent="0.2">
      <c r="B33" s="78" t="s">
        <v>241</v>
      </c>
      <c r="C33" s="78" t="s">
        <v>242</v>
      </c>
      <c r="D33" s="79" t="s">
        <v>831</v>
      </c>
      <c r="E33" s="79" t="s">
        <v>243</v>
      </c>
      <c r="F33" s="79" t="s">
        <v>838</v>
      </c>
      <c r="G33" s="80"/>
      <c r="H33" s="80">
        <v>45292</v>
      </c>
      <c r="I33" s="80">
        <v>45473</v>
      </c>
      <c r="J33" s="80"/>
      <c r="K33" s="65" t="s">
        <v>57</v>
      </c>
      <c r="L33" s="65" t="s">
        <v>73</v>
      </c>
      <c r="M33" s="65" t="s">
        <v>93</v>
      </c>
      <c r="N33" s="79" t="s">
        <v>376</v>
      </c>
      <c r="O33" s="6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>
        <v>2045.2639979835162</v>
      </c>
      <c r="AO33" s="81">
        <v>1920.7117563504464</v>
      </c>
      <c r="AP33" s="81">
        <v>2033.102046352747</v>
      </c>
      <c r="AQ33" s="81">
        <v>1980.7698485165895</v>
      </c>
      <c r="AR33" s="81">
        <v>2039.4054563531452</v>
      </c>
      <c r="AS33" s="81">
        <v>1982.9894355222382</v>
      </c>
      <c r="AT33" s="81">
        <v>0</v>
      </c>
      <c r="AU33" s="81">
        <v>0</v>
      </c>
      <c r="AV33" s="81">
        <v>0</v>
      </c>
      <c r="AW33" s="81">
        <v>0</v>
      </c>
      <c r="AX33" s="81">
        <v>0</v>
      </c>
      <c r="AY33" s="81">
        <v>0</v>
      </c>
      <c r="AZ33" s="81">
        <v>0</v>
      </c>
      <c r="BA33" s="81">
        <v>0</v>
      </c>
      <c r="BB33" s="81">
        <v>0</v>
      </c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</row>
    <row r="34" spans="2:123" hidden="1" x14ac:dyDescent="0.2">
      <c r="B34" s="78" t="s">
        <v>174</v>
      </c>
      <c r="C34" s="78" t="s">
        <v>839</v>
      </c>
      <c r="D34" s="79" t="s">
        <v>176</v>
      </c>
      <c r="E34" s="79" t="s">
        <v>840</v>
      </c>
      <c r="F34" s="79" t="s">
        <v>841</v>
      </c>
      <c r="G34" s="80"/>
      <c r="H34" s="80">
        <v>44378</v>
      </c>
      <c r="I34" s="80">
        <v>45473</v>
      </c>
      <c r="J34" s="80"/>
      <c r="K34" s="65" t="s">
        <v>49</v>
      </c>
      <c r="L34" s="65" t="s">
        <v>73</v>
      </c>
      <c r="M34" s="65" t="s">
        <v>93</v>
      </c>
      <c r="N34" s="79" t="s">
        <v>376</v>
      </c>
      <c r="O34" s="6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>
        <v>9026.1011339606048</v>
      </c>
      <c r="AO34" s="81">
        <v>8556.7323802010997</v>
      </c>
      <c r="AP34" s="81">
        <v>8827.1045590144822</v>
      </c>
      <c r="AQ34" s="81">
        <v>8703.350946038925</v>
      </c>
      <c r="AR34" s="81">
        <v>9069.3384606719428</v>
      </c>
      <c r="AS34" s="81">
        <v>8724.0345345835321</v>
      </c>
      <c r="AT34" s="81">
        <v>5.843644283358242E-13</v>
      </c>
      <c r="AU34" s="81">
        <v>4.8768223288269416E-13</v>
      </c>
      <c r="AV34" s="81">
        <v>-3.713945216908592E-13</v>
      </c>
      <c r="AW34" s="81">
        <v>6.2299109493662187E-13</v>
      </c>
      <c r="AX34" s="81">
        <v>7.912543426385982E-13</v>
      </c>
      <c r="AY34" s="81">
        <v>2.385770550645573E-12</v>
      </c>
      <c r="AZ34" s="81">
        <v>2.107941317830061E-12</v>
      </c>
      <c r="BA34" s="81">
        <v>1.5168519266058866E-12</v>
      </c>
      <c r="BB34" s="81">
        <v>-3.4024209714845685E-12</v>
      </c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</row>
    <row r="35" spans="2:123" hidden="1" x14ac:dyDescent="0.2">
      <c r="B35" s="78" t="s">
        <v>174</v>
      </c>
      <c r="C35" s="78" t="s">
        <v>839</v>
      </c>
      <c r="D35" s="79" t="s">
        <v>176</v>
      </c>
      <c r="E35" s="79" t="s">
        <v>840</v>
      </c>
      <c r="F35" s="79" t="s">
        <v>842</v>
      </c>
      <c r="G35" s="80"/>
      <c r="H35" s="80">
        <v>44652</v>
      </c>
      <c r="I35" s="80">
        <v>45016</v>
      </c>
      <c r="J35" s="80"/>
      <c r="K35" s="65" t="s">
        <v>49</v>
      </c>
      <c r="L35" s="65" t="s">
        <v>73</v>
      </c>
      <c r="M35" s="65" t="s">
        <v>93</v>
      </c>
      <c r="N35" s="79" t="s">
        <v>376</v>
      </c>
      <c r="O35" s="6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0</v>
      </c>
      <c r="BA35" s="81">
        <v>0</v>
      </c>
      <c r="BB35" s="81">
        <v>0</v>
      </c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</row>
    <row r="36" spans="2:123" hidden="1" x14ac:dyDescent="0.2">
      <c r="B36" s="78" t="s">
        <v>174</v>
      </c>
      <c r="C36" s="78" t="s">
        <v>839</v>
      </c>
      <c r="D36" s="79" t="s">
        <v>176</v>
      </c>
      <c r="E36" s="79" t="s">
        <v>840</v>
      </c>
      <c r="F36" s="79" t="s">
        <v>843</v>
      </c>
      <c r="G36" s="80"/>
      <c r="H36" s="80">
        <v>44652</v>
      </c>
      <c r="I36" s="80">
        <v>45016</v>
      </c>
      <c r="J36" s="80"/>
      <c r="K36" s="65" t="s">
        <v>49</v>
      </c>
      <c r="L36" s="65" t="s">
        <v>73</v>
      </c>
      <c r="M36" s="65" t="s">
        <v>93</v>
      </c>
      <c r="N36" s="79" t="s">
        <v>376</v>
      </c>
      <c r="O36" s="6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>
        <v>1.1378870112826038E-16</v>
      </c>
      <c r="AO36" s="81">
        <v>-9.9730223154627049E-15</v>
      </c>
      <c r="AP36" s="81">
        <v>2.1059356222395404E-14</v>
      </c>
      <c r="AQ36" s="81">
        <v>6.3160841074283276E-15</v>
      </c>
      <c r="AR36" s="81">
        <v>-8.3694425254655953E-15</v>
      </c>
      <c r="AS36" s="81">
        <v>5.4927363868713312E-15</v>
      </c>
      <c r="AT36" s="81">
        <v>1.2174258923663005E-14</v>
      </c>
      <c r="AU36" s="81">
        <v>1.0160046518389667E-14</v>
      </c>
      <c r="AV36" s="81">
        <v>-7.7373858685599778E-15</v>
      </c>
      <c r="AW36" s="81">
        <v>1.2978981144512956E-14</v>
      </c>
      <c r="AX36" s="81">
        <v>1.6484465471637668E-14</v>
      </c>
      <c r="AY36" s="81">
        <v>4.970355313844944E-14</v>
      </c>
      <c r="AZ36" s="81">
        <v>4.3915444121459201E-14</v>
      </c>
      <c r="BA36" s="81">
        <v>3.1601081804289699E-14</v>
      </c>
      <c r="BB36" s="81">
        <v>-7.0883770239262244E-14</v>
      </c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</row>
    <row r="37" spans="2:123" hidden="1" x14ac:dyDescent="0.2">
      <c r="B37" s="78" t="s">
        <v>174</v>
      </c>
      <c r="C37" s="78" t="s">
        <v>839</v>
      </c>
      <c r="D37" s="79" t="s">
        <v>176</v>
      </c>
      <c r="E37" s="79" t="s">
        <v>840</v>
      </c>
      <c r="F37" s="79" t="s">
        <v>844</v>
      </c>
      <c r="G37" s="80"/>
      <c r="H37" s="80">
        <v>44531</v>
      </c>
      <c r="I37" s="80">
        <v>44561</v>
      </c>
      <c r="J37" s="80"/>
      <c r="K37" s="65" t="s">
        <v>49</v>
      </c>
      <c r="L37" s="65" t="s">
        <v>73</v>
      </c>
      <c r="M37" s="65" t="s">
        <v>93</v>
      </c>
      <c r="N37" s="79" t="s">
        <v>376</v>
      </c>
      <c r="O37" s="67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>
        <v>0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1">
        <v>0</v>
      </c>
      <c r="AU37" s="81">
        <v>0</v>
      </c>
      <c r="AV37" s="81">
        <v>0</v>
      </c>
      <c r="AW37" s="81">
        <v>0</v>
      </c>
      <c r="AX37" s="81">
        <v>0</v>
      </c>
      <c r="AY37" s="81">
        <v>0</v>
      </c>
      <c r="AZ37" s="81">
        <v>0</v>
      </c>
      <c r="BA37" s="81">
        <v>0</v>
      </c>
      <c r="BB37" s="81">
        <v>0</v>
      </c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</row>
    <row r="38" spans="2:123" hidden="1" x14ac:dyDescent="0.2">
      <c r="B38" s="78" t="s">
        <v>174</v>
      </c>
      <c r="C38" s="78" t="s">
        <v>839</v>
      </c>
      <c r="D38" s="79" t="s">
        <v>176</v>
      </c>
      <c r="E38" s="79" t="s">
        <v>840</v>
      </c>
      <c r="F38" s="79" t="s">
        <v>845</v>
      </c>
      <c r="G38" s="80"/>
      <c r="H38" s="80">
        <v>44562</v>
      </c>
      <c r="I38" s="80">
        <v>44742</v>
      </c>
      <c r="J38" s="80"/>
      <c r="K38" s="65" t="s">
        <v>49</v>
      </c>
      <c r="L38" s="65" t="s">
        <v>73</v>
      </c>
      <c r="M38" s="65" t="s">
        <v>93</v>
      </c>
      <c r="N38" s="79" t="s">
        <v>376</v>
      </c>
      <c r="O38" s="67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V38" s="81">
        <v>0</v>
      </c>
      <c r="AW38" s="81">
        <v>0</v>
      </c>
      <c r="AX38" s="81">
        <v>0</v>
      </c>
      <c r="AY38" s="81">
        <v>0</v>
      </c>
      <c r="AZ38" s="81">
        <v>0</v>
      </c>
      <c r="BA38" s="81">
        <v>0</v>
      </c>
      <c r="BB38" s="81">
        <v>0</v>
      </c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</row>
    <row r="39" spans="2:123" hidden="1" x14ac:dyDescent="0.2">
      <c r="B39" s="78" t="s">
        <v>174</v>
      </c>
      <c r="C39" s="78" t="s">
        <v>839</v>
      </c>
      <c r="D39" s="79" t="s">
        <v>176</v>
      </c>
      <c r="E39" s="79" t="s">
        <v>840</v>
      </c>
      <c r="F39" s="79" t="s">
        <v>846</v>
      </c>
      <c r="G39" s="80"/>
      <c r="H39" s="80">
        <v>44562</v>
      </c>
      <c r="I39" s="80">
        <v>44742</v>
      </c>
      <c r="J39" s="80"/>
      <c r="K39" s="65" t="s">
        <v>49</v>
      </c>
      <c r="L39" s="65" t="s">
        <v>73</v>
      </c>
      <c r="M39" s="65" t="s">
        <v>93</v>
      </c>
      <c r="N39" s="79" t="s">
        <v>376</v>
      </c>
      <c r="O39" s="67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V39" s="81">
        <v>0</v>
      </c>
      <c r="AW39" s="81">
        <v>0</v>
      </c>
      <c r="AX39" s="81">
        <v>0</v>
      </c>
      <c r="AY39" s="81">
        <v>0</v>
      </c>
      <c r="AZ39" s="81">
        <v>0</v>
      </c>
      <c r="BA39" s="81">
        <v>0</v>
      </c>
      <c r="BB39" s="81">
        <v>0</v>
      </c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</row>
    <row r="40" spans="2:123" hidden="1" x14ac:dyDescent="0.2">
      <c r="B40" s="78" t="s">
        <v>174</v>
      </c>
      <c r="C40" s="78" t="s">
        <v>839</v>
      </c>
      <c r="D40" s="79" t="s">
        <v>176</v>
      </c>
      <c r="E40" s="79" t="s">
        <v>840</v>
      </c>
      <c r="F40" s="79" t="s">
        <v>847</v>
      </c>
      <c r="G40" s="80"/>
      <c r="H40" s="80">
        <v>44562</v>
      </c>
      <c r="I40" s="80">
        <v>44742</v>
      </c>
      <c r="J40" s="80"/>
      <c r="K40" s="65" t="s">
        <v>49</v>
      </c>
      <c r="L40" s="65" t="s">
        <v>73</v>
      </c>
      <c r="M40" s="65" t="s">
        <v>93</v>
      </c>
      <c r="N40" s="79" t="s">
        <v>376</v>
      </c>
      <c r="O40" s="67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1">
        <v>0</v>
      </c>
      <c r="BA40" s="81">
        <v>0</v>
      </c>
      <c r="BB40" s="81">
        <v>0</v>
      </c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</row>
    <row r="41" spans="2:123" hidden="1" x14ac:dyDescent="0.2">
      <c r="B41" s="78" t="s">
        <v>174</v>
      </c>
      <c r="C41" s="78" t="s">
        <v>839</v>
      </c>
      <c r="D41" s="79" t="s">
        <v>176</v>
      </c>
      <c r="E41" s="79" t="s">
        <v>840</v>
      </c>
      <c r="F41" s="79" t="s">
        <v>848</v>
      </c>
      <c r="G41" s="80"/>
      <c r="H41" s="80">
        <v>44743</v>
      </c>
      <c r="I41" s="80">
        <v>44773</v>
      </c>
      <c r="J41" s="80"/>
      <c r="K41" s="65" t="s">
        <v>49</v>
      </c>
      <c r="L41" s="65" t="s">
        <v>73</v>
      </c>
      <c r="M41" s="65" t="s">
        <v>93</v>
      </c>
      <c r="N41" s="79" t="s">
        <v>376</v>
      </c>
      <c r="O41" s="67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1">
        <v>0</v>
      </c>
      <c r="BA41" s="81">
        <v>0</v>
      </c>
      <c r="BB41" s="81">
        <v>0</v>
      </c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</row>
    <row r="42" spans="2:123" hidden="1" x14ac:dyDescent="0.2">
      <c r="B42" s="78" t="s">
        <v>174</v>
      </c>
      <c r="C42" s="78" t="s">
        <v>839</v>
      </c>
      <c r="D42" s="79" t="s">
        <v>176</v>
      </c>
      <c r="E42" s="79" t="s">
        <v>840</v>
      </c>
      <c r="F42" s="79" t="s">
        <v>849</v>
      </c>
      <c r="G42" s="80"/>
      <c r="H42" s="80">
        <v>44743</v>
      </c>
      <c r="I42" s="80">
        <v>44773</v>
      </c>
      <c r="J42" s="80"/>
      <c r="K42" s="65" t="s">
        <v>49</v>
      </c>
      <c r="L42" s="65" t="s">
        <v>73</v>
      </c>
      <c r="M42" s="65" t="s">
        <v>93</v>
      </c>
      <c r="N42" s="79" t="s">
        <v>376</v>
      </c>
      <c r="O42" s="67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V42" s="81">
        <v>0</v>
      </c>
      <c r="AW42" s="81">
        <v>0</v>
      </c>
      <c r="AX42" s="81">
        <v>0</v>
      </c>
      <c r="AY42" s="81">
        <v>0</v>
      </c>
      <c r="AZ42" s="81">
        <v>0</v>
      </c>
      <c r="BA42" s="81">
        <v>0</v>
      </c>
      <c r="BB42" s="81">
        <v>0</v>
      </c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</row>
    <row r="43" spans="2:123" hidden="1" x14ac:dyDescent="0.2">
      <c r="B43" s="78" t="s">
        <v>174</v>
      </c>
      <c r="C43" s="78" t="s">
        <v>839</v>
      </c>
      <c r="D43" s="79" t="s">
        <v>176</v>
      </c>
      <c r="E43" s="79" t="s">
        <v>840</v>
      </c>
      <c r="F43" s="79" t="s">
        <v>850</v>
      </c>
      <c r="G43" s="80"/>
      <c r="H43" s="80">
        <v>44743</v>
      </c>
      <c r="I43" s="80">
        <v>44926</v>
      </c>
      <c r="J43" s="80"/>
      <c r="K43" s="65" t="s">
        <v>49</v>
      </c>
      <c r="L43" s="65" t="s">
        <v>73</v>
      </c>
      <c r="M43" s="65" t="s">
        <v>93</v>
      </c>
      <c r="N43" s="79" t="s">
        <v>376</v>
      </c>
      <c r="O43" s="6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V43" s="81">
        <v>0</v>
      </c>
      <c r="AW43" s="81">
        <v>0</v>
      </c>
      <c r="AX43" s="81">
        <v>0</v>
      </c>
      <c r="AY43" s="81">
        <v>0</v>
      </c>
      <c r="AZ43" s="81">
        <v>0</v>
      </c>
      <c r="BA43" s="81">
        <v>0</v>
      </c>
      <c r="BB43" s="81">
        <v>0</v>
      </c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</row>
    <row r="44" spans="2:123" hidden="1" x14ac:dyDescent="0.2">
      <c r="B44" s="78" t="s">
        <v>174</v>
      </c>
      <c r="C44" s="78" t="s">
        <v>839</v>
      </c>
      <c r="D44" s="79" t="s">
        <v>176</v>
      </c>
      <c r="E44" s="79" t="s">
        <v>840</v>
      </c>
      <c r="F44" s="79" t="s">
        <v>851</v>
      </c>
      <c r="G44" s="80"/>
      <c r="H44" s="80">
        <v>44652</v>
      </c>
      <c r="I44" s="80">
        <v>44834</v>
      </c>
      <c r="J44" s="80"/>
      <c r="K44" s="65" t="s">
        <v>49</v>
      </c>
      <c r="L44" s="65" t="s">
        <v>73</v>
      </c>
      <c r="M44" s="65" t="s">
        <v>93</v>
      </c>
      <c r="N44" s="79" t="s">
        <v>376</v>
      </c>
      <c r="O44" s="6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>
        <v>2.8447175282065095E-17</v>
      </c>
      <c r="AO44" s="81">
        <v>-2.4932555788656762E-15</v>
      </c>
      <c r="AP44" s="81">
        <v>5.2648390555988511E-15</v>
      </c>
      <c r="AQ44" s="81">
        <v>1.5790210268570819E-15</v>
      </c>
      <c r="AR44" s="81">
        <v>-2.0923606313663988E-15</v>
      </c>
      <c r="AS44" s="81">
        <v>1.3731840967178328E-15</v>
      </c>
      <c r="AT44" s="81">
        <v>3.0435647309157512E-15</v>
      </c>
      <c r="AU44" s="81">
        <v>2.5400116295974168E-15</v>
      </c>
      <c r="AV44" s="81">
        <v>-1.9343464671399945E-15</v>
      </c>
      <c r="AW44" s="81">
        <v>3.2447452861282389E-15</v>
      </c>
      <c r="AX44" s="81">
        <v>4.1211163679094169E-15</v>
      </c>
      <c r="AY44" s="81">
        <v>1.242588828461236E-14</v>
      </c>
      <c r="AZ44" s="81">
        <v>1.09788610303648E-14</v>
      </c>
      <c r="BA44" s="81">
        <v>7.9002704510724248E-15</v>
      </c>
      <c r="BB44" s="81">
        <v>-1.7720942559815561E-14</v>
      </c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</row>
    <row r="45" spans="2:123" hidden="1" x14ac:dyDescent="0.2">
      <c r="B45" s="78" t="s">
        <v>174</v>
      </c>
      <c r="C45" s="78" t="s">
        <v>839</v>
      </c>
      <c r="D45" s="79" t="s">
        <v>176</v>
      </c>
      <c r="E45" s="79" t="s">
        <v>840</v>
      </c>
      <c r="F45" s="79" t="s">
        <v>852</v>
      </c>
      <c r="G45" s="80"/>
      <c r="H45" s="80">
        <v>44652</v>
      </c>
      <c r="I45" s="80">
        <v>44834</v>
      </c>
      <c r="J45" s="80"/>
      <c r="K45" s="65" t="s">
        <v>49</v>
      </c>
      <c r="L45" s="65" t="s">
        <v>73</v>
      </c>
      <c r="M45" s="65" t="s">
        <v>93</v>
      </c>
      <c r="N45" s="79" t="s">
        <v>376</v>
      </c>
      <c r="O45" s="67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>
        <v>2.8447175282065095E-17</v>
      </c>
      <c r="AO45" s="81">
        <v>-2.4932555788656762E-15</v>
      </c>
      <c r="AP45" s="81">
        <v>5.2648390555988511E-15</v>
      </c>
      <c r="AQ45" s="81">
        <v>1.5790210268570819E-15</v>
      </c>
      <c r="AR45" s="81">
        <v>-2.0923606313663988E-15</v>
      </c>
      <c r="AS45" s="81">
        <v>1.3731840967178328E-15</v>
      </c>
      <c r="AT45" s="81">
        <v>3.0435647309157512E-15</v>
      </c>
      <c r="AU45" s="81">
        <v>2.5400116295974168E-15</v>
      </c>
      <c r="AV45" s="81">
        <v>-1.9343464671399945E-15</v>
      </c>
      <c r="AW45" s="81">
        <v>3.2447452861282389E-15</v>
      </c>
      <c r="AX45" s="81">
        <v>4.1211163679094169E-15</v>
      </c>
      <c r="AY45" s="81">
        <v>1.242588828461236E-14</v>
      </c>
      <c r="AZ45" s="81">
        <v>1.09788610303648E-14</v>
      </c>
      <c r="BA45" s="81">
        <v>7.9002704510724248E-15</v>
      </c>
      <c r="BB45" s="81">
        <v>-1.7720942559815561E-14</v>
      </c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</row>
    <row r="46" spans="2:123" hidden="1" x14ac:dyDescent="0.2">
      <c r="B46" s="78" t="s">
        <v>174</v>
      </c>
      <c r="C46" s="78" t="s">
        <v>839</v>
      </c>
      <c r="D46" s="79" t="s">
        <v>176</v>
      </c>
      <c r="E46" s="79" t="s">
        <v>840</v>
      </c>
      <c r="F46" s="79" t="s">
        <v>853</v>
      </c>
      <c r="G46" s="80"/>
      <c r="H46" s="80">
        <v>44652</v>
      </c>
      <c r="I46" s="80">
        <v>44834</v>
      </c>
      <c r="J46" s="80"/>
      <c r="K46" s="65" t="s">
        <v>49</v>
      </c>
      <c r="L46" s="65" t="s">
        <v>73</v>
      </c>
      <c r="M46" s="65" t="s">
        <v>93</v>
      </c>
      <c r="N46" s="79" t="s">
        <v>376</v>
      </c>
      <c r="O46" s="67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V46" s="81">
        <v>0</v>
      </c>
      <c r="AW46" s="81">
        <v>0</v>
      </c>
      <c r="AX46" s="81">
        <v>0</v>
      </c>
      <c r="AY46" s="81">
        <v>0</v>
      </c>
      <c r="AZ46" s="81">
        <v>0</v>
      </c>
      <c r="BA46" s="81">
        <v>0</v>
      </c>
      <c r="BB46" s="81">
        <v>0</v>
      </c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</row>
    <row r="47" spans="2:123" hidden="1" x14ac:dyDescent="0.2">
      <c r="B47" s="78" t="s">
        <v>174</v>
      </c>
      <c r="C47" s="78" t="s">
        <v>839</v>
      </c>
      <c r="D47" s="79" t="s">
        <v>176</v>
      </c>
      <c r="E47" s="79" t="s">
        <v>840</v>
      </c>
      <c r="F47" s="79" t="s">
        <v>854</v>
      </c>
      <c r="G47" s="80"/>
      <c r="H47" s="80">
        <v>44743</v>
      </c>
      <c r="I47" s="80">
        <v>44926</v>
      </c>
      <c r="J47" s="80"/>
      <c r="K47" s="65" t="s">
        <v>49</v>
      </c>
      <c r="L47" s="65" t="s">
        <v>73</v>
      </c>
      <c r="M47" s="65" t="s">
        <v>93</v>
      </c>
      <c r="N47" s="79" t="s">
        <v>376</v>
      </c>
      <c r="O47" s="67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>
        <v>0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1">
        <v>0</v>
      </c>
      <c r="AU47" s="81">
        <v>0</v>
      </c>
      <c r="AV47" s="81">
        <v>0</v>
      </c>
      <c r="AW47" s="81">
        <v>0</v>
      </c>
      <c r="AX47" s="81">
        <v>0</v>
      </c>
      <c r="AY47" s="81">
        <v>0</v>
      </c>
      <c r="AZ47" s="81">
        <v>0</v>
      </c>
      <c r="BA47" s="81">
        <v>0</v>
      </c>
      <c r="BB47" s="81">
        <v>0</v>
      </c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</row>
    <row r="48" spans="2:123" hidden="1" x14ac:dyDescent="0.2">
      <c r="B48" s="78" t="s">
        <v>174</v>
      </c>
      <c r="C48" s="78" t="s">
        <v>839</v>
      </c>
      <c r="D48" s="79" t="s">
        <v>176</v>
      </c>
      <c r="E48" s="79" t="s">
        <v>840</v>
      </c>
      <c r="F48" s="79" t="s">
        <v>855</v>
      </c>
      <c r="G48" s="80"/>
      <c r="H48" s="80">
        <v>44743</v>
      </c>
      <c r="I48" s="80">
        <v>44926</v>
      </c>
      <c r="J48" s="80"/>
      <c r="K48" s="65" t="s">
        <v>49</v>
      </c>
      <c r="L48" s="65" t="s">
        <v>73</v>
      </c>
      <c r="M48" s="65" t="s">
        <v>93</v>
      </c>
      <c r="N48" s="79" t="s">
        <v>376</v>
      </c>
      <c r="O48" s="6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1">
        <v>0</v>
      </c>
      <c r="AU48" s="81">
        <v>0</v>
      </c>
      <c r="AV48" s="81">
        <v>0</v>
      </c>
      <c r="AW48" s="81">
        <v>0</v>
      </c>
      <c r="AX48" s="81">
        <v>0</v>
      </c>
      <c r="AY48" s="81">
        <v>0</v>
      </c>
      <c r="AZ48" s="81">
        <v>0</v>
      </c>
      <c r="BA48" s="81">
        <v>0</v>
      </c>
      <c r="BB48" s="81">
        <v>0</v>
      </c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</row>
    <row r="49" spans="2:123" hidden="1" x14ac:dyDescent="0.2">
      <c r="B49" s="78" t="s">
        <v>174</v>
      </c>
      <c r="C49" s="78" t="s">
        <v>839</v>
      </c>
      <c r="D49" s="79" t="s">
        <v>176</v>
      </c>
      <c r="E49" s="79" t="s">
        <v>840</v>
      </c>
      <c r="F49" s="79" t="s">
        <v>856</v>
      </c>
      <c r="G49" s="80"/>
      <c r="H49" s="80">
        <v>44835</v>
      </c>
      <c r="I49" s="80">
        <v>44926</v>
      </c>
      <c r="J49" s="80"/>
      <c r="K49" s="65" t="s">
        <v>49</v>
      </c>
      <c r="L49" s="65" t="s">
        <v>73</v>
      </c>
      <c r="M49" s="65" t="s">
        <v>93</v>
      </c>
      <c r="N49" s="79" t="s">
        <v>376</v>
      </c>
      <c r="O49" s="67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>
        <v>0</v>
      </c>
      <c r="AO49" s="81">
        <v>0</v>
      </c>
      <c r="AP49" s="81">
        <v>0</v>
      </c>
      <c r="AQ49" s="81">
        <v>0</v>
      </c>
      <c r="AR49" s="81">
        <v>0</v>
      </c>
      <c r="AS49" s="81">
        <v>0</v>
      </c>
      <c r="AT49" s="81">
        <v>0</v>
      </c>
      <c r="AU49" s="81">
        <v>0</v>
      </c>
      <c r="AV49" s="81">
        <v>0</v>
      </c>
      <c r="AW49" s="81">
        <v>0</v>
      </c>
      <c r="AX49" s="81">
        <v>0</v>
      </c>
      <c r="AY49" s="81">
        <v>0</v>
      </c>
      <c r="AZ49" s="81">
        <v>0</v>
      </c>
      <c r="BA49" s="81">
        <v>0</v>
      </c>
      <c r="BB49" s="81">
        <v>0</v>
      </c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</row>
    <row r="50" spans="2:123" hidden="1" x14ac:dyDescent="0.2">
      <c r="B50" s="78" t="s">
        <v>174</v>
      </c>
      <c r="C50" s="78" t="s">
        <v>839</v>
      </c>
      <c r="D50" s="79" t="s">
        <v>176</v>
      </c>
      <c r="E50" s="79" t="s">
        <v>840</v>
      </c>
      <c r="F50" s="79" t="s">
        <v>857</v>
      </c>
      <c r="G50" s="80"/>
      <c r="H50" s="80">
        <v>44835</v>
      </c>
      <c r="I50" s="80">
        <v>44926</v>
      </c>
      <c r="J50" s="80"/>
      <c r="K50" s="65" t="s">
        <v>49</v>
      </c>
      <c r="L50" s="65" t="s">
        <v>73</v>
      </c>
      <c r="M50" s="65" t="s">
        <v>93</v>
      </c>
      <c r="N50" s="79" t="s">
        <v>376</v>
      </c>
      <c r="O50" s="6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0</v>
      </c>
      <c r="AU50" s="81">
        <v>0</v>
      </c>
      <c r="AV50" s="81">
        <v>0</v>
      </c>
      <c r="AW50" s="81">
        <v>0</v>
      </c>
      <c r="AX50" s="81">
        <v>0</v>
      </c>
      <c r="AY50" s="81">
        <v>0</v>
      </c>
      <c r="AZ50" s="81">
        <v>0</v>
      </c>
      <c r="BA50" s="81">
        <v>0</v>
      </c>
      <c r="BB50" s="81">
        <v>0</v>
      </c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</row>
    <row r="51" spans="2:123" hidden="1" x14ac:dyDescent="0.2">
      <c r="B51" s="78" t="s">
        <v>174</v>
      </c>
      <c r="C51" s="78" t="s">
        <v>839</v>
      </c>
      <c r="D51" s="79" t="s">
        <v>176</v>
      </c>
      <c r="E51" s="79" t="s">
        <v>840</v>
      </c>
      <c r="F51" s="79" t="s">
        <v>858</v>
      </c>
      <c r="G51" s="80"/>
      <c r="H51" s="80">
        <v>44835</v>
      </c>
      <c r="I51" s="80">
        <v>44926</v>
      </c>
      <c r="J51" s="80"/>
      <c r="K51" s="65" t="s">
        <v>49</v>
      </c>
      <c r="L51" s="65" t="s">
        <v>73</v>
      </c>
      <c r="M51" s="65" t="s">
        <v>93</v>
      </c>
      <c r="N51" s="79" t="s">
        <v>376</v>
      </c>
      <c r="O51" s="6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>
        <v>7.1117938205162738E-18</v>
      </c>
      <c r="AO51" s="81">
        <v>-6.2331389471641905E-16</v>
      </c>
      <c r="AP51" s="81">
        <v>1.3162097638997128E-15</v>
      </c>
      <c r="AQ51" s="81">
        <v>3.9475525671427047E-16</v>
      </c>
      <c r="AR51" s="81">
        <v>-5.2309015784159971E-16</v>
      </c>
      <c r="AS51" s="81">
        <v>3.432960241794582E-16</v>
      </c>
      <c r="AT51" s="81">
        <v>7.608911827289378E-16</v>
      </c>
      <c r="AU51" s="81">
        <v>6.350029073993542E-16</v>
      </c>
      <c r="AV51" s="81">
        <v>-4.8358661678499862E-16</v>
      </c>
      <c r="AW51" s="81">
        <v>8.1118632153205973E-16</v>
      </c>
      <c r="AX51" s="81">
        <v>1.0302790919773542E-15</v>
      </c>
      <c r="AY51" s="81">
        <v>3.10647207115309E-15</v>
      </c>
      <c r="AZ51" s="81">
        <v>2.7447152575912E-15</v>
      </c>
      <c r="BA51" s="81">
        <v>1.9750676127681062E-15</v>
      </c>
      <c r="BB51" s="81">
        <v>-4.4302356399538903E-15</v>
      </c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</row>
    <row r="52" spans="2:123" hidden="1" x14ac:dyDescent="0.2">
      <c r="B52" s="78" t="s">
        <v>174</v>
      </c>
      <c r="C52" s="78" t="s">
        <v>839</v>
      </c>
      <c r="D52" s="79" t="s">
        <v>176</v>
      </c>
      <c r="E52" s="79" t="s">
        <v>840</v>
      </c>
      <c r="F52" s="79" t="s">
        <v>859</v>
      </c>
      <c r="G52" s="80"/>
      <c r="H52" s="80">
        <v>44835</v>
      </c>
      <c r="I52" s="80">
        <v>44926</v>
      </c>
      <c r="J52" s="80"/>
      <c r="K52" s="65" t="s">
        <v>49</v>
      </c>
      <c r="L52" s="65" t="s">
        <v>73</v>
      </c>
      <c r="M52" s="65" t="s">
        <v>93</v>
      </c>
      <c r="N52" s="79" t="s">
        <v>376</v>
      </c>
      <c r="O52" s="67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>
        <v>0</v>
      </c>
      <c r="AO52" s="81">
        <v>0</v>
      </c>
      <c r="AP52" s="81">
        <v>0</v>
      </c>
      <c r="AQ52" s="81">
        <v>0</v>
      </c>
      <c r="AR52" s="81">
        <v>0</v>
      </c>
      <c r="AS52" s="81">
        <v>0</v>
      </c>
      <c r="AT52" s="81">
        <v>0</v>
      </c>
      <c r="AU52" s="81">
        <v>0</v>
      </c>
      <c r="AV52" s="81">
        <v>0</v>
      </c>
      <c r="AW52" s="81">
        <v>0</v>
      </c>
      <c r="AX52" s="81">
        <v>0</v>
      </c>
      <c r="AY52" s="81">
        <v>0</v>
      </c>
      <c r="AZ52" s="81">
        <v>0</v>
      </c>
      <c r="BA52" s="81">
        <v>0</v>
      </c>
      <c r="BB52" s="81">
        <v>0</v>
      </c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</row>
    <row r="53" spans="2:123" hidden="1" x14ac:dyDescent="0.2">
      <c r="B53" s="78" t="s">
        <v>174</v>
      </c>
      <c r="C53" s="78" t="s">
        <v>839</v>
      </c>
      <c r="D53" s="79" t="s">
        <v>176</v>
      </c>
      <c r="E53" s="79" t="s">
        <v>840</v>
      </c>
      <c r="F53" s="79" t="s">
        <v>860</v>
      </c>
      <c r="G53" s="80"/>
      <c r="H53" s="80">
        <v>44835</v>
      </c>
      <c r="I53" s="80">
        <v>44926</v>
      </c>
      <c r="J53" s="80"/>
      <c r="K53" s="65" t="s">
        <v>49</v>
      </c>
      <c r="L53" s="65" t="s">
        <v>73</v>
      </c>
      <c r="M53" s="65" t="s">
        <v>93</v>
      </c>
      <c r="N53" s="79" t="s">
        <v>376</v>
      </c>
      <c r="O53" s="67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>
        <v>0</v>
      </c>
      <c r="AO53" s="81">
        <v>0</v>
      </c>
      <c r="AP53" s="81">
        <v>0</v>
      </c>
      <c r="AQ53" s="81">
        <v>0</v>
      </c>
      <c r="AR53" s="81">
        <v>0</v>
      </c>
      <c r="AS53" s="81">
        <v>0</v>
      </c>
      <c r="AT53" s="81">
        <v>0</v>
      </c>
      <c r="AU53" s="81">
        <v>0</v>
      </c>
      <c r="AV53" s="81">
        <v>0</v>
      </c>
      <c r="AW53" s="81">
        <v>0</v>
      </c>
      <c r="AX53" s="81">
        <v>0</v>
      </c>
      <c r="AY53" s="81">
        <v>0</v>
      </c>
      <c r="AZ53" s="81">
        <v>0</v>
      </c>
      <c r="BA53" s="81">
        <v>0</v>
      </c>
      <c r="BB53" s="81">
        <v>0</v>
      </c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</row>
    <row r="54" spans="2:123" hidden="1" x14ac:dyDescent="0.2">
      <c r="B54" s="78" t="s">
        <v>174</v>
      </c>
      <c r="C54" s="78" t="s">
        <v>839</v>
      </c>
      <c r="D54" s="79" t="s">
        <v>176</v>
      </c>
      <c r="E54" s="79" t="s">
        <v>840</v>
      </c>
      <c r="F54" s="79" t="s">
        <v>861</v>
      </c>
      <c r="G54" s="80"/>
      <c r="H54" s="80">
        <v>44927</v>
      </c>
      <c r="I54" s="80">
        <v>45107</v>
      </c>
      <c r="J54" s="80"/>
      <c r="K54" s="65" t="s">
        <v>49</v>
      </c>
      <c r="L54" s="65" t="s">
        <v>73</v>
      </c>
      <c r="M54" s="65" t="s">
        <v>93</v>
      </c>
      <c r="N54" s="79" t="s">
        <v>376</v>
      </c>
      <c r="O54" s="67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>
        <v>0</v>
      </c>
      <c r="AO54" s="81">
        <v>0</v>
      </c>
      <c r="AP54" s="81">
        <v>0</v>
      </c>
      <c r="AQ54" s="81">
        <v>0</v>
      </c>
      <c r="AR54" s="81">
        <v>0</v>
      </c>
      <c r="AS54" s="81">
        <v>0</v>
      </c>
      <c r="AT54" s="81">
        <v>0</v>
      </c>
      <c r="AU54" s="81">
        <v>0</v>
      </c>
      <c r="AV54" s="81">
        <v>0</v>
      </c>
      <c r="AW54" s="81">
        <v>0</v>
      </c>
      <c r="AX54" s="81">
        <v>0</v>
      </c>
      <c r="AY54" s="81">
        <v>0</v>
      </c>
      <c r="AZ54" s="81">
        <v>0</v>
      </c>
      <c r="BA54" s="81">
        <v>0</v>
      </c>
      <c r="BB54" s="81">
        <v>0</v>
      </c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</row>
    <row r="55" spans="2:123" hidden="1" x14ac:dyDescent="0.2">
      <c r="B55" s="78" t="s">
        <v>174</v>
      </c>
      <c r="C55" s="78" t="s">
        <v>839</v>
      </c>
      <c r="D55" s="79" t="s">
        <v>176</v>
      </c>
      <c r="E55" s="79" t="s">
        <v>840</v>
      </c>
      <c r="F55" s="79" t="s">
        <v>862</v>
      </c>
      <c r="G55" s="80"/>
      <c r="H55" s="80">
        <v>44927</v>
      </c>
      <c r="I55" s="80">
        <v>45107</v>
      </c>
      <c r="J55" s="80"/>
      <c r="K55" s="65" t="s">
        <v>49</v>
      </c>
      <c r="L55" s="65" t="s">
        <v>73</v>
      </c>
      <c r="M55" s="65" t="s">
        <v>93</v>
      </c>
      <c r="N55" s="79" t="s">
        <v>376</v>
      </c>
      <c r="O55" s="67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V55" s="81">
        <v>0</v>
      </c>
      <c r="AW55" s="81">
        <v>0</v>
      </c>
      <c r="AX55" s="81">
        <v>0</v>
      </c>
      <c r="AY55" s="81">
        <v>0</v>
      </c>
      <c r="AZ55" s="81">
        <v>0</v>
      </c>
      <c r="BA55" s="81">
        <v>0</v>
      </c>
      <c r="BB55" s="81">
        <v>0</v>
      </c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</row>
    <row r="56" spans="2:123" hidden="1" x14ac:dyDescent="0.2">
      <c r="B56" s="78" t="s">
        <v>174</v>
      </c>
      <c r="C56" s="78" t="s">
        <v>839</v>
      </c>
      <c r="D56" s="79" t="s">
        <v>176</v>
      </c>
      <c r="E56" s="79" t="s">
        <v>840</v>
      </c>
      <c r="F56" s="79" t="s">
        <v>863</v>
      </c>
      <c r="G56" s="80"/>
      <c r="H56" s="80">
        <v>44927</v>
      </c>
      <c r="I56" s="80">
        <v>45107</v>
      </c>
      <c r="J56" s="80"/>
      <c r="K56" s="65" t="s">
        <v>49</v>
      </c>
      <c r="L56" s="65" t="s">
        <v>73</v>
      </c>
      <c r="M56" s="65" t="s">
        <v>93</v>
      </c>
      <c r="N56" s="79" t="s">
        <v>376</v>
      </c>
      <c r="O56" s="67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>
        <v>1.1378870112826038E-16</v>
      </c>
      <c r="AO56" s="81">
        <v>-9.9730223154627049E-15</v>
      </c>
      <c r="AP56" s="81">
        <v>2.1059356222395404E-14</v>
      </c>
      <c r="AQ56" s="81">
        <v>6.3160841074283276E-15</v>
      </c>
      <c r="AR56" s="81">
        <v>-8.3694425254655953E-15</v>
      </c>
      <c r="AS56" s="81">
        <v>5.4927363868713312E-15</v>
      </c>
      <c r="AT56" s="81">
        <v>1.2174258923663005E-14</v>
      </c>
      <c r="AU56" s="81">
        <v>1.0160046518389667E-14</v>
      </c>
      <c r="AV56" s="81">
        <v>-7.7373858685599778E-15</v>
      </c>
      <c r="AW56" s="81">
        <v>1.2978981144512956E-14</v>
      </c>
      <c r="AX56" s="81">
        <v>1.6484465471637668E-14</v>
      </c>
      <c r="AY56" s="81">
        <v>4.970355313844944E-14</v>
      </c>
      <c r="AZ56" s="81">
        <v>4.3915444121459201E-14</v>
      </c>
      <c r="BA56" s="81">
        <v>3.1601081804289699E-14</v>
      </c>
      <c r="BB56" s="81">
        <v>-7.0883770239262244E-14</v>
      </c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</row>
    <row r="57" spans="2:123" hidden="1" x14ac:dyDescent="0.2">
      <c r="B57" s="78" t="s">
        <v>174</v>
      </c>
      <c r="C57" s="78" t="s">
        <v>839</v>
      </c>
      <c r="D57" s="79" t="s">
        <v>176</v>
      </c>
      <c r="E57" s="79" t="s">
        <v>840</v>
      </c>
      <c r="F57" s="79" t="s">
        <v>864</v>
      </c>
      <c r="G57" s="80"/>
      <c r="H57" s="80">
        <v>44927</v>
      </c>
      <c r="I57" s="80">
        <v>45016</v>
      </c>
      <c r="J57" s="80"/>
      <c r="K57" s="65" t="s">
        <v>49</v>
      </c>
      <c r="L57" s="65" t="s">
        <v>73</v>
      </c>
      <c r="M57" s="65" t="s">
        <v>93</v>
      </c>
      <c r="N57" s="79" t="s">
        <v>376</v>
      </c>
      <c r="O57" s="67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>
        <v>0</v>
      </c>
      <c r="AO57" s="81">
        <v>0</v>
      </c>
      <c r="AP57" s="81">
        <v>0</v>
      </c>
      <c r="AQ57" s="81">
        <v>0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0</v>
      </c>
      <c r="AY57" s="81">
        <v>0</v>
      </c>
      <c r="AZ57" s="81">
        <v>0</v>
      </c>
      <c r="BA57" s="81">
        <v>0</v>
      </c>
      <c r="BB57" s="81">
        <v>0</v>
      </c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</row>
    <row r="58" spans="2:123" hidden="1" x14ac:dyDescent="0.2">
      <c r="B58" s="78" t="s">
        <v>174</v>
      </c>
      <c r="C58" s="78" t="s">
        <v>839</v>
      </c>
      <c r="D58" s="79" t="s">
        <v>176</v>
      </c>
      <c r="E58" s="79" t="s">
        <v>840</v>
      </c>
      <c r="F58" s="79" t="s">
        <v>865</v>
      </c>
      <c r="G58" s="80"/>
      <c r="H58" s="80">
        <v>44927</v>
      </c>
      <c r="I58" s="80">
        <v>45016</v>
      </c>
      <c r="J58" s="80"/>
      <c r="K58" s="65" t="s">
        <v>49</v>
      </c>
      <c r="L58" s="65" t="s">
        <v>73</v>
      </c>
      <c r="M58" s="65" t="s">
        <v>93</v>
      </c>
      <c r="N58" s="79" t="s">
        <v>376</v>
      </c>
      <c r="O58" s="67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>
        <v>0</v>
      </c>
      <c r="AO58" s="81">
        <v>0</v>
      </c>
      <c r="AP58" s="81">
        <v>0</v>
      </c>
      <c r="AQ58" s="81">
        <v>0</v>
      </c>
      <c r="AR58" s="81">
        <v>0</v>
      </c>
      <c r="AS58" s="81">
        <v>0</v>
      </c>
      <c r="AT58" s="81">
        <v>0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1">
        <v>0</v>
      </c>
      <c r="BA58" s="81">
        <v>0</v>
      </c>
      <c r="BB58" s="81">
        <v>0</v>
      </c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</row>
    <row r="59" spans="2:123" hidden="1" x14ac:dyDescent="0.2">
      <c r="B59" s="78" t="s">
        <v>174</v>
      </c>
      <c r="C59" s="78" t="s">
        <v>839</v>
      </c>
      <c r="D59" s="79" t="s">
        <v>176</v>
      </c>
      <c r="E59" s="79" t="s">
        <v>840</v>
      </c>
      <c r="F59" s="79" t="s">
        <v>866</v>
      </c>
      <c r="G59" s="80"/>
      <c r="H59" s="80">
        <v>44927</v>
      </c>
      <c r="I59" s="80">
        <v>45016</v>
      </c>
      <c r="J59" s="80"/>
      <c r="K59" s="65" t="s">
        <v>49</v>
      </c>
      <c r="L59" s="65" t="s">
        <v>73</v>
      </c>
      <c r="M59" s="65" t="s">
        <v>93</v>
      </c>
      <c r="N59" s="79" t="s">
        <v>376</v>
      </c>
      <c r="O59" s="67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>
        <v>1.4223587641032548E-17</v>
      </c>
      <c r="AO59" s="81">
        <v>-1.2466277894328381E-15</v>
      </c>
      <c r="AP59" s="81">
        <v>2.6324195277994255E-15</v>
      </c>
      <c r="AQ59" s="81">
        <v>7.8951051342854095E-16</v>
      </c>
      <c r="AR59" s="81">
        <v>-1.0461803156831994E-15</v>
      </c>
      <c r="AS59" s="81">
        <v>6.8659204835891639E-16</v>
      </c>
      <c r="AT59" s="81">
        <v>1.5217823654578756E-15</v>
      </c>
      <c r="AU59" s="81">
        <v>1.2700058147987084E-15</v>
      </c>
      <c r="AV59" s="81">
        <v>-9.6717323356999723E-16</v>
      </c>
      <c r="AW59" s="81">
        <v>1.6223726430641195E-15</v>
      </c>
      <c r="AX59" s="81">
        <v>2.0605581839547084E-15</v>
      </c>
      <c r="AY59" s="81">
        <v>6.21294414230618E-15</v>
      </c>
      <c r="AZ59" s="81">
        <v>5.4894305151824001E-15</v>
      </c>
      <c r="BA59" s="81">
        <v>3.9501352255362124E-15</v>
      </c>
      <c r="BB59" s="81">
        <v>-8.8604712799077805E-15</v>
      </c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</row>
    <row r="60" spans="2:123" hidden="1" x14ac:dyDescent="0.2">
      <c r="B60" s="78" t="s">
        <v>174</v>
      </c>
      <c r="C60" s="78" t="s">
        <v>839</v>
      </c>
      <c r="D60" s="79" t="s">
        <v>176</v>
      </c>
      <c r="E60" s="79" t="s">
        <v>840</v>
      </c>
      <c r="F60" s="79" t="s">
        <v>867</v>
      </c>
      <c r="G60" s="80"/>
      <c r="H60" s="80">
        <v>45017</v>
      </c>
      <c r="I60" s="80">
        <v>45382</v>
      </c>
      <c r="J60" s="80"/>
      <c r="K60" s="65" t="s">
        <v>49</v>
      </c>
      <c r="L60" s="65" t="s">
        <v>73</v>
      </c>
      <c r="M60" s="65" t="s">
        <v>93</v>
      </c>
      <c r="N60" s="79" t="s">
        <v>376</v>
      </c>
      <c r="O60" s="67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>
        <v>758.77790287737753</v>
      </c>
      <c r="AO60" s="81">
        <v>713.1473304453101</v>
      </c>
      <c r="AP60" s="81">
        <v>754.87708766583626</v>
      </c>
      <c r="AQ60" s="81">
        <v>3.1580420537141638E-15</v>
      </c>
      <c r="AR60" s="81">
        <v>-4.1847212627327976E-15</v>
      </c>
      <c r="AS60" s="81">
        <v>2.7463681934356656E-15</v>
      </c>
      <c r="AT60" s="81">
        <v>6.0871294618315024E-15</v>
      </c>
      <c r="AU60" s="81">
        <v>5.0800232591948336E-15</v>
      </c>
      <c r="AV60" s="81">
        <v>-3.8686929342799889E-15</v>
      </c>
      <c r="AW60" s="81">
        <v>6.4894905722564778E-15</v>
      </c>
      <c r="AX60" s="81">
        <v>8.2422327358188338E-15</v>
      </c>
      <c r="AY60" s="81">
        <v>2.485177656922472E-14</v>
      </c>
      <c r="AZ60" s="81">
        <v>2.19577220607296E-14</v>
      </c>
      <c r="BA60" s="81">
        <v>1.580054090214485E-14</v>
      </c>
      <c r="BB60" s="81">
        <v>-3.5441885119631122E-14</v>
      </c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</row>
    <row r="61" spans="2:123" hidden="1" x14ac:dyDescent="0.2">
      <c r="B61" s="78" t="s">
        <v>174</v>
      </c>
      <c r="C61" s="78" t="s">
        <v>839</v>
      </c>
      <c r="D61" s="79" t="s">
        <v>176</v>
      </c>
      <c r="E61" s="79" t="s">
        <v>840</v>
      </c>
      <c r="F61" s="79" t="s">
        <v>868</v>
      </c>
      <c r="G61" s="80"/>
      <c r="H61" s="80">
        <v>45017</v>
      </c>
      <c r="I61" s="80">
        <v>45382</v>
      </c>
      <c r="J61" s="80"/>
      <c r="K61" s="65" t="s">
        <v>49</v>
      </c>
      <c r="L61" s="65" t="s">
        <v>73</v>
      </c>
      <c r="M61" s="65" t="s">
        <v>93</v>
      </c>
      <c r="N61" s="79" t="s">
        <v>376</v>
      </c>
      <c r="O61" s="67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>
        <v>2608.2990411409824</v>
      </c>
      <c r="AO61" s="81">
        <v>2451.4439484057539</v>
      </c>
      <c r="AP61" s="81">
        <v>2594.8899888513101</v>
      </c>
      <c r="AQ61" s="81">
        <v>0</v>
      </c>
      <c r="AR61" s="81">
        <v>0</v>
      </c>
      <c r="AS61" s="81">
        <v>0</v>
      </c>
      <c r="AT61" s="81">
        <v>0</v>
      </c>
      <c r="AU61" s="81">
        <v>0</v>
      </c>
      <c r="AV61" s="81">
        <v>0</v>
      </c>
      <c r="AW61" s="81">
        <v>0</v>
      </c>
      <c r="AX61" s="81">
        <v>0</v>
      </c>
      <c r="AY61" s="81">
        <v>0</v>
      </c>
      <c r="AZ61" s="81">
        <v>0</v>
      </c>
      <c r="BA61" s="81">
        <v>0</v>
      </c>
      <c r="BB61" s="81">
        <v>0</v>
      </c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</row>
    <row r="62" spans="2:123" hidden="1" x14ac:dyDescent="0.2">
      <c r="B62" s="78" t="s">
        <v>174</v>
      </c>
      <c r="C62" s="78" t="s">
        <v>839</v>
      </c>
      <c r="D62" s="79" t="s">
        <v>176</v>
      </c>
      <c r="E62" s="79" t="s">
        <v>840</v>
      </c>
      <c r="F62" s="79" t="s">
        <v>869</v>
      </c>
      <c r="G62" s="80"/>
      <c r="H62" s="80">
        <v>45017</v>
      </c>
      <c r="I62" s="80">
        <v>45107</v>
      </c>
      <c r="J62" s="80"/>
      <c r="K62" s="65" t="s">
        <v>49</v>
      </c>
      <c r="L62" s="65" t="s">
        <v>73</v>
      </c>
      <c r="M62" s="65" t="s">
        <v>93</v>
      </c>
      <c r="N62" s="79" t="s">
        <v>376</v>
      </c>
      <c r="O62" s="67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>
        <v>0</v>
      </c>
      <c r="AO62" s="81">
        <v>0</v>
      </c>
      <c r="AP62" s="81">
        <v>0</v>
      </c>
      <c r="AQ62" s="81">
        <v>0</v>
      </c>
      <c r="AR62" s="81">
        <v>0</v>
      </c>
      <c r="AS62" s="81">
        <v>0</v>
      </c>
      <c r="AT62" s="81">
        <v>0</v>
      </c>
      <c r="AU62" s="81">
        <v>0</v>
      </c>
      <c r="AV62" s="81">
        <v>0</v>
      </c>
      <c r="AW62" s="81">
        <v>0</v>
      </c>
      <c r="AX62" s="81">
        <v>0</v>
      </c>
      <c r="AY62" s="81">
        <v>0</v>
      </c>
      <c r="AZ62" s="81">
        <v>0</v>
      </c>
      <c r="BA62" s="81">
        <v>0</v>
      </c>
      <c r="BB62" s="81">
        <v>0</v>
      </c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</row>
    <row r="63" spans="2:123" hidden="1" x14ac:dyDescent="0.2">
      <c r="B63" s="78" t="s">
        <v>174</v>
      </c>
      <c r="C63" s="78" t="s">
        <v>839</v>
      </c>
      <c r="D63" s="79" t="s">
        <v>176</v>
      </c>
      <c r="E63" s="79" t="s">
        <v>840</v>
      </c>
      <c r="F63" s="79" t="s">
        <v>870</v>
      </c>
      <c r="G63" s="80"/>
      <c r="H63" s="80">
        <v>45017</v>
      </c>
      <c r="I63" s="80">
        <v>45107</v>
      </c>
      <c r="J63" s="80"/>
      <c r="K63" s="65" t="s">
        <v>49</v>
      </c>
      <c r="L63" s="65" t="s">
        <v>73</v>
      </c>
      <c r="M63" s="65" t="s">
        <v>93</v>
      </c>
      <c r="N63" s="79" t="s">
        <v>376</v>
      </c>
      <c r="O63" s="67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>
        <v>0</v>
      </c>
      <c r="AO63" s="81">
        <v>0</v>
      </c>
      <c r="AP63" s="81">
        <v>0</v>
      </c>
      <c r="AQ63" s="81">
        <v>0</v>
      </c>
      <c r="AR63" s="81">
        <v>0</v>
      </c>
      <c r="AS63" s="81">
        <v>0</v>
      </c>
      <c r="AT63" s="81">
        <v>0</v>
      </c>
      <c r="AU63" s="81">
        <v>0</v>
      </c>
      <c r="AV63" s="81">
        <v>0</v>
      </c>
      <c r="AW63" s="81">
        <v>0</v>
      </c>
      <c r="AX63" s="81">
        <v>0</v>
      </c>
      <c r="AY63" s="81">
        <v>0</v>
      </c>
      <c r="AZ63" s="81">
        <v>0</v>
      </c>
      <c r="BA63" s="81">
        <v>0</v>
      </c>
      <c r="BB63" s="81">
        <v>0</v>
      </c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</row>
    <row r="64" spans="2:123" hidden="1" x14ac:dyDescent="0.2">
      <c r="B64" s="78" t="s">
        <v>174</v>
      </c>
      <c r="C64" s="78" t="s">
        <v>839</v>
      </c>
      <c r="D64" s="79" t="s">
        <v>176</v>
      </c>
      <c r="E64" s="79" t="s">
        <v>840</v>
      </c>
      <c r="F64" s="79" t="s">
        <v>871</v>
      </c>
      <c r="G64" s="80"/>
      <c r="H64" s="80">
        <v>45017</v>
      </c>
      <c r="I64" s="80">
        <v>45107</v>
      </c>
      <c r="J64" s="80"/>
      <c r="K64" s="65" t="s">
        <v>49</v>
      </c>
      <c r="L64" s="65" t="s">
        <v>73</v>
      </c>
      <c r="M64" s="65" t="s">
        <v>93</v>
      </c>
      <c r="N64" s="79" t="s">
        <v>376</v>
      </c>
      <c r="O64" s="67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>
        <v>0</v>
      </c>
      <c r="AO64" s="81">
        <v>0</v>
      </c>
      <c r="AP64" s="81">
        <v>0</v>
      </c>
      <c r="AQ64" s="81">
        <v>0</v>
      </c>
      <c r="AR64" s="81">
        <v>0</v>
      </c>
      <c r="AS64" s="81">
        <v>0</v>
      </c>
      <c r="AT64" s="81">
        <v>0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1">
        <v>0</v>
      </c>
      <c r="BA64" s="81">
        <v>0</v>
      </c>
      <c r="BB64" s="81">
        <v>0</v>
      </c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</row>
    <row r="65" spans="2:123" hidden="1" x14ac:dyDescent="0.2">
      <c r="B65" s="78" t="s">
        <v>174</v>
      </c>
      <c r="C65" s="78" t="s">
        <v>839</v>
      </c>
      <c r="D65" s="79" t="s">
        <v>176</v>
      </c>
      <c r="E65" s="79" t="s">
        <v>840</v>
      </c>
      <c r="F65" s="79" t="s">
        <v>872</v>
      </c>
      <c r="G65" s="80"/>
      <c r="H65" s="80">
        <v>45017</v>
      </c>
      <c r="I65" s="80">
        <v>45107</v>
      </c>
      <c r="J65" s="80"/>
      <c r="K65" s="65" t="s">
        <v>49</v>
      </c>
      <c r="L65" s="65" t="s">
        <v>73</v>
      </c>
      <c r="M65" s="65" t="s">
        <v>93</v>
      </c>
      <c r="N65" s="79" t="s">
        <v>376</v>
      </c>
      <c r="O65" s="67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>
        <v>0</v>
      </c>
      <c r="AO65" s="81">
        <v>0</v>
      </c>
      <c r="AP65" s="81">
        <v>0</v>
      </c>
      <c r="AQ65" s="81">
        <v>0</v>
      </c>
      <c r="AR65" s="81">
        <v>0</v>
      </c>
      <c r="AS65" s="81">
        <v>0</v>
      </c>
      <c r="AT65" s="81">
        <v>0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1">
        <v>0</v>
      </c>
      <c r="BA65" s="81">
        <v>0</v>
      </c>
      <c r="BB65" s="81">
        <v>0</v>
      </c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</row>
    <row r="66" spans="2:123" hidden="1" x14ac:dyDescent="0.2">
      <c r="B66" s="78" t="s">
        <v>174</v>
      </c>
      <c r="C66" s="78" t="s">
        <v>839</v>
      </c>
      <c r="D66" s="79" t="s">
        <v>176</v>
      </c>
      <c r="E66" s="79" t="s">
        <v>840</v>
      </c>
      <c r="F66" s="79" t="s">
        <v>873</v>
      </c>
      <c r="G66" s="80"/>
      <c r="H66" s="80">
        <v>45108</v>
      </c>
      <c r="I66" s="80">
        <v>45291</v>
      </c>
      <c r="J66" s="80"/>
      <c r="K66" s="65" t="s">
        <v>49</v>
      </c>
      <c r="L66" s="65" t="s">
        <v>73</v>
      </c>
      <c r="M66" s="65" t="s">
        <v>93</v>
      </c>
      <c r="N66" s="79" t="s">
        <v>376</v>
      </c>
      <c r="O66" s="67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>
        <v>-2.2757740225652076E-16</v>
      </c>
      <c r="AO66" s="81">
        <v>1.994604463092541E-14</v>
      </c>
      <c r="AP66" s="81">
        <v>-4.2118712444790809E-14</v>
      </c>
      <c r="AQ66" s="81">
        <v>-1.2632168214856655E-14</v>
      </c>
      <c r="AR66" s="81">
        <v>1.6738885050931191E-14</v>
      </c>
      <c r="AS66" s="81">
        <v>-1.0985472773742662E-14</v>
      </c>
      <c r="AT66" s="81">
        <v>-2.434851784732601E-14</v>
      </c>
      <c r="AU66" s="81">
        <v>-2.0320093036779334E-14</v>
      </c>
      <c r="AV66" s="81">
        <v>1.5474771737119956E-14</v>
      </c>
      <c r="AW66" s="81">
        <v>-2.5957962289025911E-14</v>
      </c>
      <c r="AX66" s="81">
        <v>-3.2968930943275335E-14</v>
      </c>
      <c r="AY66" s="81">
        <v>-9.940710627689888E-14</v>
      </c>
      <c r="AZ66" s="81">
        <v>-8.7830888242918401E-14</v>
      </c>
      <c r="BA66" s="81">
        <v>-6.3202163608579399E-14</v>
      </c>
      <c r="BB66" s="81">
        <v>1.4176754047852449E-13</v>
      </c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</row>
    <row r="67" spans="2:123" hidden="1" x14ac:dyDescent="0.2">
      <c r="B67" s="78" t="s">
        <v>174</v>
      </c>
      <c r="C67" s="78" t="s">
        <v>839</v>
      </c>
      <c r="D67" s="79" t="s">
        <v>176</v>
      </c>
      <c r="E67" s="79" t="s">
        <v>840</v>
      </c>
      <c r="F67" s="79" t="s">
        <v>874</v>
      </c>
      <c r="G67" s="80"/>
      <c r="H67" s="80">
        <v>45108</v>
      </c>
      <c r="I67" s="80">
        <v>45291</v>
      </c>
      <c r="J67" s="80"/>
      <c r="K67" s="65" t="s">
        <v>49</v>
      </c>
      <c r="L67" s="65" t="s">
        <v>73</v>
      </c>
      <c r="M67" s="65" t="s">
        <v>93</v>
      </c>
      <c r="N67" s="79" t="s">
        <v>376</v>
      </c>
      <c r="O67" s="67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1">
        <v>0</v>
      </c>
      <c r="BA67" s="81">
        <v>0</v>
      </c>
      <c r="BB67" s="81">
        <v>0</v>
      </c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</row>
    <row r="68" spans="2:123" hidden="1" x14ac:dyDescent="0.2">
      <c r="B68" s="78" t="s">
        <v>174</v>
      </c>
      <c r="C68" s="78" t="s">
        <v>839</v>
      </c>
      <c r="D68" s="79" t="s">
        <v>176</v>
      </c>
      <c r="E68" s="79" t="s">
        <v>840</v>
      </c>
      <c r="F68" s="79" t="s">
        <v>875</v>
      </c>
      <c r="G68" s="80"/>
      <c r="H68" s="80">
        <v>45108</v>
      </c>
      <c r="I68" s="80">
        <v>45291</v>
      </c>
      <c r="J68" s="80"/>
      <c r="K68" s="65" t="s">
        <v>49</v>
      </c>
      <c r="L68" s="65" t="s">
        <v>73</v>
      </c>
      <c r="M68" s="65" t="s">
        <v>93</v>
      </c>
      <c r="N68" s="79" t="s">
        <v>376</v>
      </c>
      <c r="O68" s="67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>
        <v>-1.1378870112826038E-16</v>
      </c>
      <c r="AO68" s="81">
        <v>9.9730223154627049E-15</v>
      </c>
      <c r="AP68" s="81">
        <v>-2.1059356222395404E-14</v>
      </c>
      <c r="AQ68" s="81">
        <v>-6.3160841074283276E-15</v>
      </c>
      <c r="AR68" s="81">
        <v>8.3694425254655953E-15</v>
      </c>
      <c r="AS68" s="81">
        <v>-5.4927363868713312E-15</v>
      </c>
      <c r="AT68" s="81">
        <v>-1.2174258923663005E-14</v>
      </c>
      <c r="AU68" s="81">
        <v>-1.0160046518389667E-14</v>
      </c>
      <c r="AV68" s="81">
        <v>7.7373858685599778E-15</v>
      </c>
      <c r="AW68" s="81">
        <v>-1.2978981144512956E-14</v>
      </c>
      <c r="AX68" s="81">
        <v>-1.6484465471637668E-14</v>
      </c>
      <c r="AY68" s="81">
        <v>-4.970355313844944E-14</v>
      </c>
      <c r="AZ68" s="81">
        <v>-4.3915444121459201E-14</v>
      </c>
      <c r="BA68" s="81">
        <v>-3.1601081804289699E-14</v>
      </c>
      <c r="BB68" s="81">
        <v>7.0883770239262244E-14</v>
      </c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</row>
    <row r="69" spans="2:123" hidden="1" x14ac:dyDescent="0.2">
      <c r="B69" s="78" t="s">
        <v>174</v>
      </c>
      <c r="C69" s="78" t="s">
        <v>839</v>
      </c>
      <c r="D69" s="79" t="s">
        <v>176</v>
      </c>
      <c r="E69" s="79" t="s">
        <v>840</v>
      </c>
      <c r="F69" s="79" t="s">
        <v>876</v>
      </c>
      <c r="G69" s="80"/>
      <c r="H69" s="80">
        <v>45108</v>
      </c>
      <c r="I69" s="80">
        <v>45291</v>
      </c>
      <c r="J69" s="80"/>
      <c r="K69" s="65" t="s">
        <v>49</v>
      </c>
      <c r="L69" s="65" t="s">
        <v>73</v>
      </c>
      <c r="M69" s="65" t="s">
        <v>93</v>
      </c>
      <c r="N69" s="79" t="s">
        <v>376</v>
      </c>
      <c r="O69" s="67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>
        <v>-1.1378870112826038E-16</v>
      </c>
      <c r="AO69" s="81">
        <v>9.9730223154627049E-15</v>
      </c>
      <c r="AP69" s="81">
        <v>-2.1059356222395404E-14</v>
      </c>
      <c r="AQ69" s="81">
        <v>-6.3160841074283276E-15</v>
      </c>
      <c r="AR69" s="81">
        <v>8.3694425254655953E-15</v>
      </c>
      <c r="AS69" s="81">
        <v>-5.4927363868713312E-15</v>
      </c>
      <c r="AT69" s="81">
        <v>-1.2174258923663005E-14</v>
      </c>
      <c r="AU69" s="81">
        <v>-1.0160046518389667E-14</v>
      </c>
      <c r="AV69" s="81">
        <v>7.7373858685599778E-15</v>
      </c>
      <c r="AW69" s="81">
        <v>-1.2978981144512956E-14</v>
      </c>
      <c r="AX69" s="81">
        <v>-1.6484465471637668E-14</v>
      </c>
      <c r="AY69" s="81">
        <v>-4.970355313844944E-14</v>
      </c>
      <c r="AZ69" s="81">
        <v>-4.3915444121459201E-14</v>
      </c>
      <c r="BA69" s="81">
        <v>-3.1601081804289699E-14</v>
      </c>
      <c r="BB69" s="81">
        <v>7.0883770239262244E-14</v>
      </c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</row>
    <row r="70" spans="2:123" hidden="1" x14ac:dyDescent="0.2">
      <c r="B70" s="78" t="s">
        <v>174</v>
      </c>
      <c r="C70" s="78" t="s">
        <v>839</v>
      </c>
      <c r="D70" s="79" t="s">
        <v>877</v>
      </c>
      <c r="E70" s="79" t="s">
        <v>840</v>
      </c>
      <c r="F70" s="79" t="s">
        <v>878</v>
      </c>
      <c r="G70" s="80"/>
      <c r="H70" s="80">
        <v>45200</v>
      </c>
      <c r="I70" s="80">
        <v>45291</v>
      </c>
      <c r="J70" s="80"/>
      <c r="K70" s="65" t="s">
        <v>49</v>
      </c>
      <c r="L70" s="65" t="s">
        <v>73</v>
      </c>
      <c r="M70" s="65" t="s">
        <v>91</v>
      </c>
      <c r="N70" s="79" t="s">
        <v>376</v>
      </c>
      <c r="O70" s="67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>
        <v>0</v>
      </c>
      <c r="AO70" s="81">
        <v>0</v>
      </c>
      <c r="AP70" s="81">
        <v>0</v>
      </c>
      <c r="AQ70" s="81">
        <v>0</v>
      </c>
      <c r="AR70" s="81">
        <v>0</v>
      </c>
      <c r="AS70" s="81">
        <v>0</v>
      </c>
      <c r="AT70" s="81">
        <v>0</v>
      </c>
      <c r="AU70" s="81">
        <v>0</v>
      </c>
      <c r="AV70" s="81">
        <v>0</v>
      </c>
      <c r="AW70" s="81">
        <v>0</v>
      </c>
      <c r="AX70" s="81">
        <v>0</v>
      </c>
      <c r="AY70" s="81">
        <v>0</v>
      </c>
      <c r="AZ70" s="81">
        <v>0</v>
      </c>
      <c r="BA70" s="81">
        <v>0</v>
      </c>
      <c r="BB70" s="81">
        <v>0</v>
      </c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</row>
    <row r="71" spans="2:123" hidden="1" x14ac:dyDescent="0.2">
      <c r="B71" s="78" t="s">
        <v>174</v>
      </c>
      <c r="C71" s="78" t="s">
        <v>839</v>
      </c>
      <c r="D71" s="79" t="s">
        <v>877</v>
      </c>
      <c r="E71" s="79" t="s">
        <v>840</v>
      </c>
      <c r="F71" s="79" t="s">
        <v>879</v>
      </c>
      <c r="G71" s="80"/>
      <c r="H71" s="80">
        <v>45200</v>
      </c>
      <c r="I71" s="80">
        <v>45291</v>
      </c>
      <c r="J71" s="80"/>
      <c r="K71" s="65" t="s">
        <v>49</v>
      </c>
      <c r="L71" s="65" t="s">
        <v>73</v>
      </c>
      <c r="M71" s="65" t="s">
        <v>91</v>
      </c>
      <c r="N71" s="79" t="s">
        <v>376</v>
      </c>
      <c r="O71" s="67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>
        <v>0</v>
      </c>
      <c r="AO71" s="81">
        <v>0</v>
      </c>
      <c r="AP71" s="81">
        <v>0</v>
      </c>
      <c r="AQ71" s="81">
        <v>0</v>
      </c>
      <c r="AR71" s="81">
        <v>0</v>
      </c>
      <c r="AS71" s="81">
        <v>0</v>
      </c>
      <c r="AT71" s="81">
        <v>0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1">
        <v>0</v>
      </c>
      <c r="BA71" s="81">
        <v>0</v>
      </c>
      <c r="BB71" s="81">
        <v>0</v>
      </c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</row>
    <row r="72" spans="2:123" hidden="1" x14ac:dyDescent="0.2">
      <c r="B72" s="78" t="s">
        <v>174</v>
      </c>
      <c r="C72" s="78" t="s">
        <v>839</v>
      </c>
      <c r="D72" s="79" t="s">
        <v>877</v>
      </c>
      <c r="E72" s="79" t="s">
        <v>840</v>
      </c>
      <c r="F72" s="79" t="s">
        <v>880</v>
      </c>
      <c r="G72" s="80"/>
      <c r="H72" s="80">
        <v>45200</v>
      </c>
      <c r="I72" s="80">
        <v>45291</v>
      </c>
      <c r="J72" s="80"/>
      <c r="K72" s="65" t="s">
        <v>49</v>
      </c>
      <c r="L72" s="65" t="s">
        <v>73</v>
      </c>
      <c r="M72" s="65" t="s">
        <v>91</v>
      </c>
      <c r="N72" s="79" t="s">
        <v>376</v>
      </c>
      <c r="O72" s="67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>
        <v>0</v>
      </c>
      <c r="AO72" s="81">
        <v>0</v>
      </c>
      <c r="AP72" s="81">
        <v>0</v>
      </c>
      <c r="AQ72" s="81">
        <v>0</v>
      </c>
      <c r="AR72" s="81">
        <v>0</v>
      </c>
      <c r="AS72" s="81">
        <v>0</v>
      </c>
      <c r="AT72" s="81">
        <v>0</v>
      </c>
      <c r="AU72" s="81">
        <v>0</v>
      </c>
      <c r="AV72" s="81">
        <v>0</v>
      </c>
      <c r="AW72" s="81">
        <v>0</v>
      </c>
      <c r="AX72" s="81">
        <v>0</v>
      </c>
      <c r="AY72" s="81">
        <v>0</v>
      </c>
      <c r="AZ72" s="81">
        <v>0</v>
      </c>
      <c r="BA72" s="81">
        <v>0</v>
      </c>
      <c r="BB72" s="81">
        <v>0</v>
      </c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</row>
    <row r="73" spans="2:123" hidden="1" x14ac:dyDescent="0.2">
      <c r="B73" s="78" t="s">
        <v>174</v>
      </c>
      <c r="C73" s="78" t="s">
        <v>839</v>
      </c>
      <c r="D73" s="79" t="s">
        <v>877</v>
      </c>
      <c r="E73" s="79" t="s">
        <v>840</v>
      </c>
      <c r="F73" s="79" t="s">
        <v>881</v>
      </c>
      <c r="G73" s="80"/>
      <c r="H73" s="80">
        <v>45200</v>
      </c>
      <c r="I73" s="80">
        <v>45291</v>
      </c>
      <c r="J73" s="80"/>
      <c r="K73" s="65" t="s">
        <v>49</v>
      </c>
      <c r="L73" s="65" t="s">
        <v>73</v>
      </c>
      <c r="M73" s="65" t="s">
        <v>91</v>
      </c>
      <c r="N73" s="79" t="s">
        <v>376</v>
      </c>
      <c r="O73" s="67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>
        <v>5308.7651358000003</v>
      </c>
      <c r="AO73" s="81">
        <v>0</v>
      </c>
      <c r="AP73" s="81">
        <v>0</v>
      </c>
      <c r="AQ73" s="81">
        <v>0</v>
      </c>
      <c r="AR73" s="81">
        <v>0</v>
      </c>
      <c r="AS73" s="81">
        <v>0</v>
      </c>
      <c r="AT73" s="81">
        <v>0</v>
      </c>
      <c r="AU73" s="81">
        <v>0</v>
      </c>
      <c r="AV73" s="81">
        <v>0</v>
      </c>
      <c r="AW73" s="81">
        <v>0</v>
      </c>
      <c r="AX73" s="81">
        <v>0</v>
      </c>
      <c r="AY73" s="81">
        <v>0</v>
      </c>
      <c r="AZ73" s="81">
        <v>0</v>
      </c>
      <c r="BA73" s="81">
        <v>0</v>
      </c>
      <c r="BB73" s="81">
        <v>0</v>
      </c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</row>
    <row r="74" spans="2:123" hidden="1" x14ac:dyDescent="0.2">
      <c r="B74" s="78" t="s">
        <v>174</v>
      </c>
      <c r="C74" s="78" t="s">
        <v>839</v>
      </c>
      <c r="D74" s="79" t="s">
        <v>877</v>
      </c>
      <c r="E74" s="79" t="s">
        <v>840</v>
      </c>
      <c r="F74" s="79" t="s">
        <v>882</v>
      </c>
      <c r="G74" s="80"/>
      <c r="H74" s="80">
        <v>45200</v>
      </c>
      <c r="I74" s="80">
        <v>45291</v>
      </c>
      <c r="J74" s="80"/>
      <c r="K74" s="65" t="s">
        <v>49</v>
      </c>
      <c r="L74" s="65" t="s">
        <v>73</v>
      </c>
      <c r="M74" s="65" t="s">
        <v>91</v>
      </c>
      <c r="N74" s="79" t="s">
        <v>376</v>
      </c>
      <c r="O74" s="67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>
        <v>3009.2507259000004</v>
      </c>
      <c r="AO74" s="81">
        <v>0</v>
      </c>
      <c r="AP74" s="81">
        <v>0</v>
      </c>
      <c r="AQ74" s="81">
        <v>0</v>
      </c>
      <c r="AR74" s="81">
        <v>0</v>
      </c>
      <c r="AS74" s="81">
        <v>0</v>
      </c>
      <c r="AT74" s="81">
        <v>0</v>
      </c>
      <c r="AU74" s="81">
        <v>0</v>
      </c>
      <c r="AV74" s="81">
        <v>0</v>
      </c>
      <c r="AW74" s="81">
        <v>0</v>
      </c>
      <c r="AX74" s="81">
        <v>0</v>
      </c>
      <c r="AY74" s="81">
        <v>0</v>
      </c>
      <c r="AZ74" s="81">
        <v>0</v>
      </c>
      <c r="BA74" s="81">
        <v>0</v>
      </c>
      <c r="BB74" s="81">
        <v>0</v>
      </c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</row>
    <row r="75" spans="2:123" hidden="1" x14ac:dyDescent="0.2">
      <c r="B75" s="78" t="s">
        <v>174</v>
      </c>
      <c r="C75" s="78" t="s">
        <v>839</v>
      </c>
      <c r="D75" s="79" t="s">
        <v>877</v>
      </c>
      <c r="E75" s="79" t="s">
        <v>840</v>
      </c>
      <c r="F75" s="79" t="s">
        <v>883</v>
      </c>
      <c r="G75" s="80"/>
      <c r="H75" s="80">
        <v>45200</v>
      </c>
      <c r="I75" s="80">
        <v>45291</v>
      </c>
      <c r="J75" s="80"/>
      <c r="K75" s="65" t="s">
        <v>49</v>
      </c>
      <c r="L75" s="65" t="s">
        <v>73</v>
      </c>
      <c r="M75" s="65" t="s">
        <v>91</v>
      </c>
      <c r="N75" s="79" t="s">
        <v>376</v>
      </c>
      <c r="O75" s="67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>
        <v>2238.4304007000001</v>
      </c>
      <c r="AO75" s="81">
        <v>0</v>
      </c>
      <c r="AP75" s="81">
        <v>0</v>
      </c>
      <c r="AQ75" s="81">
        <v>0</v>
      </c>
      <c r="AR75" s="81">
        <v>0</v>
      </c>
      <c r="AS75" s="81">
        <v>0</v>
      </c>
      <c r="AT75" s="81">
        <v>0</v>
      </c>
      <c r="AU75" s="81">
        <v>0</v>
      </c>
      <c r="AV75" s="81">
        <v>0</v>
      </c>
      <c r="AW75" s="81">
        <v>0</v>
      </c>
      <c r="AX75" s="81">
        <v>0</v>
      </c>
      <c r="AY75" s="81">
        <v>0</v>
      </c>
      <c r="AZ75" s="81">
        <v>0</v>
      </c>
      <c r="BA75" s="81">
        <v>0</v>
      </c>
      <c r="BB75" s="81">
        <v>0</v>
      </c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</row>
    <row r="76" spans="2:123" hidden="1" x14ac:dyDescent="0.2">
      <c r="B76" s="78" t="s">
        <v>174</v>
      </c>
      <c r="C76" s="78" t="s">
        <v>839</v>
      </c>
      <c r="D76" s="79" t="s">
        <v>877</v>
      </c>
      <c r="E76" s="79" t="s">
        <v>840</v>
      </c>
      <c r="F76" s="79" t="s">
        <v>884</v>
      </c>
      <c r="G76" s="80"/>
      <c r="H76" s="80">
        <v>45292</v>
      </c>
      <c r="I76" s="80">
        <v>45473</v>
      </c>
      <c r="J76" s="80"/>
      <c r="K76" s="65" t="s">
        <v>49</v>
      </c>
      <c r="L76" s="65" t="s">
        <v>73</v>
      </c>
      <c r="M76" s="65" t="s">
        <v>91</v>
      </c>
      <c r="N76" s="79" t="s">
        <v>376</v>
      </c>
      <c r="O76" s="67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>
        <v>0</v>
      </c>
      <c r="AO76" s="81">
        <v>67.785653221600668</v>
      </c>
      <c r="AP76" s="81">
        <v>-189.94378401373788</v>
      </c>
      <c r="AQ76" s="81">
        <v>-31.954339094083075</v>
      </c>
      <c r="AR76" s="81">
        <v>38.553589413451782</v>
      </c>
      <c r="AS76" s="81">
        <v>-12.443669352352243</v>
      </c>
      <c r="AT76" s="81">
        <v>0</v>
      </c>
      <c r="AU76" s="81">
        <v>0</v>
      </c>
      <c r="AV76" s="81">
        <v>0</v>
      </c>
      <c r="AW76" s="81">
        <v>0</v>
      </c>
      <c r="AX76" s="81">
        <v>0</v>
      </c>
      <c r="AY76" s="81">
        <v>0</v>
      </c>
      <c r="AZ76" s="81">
        <v>0</v>
      </c>
      <c r="BA76" s="81">
        <v>0</v>
      </c>
      <c r="BB76" s="81">
        <v>0</v>
      </c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</row>
    <row r="77" spans="2:123" hidden="1" x14ac:dyDescent="0.2">
      <c r="B77" s="78" t="s">
        <v>174</v>
      </c>
      <c r="C77" s="78" t="s">
        <v>839</v>
      </c>
      <c r="D77" s="79" t="s">
        <v>877</v>
      </c>
      <c r="E77" s="79" t="s">
        <v>840</v>
      </c>
      <c r="F77" s="79" t="s">
        <v>885</v>
      </c>
      <c r="G77" s="80"/>
      <c r="H77" s="80">
        <v>45292</v>
      </c>
      <c r="I77" s="80">
        <v>45473</v>
      </c>
      <c r="J77" s="80"/>
      <c r="K77" s="65" t="s">
        <v>49</v>
      </c>
      <c r="L77" s="65" t="s">
        <v>73</v>
      </c>
      <c r="M77" s="65" t="s">
        <v>91</v>
      </c>
      <c r="N77" s="79" t="s">
        <v>376</v>
      </c>
      <c r="O77" s="67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>
        <v>0</v>
      </c>
      <c r="AO77" s="81">
        <v>61.007087899439206</v>
      </c>
      <c r="AP77" s="81">
        <v>-170.94940561236228</v>
      </c>
      <c r="AQ77" s="81">
        <v>-28.758905184680351</v>
      </c>
      <c r="AR77" s="81">
        <v>34.698230472111632</v>
      </c>
      <c r="AS77" s="81">
        <v>-11.199302417114927</v>
      </c>
      <c r="AT77" s="81">
        <v>0</v>
      </c>
      <c r="AU77" s="81">
        <v>0</v>
      </c>
      <c r="AV77" s="81">
        <v>0</v>
      </c>
      <c r="AW77" s="81">
        <v>0</v>
      </c>
      <c r="AX77" s="81">
        <v>0</v>
      </c>
      <c r="AY77" s="81">
        <v>0</v>
      </c>
      <c r="AZ77" s="81">
        <v>0</v>
      </c>
      <c r="BA77" s="81">
        <v>0</v>
      </c>
      <c r="BB77" s="81">
        <v>0</v>
      </c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</row>
    <row r="78" spans="2:123" hidden="1" x14ac:dyDescent="0.2">
      <c r="B78" s="78" t="s">
        <v>174</v>
      </c>
      <c r="C78" s="78" t="s">
        <v>839</v>
      </c>
      <c r="D78" s="79" t="s">
        <v>877</v>
      </c>
      <c r="E78" s="79" t="s">
        <v>840</v>
      </c>
      <c r="F78" s="79" t="s">
        <v>886</v>
      </c>
      <c r="G78" s="80"/>
      <c r="H78" s="80">
        <v>45292</v>
      </c>
      <c r="I78" s="80">
        <v>45473</v>
      </c>
      <c r="J78" s="80"/>
      <c r="K78" s="65" t="s">
        <v>49</v>
      </c>
      <c r="L78" s="65" t="s">
        <v>73</v>
      </c>
      <c r="M78" s="65" t="s">
        <v>91</v>
      </c>
      <c r="N78" s="79" t="s">
        <v>376</v>
      </c>
      <c r="O78" s="67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>
        <v>0</v>
      </c>
      <c r="AO78" s="81">
        <v>61.007087899439206</v>
      </c>
      <c r="AP78" s="81">
        <v>-170.94940561236228</v>
      </c>
      <c r="AQ78" s="81">
        <v>-28.758905184680351</v>
      </c>
      <c r="AR78" s="81">
        <v>34.698230472111632</v>
      </c>
      <c r="AS78" s="81">
        <v>-11.199302417114927</v>
      </c>
      <c r="AT78" s="81">
        <v>0</v>
      </c>
      <c r="AU78" s="81">
        <v>0</v>
      </c>
      <c r="AV78" s="81">
        <v>0</v>
      </c>
      <c r="AW78" s="81">
        <v>0</v>
      </c>
      <c r="AX78" s="81">
        <v>0</v>
      </c>
      <c r="AY78" s="81">
        <v>0</v>
      </c>
      <c r="AZ78" s="81">
        <v>0</v>
      </c>
      <c r="BA78" s="81">
        <v>0</v>
      </c>
      <c r="BB78" s="81">
        <v>0</v>
      </c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</row>
    <row r="79" spans="2:123" hidden="1" x14ac:dyDescent="0.2">
      <c r="B79" s="78" t="s">
        <v>174</v>
      </c>
      <c r="C79" s="78" t="s">
        <v>839</v>
      </c>
      <c r="D79" s="79" t="s">
        <v>877</v>
      </c>
      <c r="E79" s="79" t="s">
        <v>840</v>
      </c>
      <c r="F79" s="79" t="s">
        <v>887</v>
      </c>
      <c r="G79" s="80"/>
      <c r="H79" s="80">
        <v>45383</v>
      </c>
      <c r="I79" s="80">
        <v>45747</v>
      </c>
      <c r="J79" s="80"/>
      <c r="K79" s="65" t="s">
        <v>49</v>
      </c>
      <c r="L79" s="65" t="s">
        <v>73</v>
      </c>
      <c r="M79" s="65" t="s">
        <v>91</v>
      </c>
      <c r="N79" s="79" t="s">
        <v>376</v>
      </c>
      <c r="O79" s="67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>
        <v>0</v>
      </c>
      <c r="AP79" s="81">
        <v>0</v>
      </c>
      <c r="AQ79" s="81"/>
      <c r="AR79" s="81">
        <v>6979.7734129163746</v>
      </c>
      <c r="AS79" s="81">
        <v>3366.8659235474747</v>
      </c>
      <c r="AT79" s="81">
        <v>3433.7778040807343</v>
      </c>
      <c r="AU79" s="81">
        <v>3458.8347902935434</v>
      </c>
      <c r="AV79" s="81">
        <v>3468.7467303929711</v>
      </c>
      <c r="AW79" s="81">
        <v>3461.4740960414679</v>
      </c>
      <c r="AX79" s="81">
        <v>3346.1650024911282</v>
      </c>
      <c r="AY79" s="81">
        <v>3398.1421935022631</v>
      </c>
      <c r="AZ79" s="81">
        <v>3505.3835413615761</v>
      </c>
      <c r="BA79" s="81">
        <v>3132.8219275884071</v>
      </c>
      <c r="BB79" s="81">
        <v>3601.9919439523587</v>
      </c>
      <c r="BC79" s="81">
        <v>0</v>
      </c>
      <c r="BD79" s="81">
        <v>0</v>
      </c>
      <c r="BE79" s="81">
        <v>0</v>
      </c>
      <c r="BF79" s="81">
        <v>0</v>
      </c>
      <c r="BG79" s="81">
        <v>0</v>
      </c>
      <c r="BH79" s="81">
        <v>0</v>
      </c>
      <c r="BI79" s="81">
        <v>0</v>
      </c>
      <c r="BJ79" s="81">
        <v>0</v>
      </c>
      <c r="BK79" s="81">
        <v>0</v>
      </c>
      <c r="BL79" s="81">
        <v>0</v>
      </c>
      <c r="BM79" s="81">
        <v>0</v>
      </c>
      <c r="BN79" s="81">
        <v>0</v>
      </c>
      <c r="BO79" s="81">
        <v>0</v>
      </c>
      <c r="BP79" s="81">
        <v>0</v>
      </c>
      <c r="BQ79" s="81">
        <v>0</v>
      </c>
      <c r="BR79" s="81">
        <v>0</v>
      </c>
      <c r="BS79" s="81">
        <v>0</v>
      </c>
      <c r="BT79" s="81">
        <v>0</v>
      </c>
      <c r="BU79" s="81">
        <v>0</v>
      </c>
      <c r="BV79" s="81">
        <v>0</v>
      </c>
      <c r="BW79" s="81">
        <v>0</v>
      </c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</row>
    <row r="80" spans="2:123" hidden="1" x14ac:dyDescent="0.2">
      <c r="B80" s="78" t="s">
        <v>174</v>
      </c>
      <c r="C80" s="78" t="s">
        <v>839</v>
      </c>
      <c r="D80" s="79" t="s">
        <v>877</v>
      </c>
      <c r="E80" s="79" t="s">
        <v>840</v>
      </c>
      <c r="F80" s="79" t="s">
        <v>888</v>
      </c>
      <c r="G80" s="80"/>
      <c r="H80" s="80">
        <v>45383</v>
      </c>
      <c r="I80" s="80">
        <v>45747</v>
      </c>
      <c r="J80" s="80"/>
      <c r="K80" s="65" t="s">
        <v>49</v>
      </c>
      <c r="L80" s="65" t="s">
        <v>73</v>
      </c>
      <c r="M80" s="65" t="s">
        <v>91</v>
      </c>
      <c r="N80" s="79" t="s">
        <v>376</v>
      </c>
      <c r="O80" s="67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>
        <v>0</v>
      </c>
      <c r="AP80" s="81">
        <v>0</v>
      </c>
      <c r="AQ80" s="81"/>
      <c r="AR80" s="81">
        <v>1713.8278546429808</v>
      </c>
      <c r="AS80" s="81">
        <v>828.76699656553387</v>
      </c>
      <c r="AT80" s="81">
        <v>845.23761331218111</v>
      </c>
      <c r="AU80" s="81">
        <v>851.40548684148655</v>
      </c>
      <c r="AV80" s="81">
        <v>853.84534901980749</v>
      </c>
      <c r="AW80" s="81">
        <v>852.05516210251392</v>
      </c>
      <c r="AX80" s="81">
        <v>823.67138522858534</v>
      </c>
      <c r="AY80" s="81">
        <v>836.46577070824867</v>
      </c>
      <c r="AZ80" s="81">
        <v>862.86364095054262</v>
      </c>
      <c r="BA80" s="81">
        <v>771.15616679099264</v>
      </c>
      <c r="BB80" s="81">
        <v>886.64417081904344</v>
      </c>
      <c r="BC80" s="81">
        <v>0</v>
      </c>
      <c r="BD80" s="81">
        <v>0</v>
      </c>
      <c r="BE80" s="81">
        <v>0</v>
      </c>
      <c r="BF80" s="81">
        <v>0</v>
      </c>
      <c r="BG80" s="81">
        <v>0</v>
      </c>
      <c r="BH80" s="81">
        <v>0</v>
      </c>
      <c r="BI80" s="81">
        <v>0</v>
      </c>
      <c r="BJ80" s="81">
        <v>0</v>
      </c>
      <c r="BK80" s="81">
        <v>0</v>
      </c>
      <c r="BL80" s="81">
        <v>0</v>
      </c>
      <c r="BM80" s="81">
        <v>0</v>
      </c>
      <c r="BN80" s="81">
        <v>0</v>
      </c>
      <c r="BO80" s="81">
        <v>0</v>
      </c>
      <c r="BP80" s="81">
        <v>0</v>
      </c>
      <c r="BQ80" s="81">
        <v>0</v>
      </c>
      <c r="BR80" s="81">
        <v>0</v>
      </c>
      <c r="BS80" s="81">
        <v>0</v>
      </c>
      <c r="BT80" s="81">
        <v>0</v>
      </c>
      <c r="BU80" s="81">
        <v>0</v>
      </c>
      <c r="BV80" s="81">
        <v>0</v>
      </c>
      <c r="BW80" s="81">
        <v>0</v>
      </c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</row>
    <row r="81" spans="2:123" hidden="1" x14ac:dyDescent="0.2">
      <c r="B81" s="78" t="s">
        <v>174</v>
      </c>
      <c r="C81" s="78" t="s">
        <v>839</v>
      </c>
      <c r="D81" s="79" t="s">
        <v>877</v>
      </c>
      <c r="E81" s="79" t="s">
        <v>840</v>
      </c>
      <c r="F81" s="79" t="s">
        <v>889</v>
      </c>
      <c r="G81" s="80"/>
      <c r="H81" s="80">
        <v>45292</v>
      </c>
      <c r="I81" s="80">
        <v>45473</v>
      </c>
      <c r="J81" s="80"/>
      <c r="K81" s="65" t="s">
        <v>49</v>
      </c>
      <c r="L81" s="65" t="s">
        <v>73</v>
      </c>
      <c r="M81" s="65" t="s">
        <v>91</v>
      </c>
      <c r="N81" s="79" t="s">
        <v>376</v>
      </c>
      <c r="O81" s="67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>
        <v>0</v>
      </c>
      <c r="AP81" s="81">
        <v>0</v>
      </c>
      <c r="AQ81" s="81"/>
      <c r="AR81" s="81">
        <v>0</v>
      </c>
      <c r="AS81" s="81">
        <v>30.900626700055923</v>
      </c>
      <c r="AT81" s="81">
        <v>0</v>
      </c>
      <c r="AU81" s="81">
        <v>0</v>
      </c>
      <c r="AV81" s="81">
        <v>0</v>
      </c>
      <c r="AW81" s="81">
        <v>0</v>
      </c>
      <c r="AX81" s="81">
        <v>0</v>
      </c>
      <c r="AY81" s="81">
        <v>0</v>
      </c>
      <c r="AZ81" s="81">
        <v>0</v>
      </c>
      <c r="BA81" s="81">
        <v>0</v>
      </c>
      <c r="BB81" s="81">
        <v>0</v>
      </c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</row>
    <row r="82" spans="2:123" hidden="1" x14ac:dyDescent="0.2">
      <c r="B82" s="78" t="s">
        <v>174</v>
      </c>
      <c r="C82" s="78" t="s">
        <v>839</v>
      </c>
      <c r="D82" s="79" t="s">
        <v>877</v>
      </c>
      <c r="E82" s="79" t="s">
        <v>840</v>
      </c>
      <c r="F82" s="79" t="s">
        <v>890</v>
      </c>
      <c r="G82" s="80"/>
      <c r="H82" s="80">
        <v>45474</v>
      </c>
      <c r="I82" s="80">
        <v>45838</v>
      </c>
      <c r="J82" s="80"/>
      <c r="K82" s="65" t="s">
        <v>49</v>
      </c>
      <c r="L82" s="65" t="s">
        <v>73</v>
      </c>
      <c r="M82" s="65" t="s">
        <v>91</v>
      </c>
      <c r="N82" s="79" t="s">
        <v>376</v>
      </c>
      <c r="O82" s="67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>
        <v>0</v>
      </c>
      <c r="AP82" s="81">
        <v>0</v>
      </c>
      <c r="AQ82" s="81"/>
      <c r="AR82" s="81">
        <v>0</v>
      </c>
      <c r="AS82" s="81">
        <v>-2.2701400788378479</v>
      </c>
      <c r="AT82" s="81">
        <v>10720.144579461408</v>
      </c>
      <c r="AU82" s="81">
        <v>10817.280834951083</v>
      </c>
      <c r="AV82" s="81">
        <v>11009.462645379581</v>
      </c>
      <c r="AW82" s="81">
        <v>10800.258929269083</v>
      </c>
      <c r="AX82" s="81">
        <v>10405.072947907103</v>
      </c>
      <c r="AY82" s="81">
        <v>10270.318428551942</v>
      </c>
      <c r="AZ82" s="81">
        <v>10660.583730852999</v>
      </c>
      <c r="BA82" s="81">
        <v>9596.3037700847763</v>
      </c>
      <c r="BB82" s="81">
        <v>11997.465256005598</v>
      </c>
      <c r="BC82" s="81">
        <v>10783.561643835617</v>
      </c>
      <c r="BD82" s="125">
        <v>10980.83023092775</v>
      </c>
      <c r="BE82" s="125">
        <v>10783.561643835608</v>
      </c>
      <c r="BF82" s="81">
        <v>0</v>
      </c>
      <c r="BG82" s="81">
        <v>0</v>
      </c>
      <c r="BH82" s="81">
        <v>0</v>
      </c>
      <c r="BI82" s="81">
        <v>0</v>
      </c>
      <c r="BJ82" s="81">
        <v>0</v>
      </c>
      <c r="BK82" s="81">
        <v>0</v>
      </c>
      <c r="BL82" s="81">
        <v>0</v>
      </c>
      <c r="BM82" s="81">
        <v>0</v>
      </c>
      <c r="BN82" s="81">
        <v>0</v>
      </c>
      <c r="BO82" s="81">
        <v>0</v>
      </c>
      <c r="BP82" s="81">
        <v>0</v>
      </c>
      <c r="BQ82" s="81">
        <v>0</v>
      </c>
      <c r="BR82" s="81">
        <v>0</v>
      </c>
      <c r="BS82" s="81">
        <v>0</v>
      </c>
      <c r="BT82" s="81">
        <v>0</v>
      </c>
      <c r="BU82" s="81">
        <v>0</v>
      </c>
      <c r="BV82" s="81">
        <v>0</v>
      </c>
      <c r="BW82" s="81">
        <v>0</v>
      </c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</row>
    <row r="83" spans="2:123" hidden="1" x14ac:dyDescent="0.2">
      <c r="B83" s="78" t="s">
        <v>891</v>
      </c>
      <c r="C83" s="78" t="s">
        <v>892</v>
      </c>
      <c r="D83" s="79" t="s">
        <v>267</v>
      </c>
      <c r="E83" s="79" t="s">
        <v>173</v>
      </c>
      <c r="F83" s="79" t="s">
        <v>893</v>
      </c>
      <c r="G83" s="80"/>
      <c r="H83" s="80">
        <v>44378</v>
      </c>
      <c r="I83" s="80">
        <v>44742</v>
      </c>
      <c r="J83" s="80"/>
      <c r="K83" s="65" t="s">
        <v>51</v>
      </c>
      <c r="L83" s="65" t="s">
        <v>73</v>
      </c>
      <c r="M83" s="65" t="s">
        <v>93</v>
      </c>
      <c r="N83" s="79" t="s">
        <v>376</v>
      </c>
      <c r="O83" s="67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>
        <v>-3.6412384361043322E-15</v>
      </c>
      <c r="AO83" s="81">
        <v>3.1913671409480656E-13</v>
      </c>
      <c r="AP83" s="81">
        <v>-6.7389939911665294E-13</v>
      </c>
      <c r="AQ83" s="81">
        <v>-2.0211469143770648E-13</v>
      </c>
      <c r="AR83" s="81">
        <v>2.6782216081489905E-13</v>
      </c>
      <c r="AS83" s="81">
        <v>-1.757675643798826E-13</v>
      </c>
      <c r="AT83" s="81">
        <v>-3.8957628555721615E-13</v>
      </c>
      <c r="AU83" s="81">
        <v>-3.2512148858846935E-13</v>
      </c>
      <c r="AV83" s="81">
        <v>2.4759634779391929E-13</v>
      </c>
      <c r="AW83" s="81">
        <v>-4.1532739662441458E-13</v>
      </c>
      <c r="AX83" s="81">
        <v>-5.2750289509240536E-13</v>
      </c>
      <c r="AY83" s="81">
        <v>-1.5905137004303821E-12</v>
      </c>
      <c r="AZ83" s="81">
        <v>-1.4052942118866944E-12</v>
      </c>
      <c r="BA83" s="81">
        <v>-1.0112346177372704E-12</v>
      </c>
      <c r="BB83" s="81">
        <v>2.2682806476563918E-12</v>
      </c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</row>
    <row r="84" spans="2:123" hidden="1" x14ac:dyDescent="0.2">
      <c r="B84" s="78" t="s">
        <v>891</v>
      </c>
      <c r="C84" s="78" t="s">
        <v>894</v>
      </c>
      <c r="D84" s="79" t="s">
        <v>172</v>
      </c>
      <c r="E84" s="79" t="s">
        <v>173</v>
      </c>
      <c r="F84" s="79" t="s">
        <v>895</v>
      </c>
      <c r="G84" s="80"/>
      <c r="H84" s="80">
        <v>44378</v>
      </c>
      <c r="I84" s="80">
        <v>44742</v>
      </c>
      <c r="J84" s="80"/>
      <c r="K84" s="65" t="s">
        <v>51</v>
      </c>
      <c r="L84" s="65" t="s">
        <v>73</v>
      </c>
      <c r="M84" s="65" t="s">
        <v>93</v>
      </c>
      <c r="N84" s="79" t="s">
        <v>376</v>
      </c>
      <c r="O84" s="67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>
        <v>0</v>
      </c>
      <c r="AO84" s="81">
        <v>0</v>
      </c>
      <c r="AP84" s="81">
        <v>0</v>
      </c>
      <c r="AQ84" s="81">
        <v>0</v>
      </c>
      <c r="AR84" s="81">
        <v>0</v>
      </c>
      <c r="AS84" s="81">
        <v>0</v>
      </c>
      <c r="AT84" s="81">
        <v>0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1">
        <v>0</v>
      </c>
      <c r="BA84" s="81">
        <v>0</v>
      </c>
      <c r="BB84" s="81">
        <v>0</v>
      </c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</row>
    <row r="85" spans="2:123" hidden="1" x14ac:dyDescent="0.2">
      <c r="B85" s="78" t="s">
        <v>891</v>
      </c>
      <c r="C85" s="78" t="s">
        <v>892</v>
      </c>
      <c r="D85" s="79" t="s">
        <v>267</v>
      </c>
      <c r="E85" s="79" t="s">
        <v>173</v>
      </c>
      <c r="F85" s="79" t="s">
        <v>893</v>
      </c>
      <c r="G85" s="80"/>
      <c r="H85" s="80">
        <v>44743</v>
      </c>
      <c r="I85" s="80">
        <v>45107</v>
      </c>
      <c r="J85" s="80"/>
      <c r="K85" s="65" t="s">
        <v>51</v>
      </c>
      <c r="L85" s="65" t="s">
        <v>73</v>
      </c>
      <c r="M85" s="65" t="s">
        <v>93</v>
      </c>
      <c r="N85" s="79" t="s">
        <v>376</v>
      </c>
      <c r="O85" s="67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>
        <v>-3.6412384361043322E-15</v>
      </c>
      <c r="AO85" s="81">
        <v>3.1913671409480656E-13</v>
      </c>
      <c r="AP85" s="81">
        <v>-6.7389939911665294E-13</v>
      </c>
      <c r="AQ85" s="81">
        <v>-2.0211469143770648E-13</v>
      </c>
      <c r="AR85" s="81">
        <v>2.6782216081489905E-13</v>
      </c>
      <c r="AS85" s="81">
        <v>-1.757675643798826E-13</v>
      </c>
      <c r="AT85" s="81">
        <v>-3.8957628555721615E-13</v>
      </c>
      <c r="AU85" s="81">
        <v>-3.2512148858846935E-13</v>
      </c>
      <c r="AV85" s="81">
        <v>2.4759634779391929E-13</v>
      </c>
      <c r="AW85" s="81">
        <v>-4.1532739662441458E-13</v>
      </c>
      <c r="AX85" s="81">
        <v>-5.2750289509240536E-13</v>
      </c>
      <c r="AY85" s="81">
        <v>-1.5905137004303821E-12</v>
      </c>
      <c r="AZ85" s="81">
        <v>-1.4052942118866944E-12</v>
      </c>
      <c r="BA85" s="81">
        <v>-1.0112346177372704E-12</v>
      </c>
      <c r="BB85" s="81">
        <v>2.2682806476563918E-12</v>
      </c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</row>
    <row r="86" spans="2:123" hidden="1" x14ac:dyDescent="0.2">
      <c r="B86" s="78" t="s">
        <v>170</v>
      </c>
      <c r="C86" s="78" t="s">
        <v>894</v>
      </c>
      <c r="D86" s="79" t="s">
        <v>172</v>
      </c>
      <c r="E86" s="79" t="s">
        <v>173</v>
      </c>
      <c r="F86" s="79" t="s">
        <v>896</v>
      </c>
      <c r="G86" s="80"/>
      <c r="H86" s="80">
        <v>44743</v>
      </c>
      <c r="I86" s="80">
        <v>45107</v>
      </c>
      <c r="J86" s="80"/>
      <c r="K86" s="65" t="s">
        <v>51</v>
      </c>
      <c r="L86" s="65" t="s">
        <v>73</v>
      </c>
      <c r="M86" s="65" t="s">
        <v>93</v>
      </c>
      <c r="N86" s="79" t="s">
        <v>376</v>
      </c>
      <c r="O86" s="67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>
        <v>-4.5515480451304152E-16</v>
      </c>
      <c r="AO86" s="81">
        <v>3.9892089261850819E-14</v>
      </c>
      <c r="AP86" s="81">
        <v>-8.4237424889581617E-14</v>
      </c>
      <c r="AQ86" s="81">
        <v>-2.526433642971331E-14</v>
      </c>
      <c r="AR86" s="81">
        <v>3.3477770101862381E-14</v>
      </c>
      <c r="AS86" s="81">
        <v>-2.1970945547485325E-14</v>
      </c>
      <c r="AT86" s="81">
        <v>-4.8697035694652019E-14</v>
      </c>
      <c r="AU86" s="81">
        <v>-4.0640186073558669E-14</v>
      </c>
      <c r="AV86" s="81">
        <v>3.0949543474239911E-14</v>
      </c>
      <c r="AW86" s="81">
        <v>-5.1915924578051822E-14</v>
      </c>
      <c r="AX86" s="81">
        <v>-6.593786188655067E-14</v>
      </c>
      <c r="AY86" s="81">
        <v>-1.9881421255379776E-13</v>
      </c>
      <c r="AZ86" s="81">
        <v>-1.756617764858368E-13</v>
      </c>
      <c r="BA86" s="81">
        <v>-1.264043272171588E-13</v>
      </c>
      <c r="BB86" s="81">
        <v>2.8353508095704898E-13</v>
      </c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</row>
    <row r="87" spans="2:123" hidden="1" x14ac:dyDescent="0.2">
      <c r="B87" s="78" t="s">
        <v>891</v>
      </c>
      <c r="C87" s="78" t="s">
        <v>892</v>
      </c>
      <c r="D87" s="79" t="s">
        <v>267</v>
      </c>
      <c r="E87" s="79" t="s">
        <v>173</v>
      </c>
      <c r="F87" s="79" t="s">
        <v>897</v>
      </c>
      <c r="G87" s="80"/>
      <c r="H87" s="80">
        <v>45108</v>
      </c>
      <c r="I87" s="80">
        <v>45473</v>
      </c>
      <c r="J87" s="80"/>
      <c r="K87" s="65" t="s">
        <v>51</v>
      </c>
      <c r="L87" s="65" t="s">
        <v>73</v>
      </c>
      <c r="M87" s="65" t="s">
        <v>93</v>
      </c>
      <c r="N87" s="79" t="s">
        <v>376</v>
      </c>
      <c r="O87" s="67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>
        <v>50811.045919672106</v>
      </c>
      <c r="AO87" s="81">
        <v>47753.154573057538</v>
      </c>
      <c r="AP87" s="81">
        <v>50419.05778522473</v>
      </c>
      <c r="AQ87" s="81">
        <v>48989.649517536927</v>
      </c>
      <c r="AR87" s="81">
        <v>51049.729615516342</v>
      </c>
      <c r="AS87" s="81">
        <v>49106.073841897407</v>
      </c>
      <c r="AT87" s="81">
        <v>-3.8957628555721615E-13</v>
      </c>
      <c r="AU87" s="81">
        <v>-3.2512148858846935E-13</v>
      </c>
      <c r="AV87" s="81">
        <v>2.4759634779391929E-13</v>
      </c>
      <c r="AW87" s="81">
        <v>-4.1532739662441458E-13</v>
      </c>
      <c r="AX87" s="81">
        <v>-5.2750289509240536E-13</v>
      </c>
      <c r="AY87" s="81">
        <v>-1.5905137004303821E-12</v>
      </c>
      <c r="AZ87" s="81">
        <v>-1.4052942118866944E-12</v>
      </c>
      <c r="BA87" s="81">
        <v>-1.0112346177372704E-12</v>
      </c>
      <c r="BB87" s="81">
        <v>2.2682806476563918E-12</v>
      </c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</row>
    <row r="88" spans="2:123" hidden="1" x14ac:dyDescent="0.2">
      <c r="B88" s="78" t="s">
        <v>170</v>
      </c>
      <c r="C88" s="78" t="s">
        <v>894</v>
      </c>
      <c r="D88" s="79" t="s">
        <v>172</v>
      </c>
      <c r="E88" s="79" t="s">
        <v>173</v>
      </c>
      <c r="F88" s="79" t="s">
        <v>898</v>
      </c>
      <c r="G88" s="80"/>
      <c r="H88" s="80">
        <v>45108</v>
      </c>
      <c r="I88" s="80">
        <v>45473</v>
      </c>
      <c r="J88" s="80"/>
      <c r="K88" s="65" t="s">
        <v>51</v>
      </c>
      <c r="L88" s="65" t="s">
        <v>73</v>
      </c>
      <c r="M88" s="65" t="s">
        <v>93</v>
      </c>
      <c r="N88" s="79" t="s">
        <v>376</v>
      </c>
      <c r="O88" s="67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>
        <v>10442.686157411021</v>
      </c>
      <c r="AO88" s="81">
        <v>9814.2283278547875</v>
      </c>
      <c r="AP88" s="81">
        <v>10362.124728083616</v>
      </c>
      <c r="AQ88" s="81">
        <v>10068.352768844179</v>
      </c>
      <c r="AR88" s="81">
        <v>10491.740430580925</v>
      </c>
      <c r="AS88" s="81">
        <v>10092.28029598676</v>
      </c>
      <c r="AT88" s="81">
        <v>-4.8697035694652019E-14</v>
      </c>
      <c r="AU88" s="81">
        <v>-4.0640186073558669E-14</v>
      </c>
      <c r="AV88" s="81">
        <v>3.0949543474239911E-14</v>
      </c>
      <c r="AW88" s="81">
        <v>-5.1915924578051822E-14</v>
      </c>
      <c r="AX88" s="81">
        <v>-6.593786188655067E-14</v>
      </c>
      <c r="AY88" s="81">
        <v>-1.9881421255379776E-13</v>
      </c>
      <c r="AZ88" s="81">
        <v>-1.756617764858368E-13</v>
      </c>
      <c r="BA88" s="81">
        <v>-1.264043272171588E-13</v>
      </c>
      <c r="BB88" s="81">
        <v>2.8353508095704898E-13</v>
      </c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</row>
    <row r="89" spans="2:123" hidden="1" x14ac:dyDescent="0.2">
      <c r="B89" s="78" t="s">
        <v>891</v>
      </c>
      <c r="C89" s="78" t="s">
        <v>892</v>
      </c>
      <c r="D89" s="79" t="s">
        <v>267</v>
      </c>
      <c r="E89" s="79" t="s">
        <v>173</v>
      </c>
      <c r="F89" s="79" t="s">
        <v>899</v>
      </c>
      <c r="G89" s="80"/>
      <c r="H89" s="80">
        <v>45383</v>
      </c>
      <c r="I89" s="80">
        <v>45565</v>
      </c>
      <c r="J89" s="80"/>
      <c r="K89" s="65" t="s">
        <v>51</v>
      </c>
      <c r="L89" s="65" t="s">
        <v>73</v>
      </c>
      <c r="M89" s="65" t="s">
        <v>93</v>
      </c>
      <c r="N89" s="79" t="s">
        <v>376</v>
      </c>
      <c r="O89" s="67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>
        <v>0</v>
      </c>
      <c r="AP89" s="81">
        <v>0</v>
      </c>
      <c r="AQ89" s="81">
        <v>113.86895036869262</v>
      </c>
      <c r="AR89" s="81">
        <v>-188.57170849902752</v>
      </c>
      <c r="AS89" s="81">
        <v>406.14178040334076</v>
      </c>
      <c r="AT89" s="81">
        <v>536.742718477263</v>
      </c>
      <c r="AU89" s="81">
        <v>264.86611784006448</v>
      </c>
      <c r="AV89" s="81">
        <v>-135.16331081738775</v>
      </c>
      <c r="AW89" s="81">
        <v>445.95439640866329</v>
      </c>
      <c r="AX89" s="81">
        <v>0</v>
      </c>
      <c r="AY89" s="81">
        <v>0</v>
      </c>
      <c r="AZ89" s="81">
        <v>0</v>
      </c>
      <c r="BA89" s="81">
        <v>0</v>
      </c>
      <c r="BB89" s="81">
        <v>0</v>
      </c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</row>
    <row r="90" spans="2:123" hidden="1" x14ac:dyDescent="0.2">
      <c r="B90" s="78" t="s">
        <v>891</v>
      </c>
      <c r="C90" s="78" t="s">
        <v>892</v>
      </c>
      <c r="D90" s="79" t="s">
        <v>267</v>
      </c>
      <c r="E90" s="79" t="s">
        <v>173</v>
      </c>
      <c r="F90" s="79" t="s">
        <v>899</v>
      </c>
      <c r="G90" s="80"/>
      <c r="H90" s="80">
        <v>45566</v>
      </c>
      <c r="I90" s="80">
        <v>45657</v>
      </c>
      <c r="J90" s="80"/>
      <c r="K90" s="65" t="s">
        <v>51</v>
      </c>
      <c r="L90" s="65" t="s">
        <v>73</v>
      </c>
      <c r="M90" s="65" t="s">
        <v>93</v>
      </c>
      <c r="N90" s="79" t="s">
        <v>376</v>
      </c>
      <c r="O90" s="67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>
        <v>0</v>
      </c>
      <c r="AP90" s="81">
        <v>0</v>
      </c>
      <c r="AQ90" s="81">
        <v>0</v>
      </c>
      <c r="AR90" s="81">
        <v>0</v>
      </c>
      <c r="AS90" s="81">
        <v>0</v>
      </c>
      <c r="AT90" s="81">
        <v>0</v>
      </c>
      <c r="AU90" s="81">
        <v>0</v>
      </c>
      <c r="AV90" s="81">
        <v>0</v>
      </c>
      <c r="AW90" s="81">
        <v>12644.191489181216</v>
      </c>
      <c r="AX90" s="81">
        <v>12266.557062498498</v>
      </c>
      <c r="AY90" s="81">
        <v>12654.231147741617</v>
      </c>
      <c r="AZ90" s="81">
        <v>0</v>
      </c>
      <c r="BA90" s="81">
        <v>0</v>
      </c>
      <c r="BB90" s="81">
        <v>0</v>
      </c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</row>
    <row r="91" spans="2:123" hidden="1" x14ac:dyDescent="0.2">
      <c r="B91" s="78" t="s">
        <v>253</v>
      </c>
      <c r="C91" s="78" t="s">
        <v>900</v>
      </c>
      <c r="D91" s="79" t="s">
        <v>290</v>
      </c>
      <c r="E91" s="79" t="s">
        <v>291</v>
      </c>
      <c r="F91" s="79" t="s">
        <v>901</v>
      </c>
      <c r="G91" s="80"/>
      <c r="H91" s="80">
        <v>44409</v>
      </c>
      <c r="I91" s="80">
        <v>45504</v>
      </c>
      <c r="J91" s="80"/>
      <c r="K91" s="65" t="s">
        <v>45</v>
      </c>
      <c r="L91" s="65" t="s">
        <v>70</v>
      </c>
      <c r="M91" s="65" t="s">
        <v>93</v>
      </c>
      <c r="N91" s="79" t="s">
        <v>376</v>
      </c>
      <c r="O91" s="67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>
        <v>122.4952554744529</v>
      </c>
      <c r="AO91" s="81">
        <v>114.78236520330613</v>
      </c>
      <c r="AP91" s="81">
        <v>122.18876277372297</v>
      </c>
      <c r="AQ91" s="81">
        <v>118.14963364361563</v>
      </c>
      <c r="AR91" s="81">
        <v>122.19906815107763</v>
      </c>
      <c r="AS91" s="81">
        <v>118.07861429235793</v>
      </c>
      <c r="AT91" s="81">
        <v>121.78345747707101</v>
      </c>
      <c r="AU91" s="81">
        <v>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</row>
    <row r="92" spans="2:123" hidden="1" x14ac:dyDescent="0.2">
      <c r="B92" s="78" t="s">
        <v>253</v>
      </c>
      <c r="C92" s="78" t="s">
        <v>900</v>
      </c>
      <c r="D92" s="79" t="s">
        <v>290</v>
      </c>
      <c r="E92" s="79" t="s">
        <v>291</v>
      </c>
      <c r="F92" s="79" t="s">
        <v>902</v>
      </c>
      <c r="G92" s="80"/>
      <c r="H92" s="80">
        <v>44409</v>
      </c>
      <c r="I92" s="80">
        <v>45504</v>
      </c>
      <c r="J92" s="80"/>
      <c r="K92" s="65" t="s">
        <v>45</v>
      </c>
      <c r="L92" s="65" t="s">
        <v>70</v>
      </c>
      <c r="M92" s="65" t="s">
        <v>93</v>
      </c>
      <c r="N92" s="79" t="s">
        <v>376</v>
      </c>
      <c r="O92" s="67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>
        <v>0</v>
      </c>
      <c r="AO92" s="81">
        <v>0</v>
      </c>
      <c r="AP92" s="81">
        <v>0</v>
      </c>
      <c r="AQ92" s="81">
        <v>0</v>
      </c>
      <c r="AR92" s="81">
        <v>0</v>
      </c>
      <c r="AS92" s="81">
        <v>0</v>
      </c>
      <c r="AT92" s="81">
        <v>0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1">
        <v>0</v>
      </c>
      <c r="BA92" s="81">
        <v>0</v>
      </c>
      <c r="BB92" s="81">
        <v>0</v>
      </c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</row>
    <row r="93" spans="2:123" hidden="1" x14ac:dyDescent="0.2">
      <c r="B93" s="78"/>
      <c r="C93" s="78"/>
      <c r="D93" s="79" t="s">
        <v>903</v>
      </c>
      <c r="E93" s="79" t="s">
        <v>903</v>
      </c>
      <c r="F93" s="79" t="s">
        <v>904</v>
      </c>
      <c r="G93" s="80"/>
      <c r="H93" s="80">
        <v>45444</v>
      </c>
      <c r="I93" s="80">
        <v>45473</v>
      </c>
      <c r="J93" s="80"/>
      <c r="K93" s="65" t="s">
        <v>65</v>
      </c>
      <c r="L93" s="65" t="s">
        <v>70</v>
      </c>
      <c r="M93" s="65" t="s">
        <v>93</v>
      </c>
      <c r="N93" s="79" t="s">
        <v>376</v>
      </c>
      <c r="O93" s="67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>
        <v>0</v>
      </c>
      <c r="AP93" s="81">
        <v>0</v>
      </c>
      <c r="AQ93" s="81"/>
      <c r="AR93" s="81">
        <v>0</v>
      </c>
      <c r="AS93" s="81">
        <v>0</v>
      </c>
      <c r="AT93" s="81">
        <v>0</v>
      </c>
      <c r="AU93" s="81">
        <v>0</v>
      </c>
      <c r="AV93" s="81">
        <v>0</v>
      </c>
      <c r="AW93" s="81">
        <v>0</v>
      </c>
      <c r="AX93" s="81">
        <v>0</v>
      </c>
      <c r="AY93" s="81">
        <v>0</v>
      </c>
      <c r="AZ93" s="81">
        <v>0</v>
      </c>
      <c r="BA93" s="81">
        <v>0</v>
      </c>
      <c r="BB93" s="81">
        <v>0</v>
      </c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</row>
    <row r="94" spans="2:123" hidden="1" x14ac:dyDescent="0.2">
      <c r="B94" s="78" t="s">
        <v>299</v>
      </c>
      <c r="C94" s="78" t="s">
        <v>905</v>
      </c>
      <c r="D94" s="79" t="s">
        <v>906</v>
      </c>
      <c r="E94" s="79" t="s">
        <v>906</v>
      </c>
      <c r="F94" s="79" t="s">
        <v>907</v>
      </c>
      <c r="G94" s="80"/>
      <c r="H94" s="80">
        <v>44621</v>
      </c>
      <c r="I94" s="80">
        <v>44985</v>
      </c>
      <c r="J94" s="80"/>
      <c r="K94" s="65" t="s">
        <v>53</v>
      </c>
      <c r="L94" s="65" t="s">
        <v>65</v>
      </c>
      <c r="M94" s="65" t="s">
        <v>93</v>
      </c>
      <c r="N94" s="79" t="s">
        <v>376</v>
      </c>
      <c r="O94" s="67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>
        <v>0</v>
      </c>
      <c r="AO94" s="81">
        <v>0</v>
      </c>
      <c r="AP94" s="81">
        <v>0</v>
      </c>
      <c r="AQ94" s="81">
        <v>0</v>
      </c>
      <c r="AR94" s="81">
        <v>0</v>
      </c>
      <c r="AS94" s="81">
        <v>0</v>
      </c>
      <c r="AT94" s="81">
        <v>0</v>
      </c>
      <c r="AU94" s="81">
        <v>0</v>
      </c>
      <c r="AV94" s="81">
        <v>0</v>
      </c>
      <c r="AW94" s="81">
        <v>0</v>
      </c>
      <c r="AX94" s="81">
        <v>0</v>
      </c>
      <c r="AY94" s="81">
        <v>0</v>
      </c>
      <c r="AZ94" s="81">
        <v>0</v>
      </c>
      <c r="BA94" s="81">
        <v>0</v>
      </c>
      <c r="BB94" s="81">
        <v>0</v>
      </c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</row>
    <row r="95" spans="2:123" hidden="1" x14ac:dyDescent="0.2">
      <c r="B95" s="78" t="s">
        <v>908</v>
      </c>
      <c r="C95" s="78" t="s">
        <v>909</v>
      </c>
      <c r="D95" s="79" t="s">
        <v>910</v>
      </c>
      <c r="E95" s="79" t="s">
        <v>910</v>
      </c>
      <c r="F95" s="79" t="s">
        <v>911</v>
      </c>
      <c r="G95" s="80"/>
      <c r="H95" s="80">
        <v>44621</v>
      </c>
      <c r="I95" s="80">
        <v>44985</v>
      </c>
      <c r="J95" s="80"/>
      <c r="K95" s="65" t="s">
        <v>53</v>
      </c>
      <c r="L95" s="65" t="s">
        <v>70</v>
      </c>
      <c r="M95" s="65" t="s">
        <v>91</v>
      </c>
      <c r="N95" s="79" t="s">
        <v>376</v>
      </c>
      <c r="O95" s="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>
        <v>0</v>
      </c>
      <c r="AO95" s="81">
        <v>0</v>
      </c>
      <c r="AP95" s="81">
        <v>0</v>
      </c>
      <c r="AQ95" s="81">
        <v>0</v>
      </c>
      <c r="AR95" s="81">
        <v>-828.06293278289149</v>
      </c>
      <c r="AS95" s="81">
        <v>0</v>
      </c>
      <c r="AT95" s="81">
        <v>0</v>
      </c>
      <c r="AU95" s="81">
        <v>0</v>
      </c>
      <c r="AV95" s="81">
        <v>-821.10349171975361</v>
      </c>
      <c r="AW95" s="81">
        <v>0</v>
      </c>
      <c r="AX95" s="81">
        <v>0</v>
      </c>
      <c r="AY95" s="81">
        <v>0</v>
      </c>
      <c r="AZ95" s="81">
        <v>0</v>
      </c>
      <c r="BA95" s="81">
        <v>0</v>
      </c>
      <c r="BB95" s="81">
        <v>0</v>
      </c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</row>
    <row r="96" spans="2:123" hidden="1" x14ac:dyDescent="0.2">
      <c r="B96" s="78" t="s">
        <v>908</v>
      </c>
      <c r="C96" s="78" t="s">
        <v>909</v>
      </c>
      <c r="D96" s="79" t="s">
        <v>910</v>
      </c>
      <c r="E96" s="79" t="s">
        <v>910</v>
      </c>
      <c r="F96" s="79" t="s">
        <v>912</v>
      </c>
      <c r="G96" s="80"/>
      <c r="H96" s="80">
        <v>44621</v>
      </c>
      <c r="I96" s="80">
        <v>44985</v>
      </c>
      <c r="J96" s="80"/>
      <c r="K96" s="65" t="s">
        <v>53</v>
      </c>
      <c r="L96" s="65" t="s">
        <v>70</v>
      </c>
      <c r="M96" s="65" t="s">
        <v>91</v>
      </c>
      <c r="N96" s="79" t="s">
        <v>376</v>
      </c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>
        <v>0</v>
      </c>
      <c r="AO96" s="81">
        <v>0</v>
      </c>
      <c r="AP96" s="81">
        <v>0</v>
      </c>
      <c r="AQ96" s="81">
        <v>0</v>
      </c>
      <c r="AR96" s="81">
        <v>0</v>
      </c>
      <c r="AS96" s="81">
        <v>0</v>
      </c>
      <c r="AT96" s="81">
        <v>0</v>
      </c>
      <c r="AU96" s="81">
        <v>0</v>
      </c>
      <c r="AV96" s="81">
        <v>0</v>
      </c>
      <c r="AW96" s="81">
        <v>0</v>
      </c>
      <c r="AX96" s="81">
        <v>0</v>
      </c>
      <c r="AY96" s="81">
        <v>0</v>
      </c>
      <c r="AZ96" s="81">
        <v>0</v>
      </c>
      <c r="BA96" s="81">
        <v>0</v>
      </c>
      <c r="BB96" s="81">
        <v>0</v>
      </c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</row>
    <row r="97" spans="2:123" hidden="1" x14ac:dyDescent="0.2">
      <c r="B97" s="78" t="s">
        <v>913</v>
      </c>
      <c r="C97" s="78" t="s">
        <v>914</v>
      </c>
      <c r="D97" s="79" t="s">
        <v>915</v>
      </c>
      <c r="E97" s="79" t="s">
        <v>915</v>
      </c>
      <c r="F97" s="79" t="s">
        <v>916</v>
      </c>
      <c r="G97" s="80"/>
      <c r="H97" s="80">
        <v>44531</v>
      </c>
      <c r="I97" s="80">
        <v>44895</v>
      </c>
      <c r="J97" s="80"/>
      <c r="K97" s="65" t="s">
        <v>54</v>
      </c>
      <c r="L97" s="65" t="s">
        <v>70</v>
      </c>
      <c r="M97" s="65" t="s">
        <v>93</v>
      </c>
      <c r="N97" s="79" t="s">
        <v>376</v>
      </c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1">
        <v>0</v>
      </c>
      <c r="BA97" s="81">
        <v>0</v>
      </c>
      <c r="BB97" s="81">
        <v>0</v>
      </c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</row>
    <row r="98" spans="2:123" hidden="1" x14ac:dyDescent="0.2">
      <c r="B98" s="78" t="s">
        <v>913</v>
      </c>
      <c r="C98" s="78" t="s">
        <v>914</v>
      </c>
      <c r="D98" s="79" t="s">
        <v>915</v>
      </c>
      <c r="E98" s="79" t="s">
        <v>915</v>
      </c>
      <c r="F98" s="79" t="s">
        <v>917</v>
      </c>
      <c r="G98" s="80"/>
      <c r="H98" s="80">
        <v>44531</v>
      </c>
      <c r="I98" s="80">
        <v>44895</v>
      </c>
      <c r="J98" s="80"/>
      <c r="K98" s="65" t="s">
        <v>54</v>
      </c>
      <c r="L98" s="65" t="s">
        <v>70</v>
      </c>
      <c r="M98" s="65" t="s">
        <v>93</v>
      </c>
      <c r="N98" s="79" t="s">
        <v>376</v>
      </c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>
        <v>0</v>
      </c>
      <c r="AO98" s="81">
        <v>0</v>
      </c>
      <c r="AP98" s="81">
        <v>0</v>
      </c>
      <c r="AQ98" s="81">
        <v>0</v>
      </c>
      <c r="AR98" s="81">
        <v>0</v>
      </c>
      <c r="AS98" s="81">
        <v>0</v>
      </c>
      <c r="AT98" s="81">
        <v>0</v>
      </c>
      <c r="AU98" s="81">
        <v>0</v>
      </c>
      <c r="AV98" s="81">
        <v>0</v>
      </c>
      <c r="AW98" s="81">
        <v>0</v>
      </c>
      <c r="AX98" s="81">
        <v>0</v>
      </c>
      <c r="AY98" s="81">
        <v>0</v>
      </c>
      <c r="AZ98" s="81">
        <v>0</v>
      </c>
      <c r="BA98" s="81">
        <v>0</v>
      </c>
      <c r="BB98" s="81">
        <v>0</v>
      </c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</row>
    <row r="99" spans="2:123" hidden="1" x14ac:dyDescent="0.2">
      <c r="B99" s="78"/>
      <c r="C99" s="78"/>
      <c r="D99" s="79" t="s">
        <v>918</v>
      </c>
      <c r="E99" s="79" t="s">
        <v>918</v>
      </c>
      <c r="F99" s="79" t="s">
        <v>919</v>
      </c>
      <c r="G99" s="80"/>
      <c r="H99" s="80">
        <v>45323</v>
      </c>
      <c r="I99" s="80">
        <v>45443</v>
      </c>
      <c r="J99" s="80"/>
      <c r="K99" s="65" t="s">
        <v>65</v>
      </c>
      <c r="L99" s="65" t="s">
        <v>70</v>
      </c>
      <c r="M99" s="65" t="s">
        <v>93</v>
      </c>
      <c r="N99" s="79" t="s">
        <v>376</v>
      </c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>
        <v>0</v>
      </c>
      <c r="AO99" s="81">
        <v>265.8223865830243</v>
      </c>
      <c r="AP99" s="81">
        <v>282.97472766489301</v>
      </c>
      <c r="AQ99" s="81">
        <v>273.62058216370656</v>
      </c>
      <c r="AR99" s="81">
        <v>430.11684319630263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580.2611325753395</v>
      </c>
      <c r="AZ99" s="81">
        <v>0</v>
      </c>
      <c r="BA99" s="81">
        <v>0</v>
      </c>
      <c r="BB99" s="81">
        <v>0</v>
      </c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</row>
    <row r="100" spans="2:123" hidden="1" x14ac:dyDescent="0.2">
      <c r="B100" s="78" t="s">
        <v>253</v>
      </c>
      <c r="C100" s="78" t="s">
        <v>920</v>
      </c>
      <c r="D100" s="79" t="s">
        <v>255</v>
      </c>
      <c r="E100" s="79" t="s">
        <v>256</v>
      </c>
      <c r="F100" s="79" t="s">
        <v>921</v>
      </c>
      <c r="G100" s="80"/>
      <c r="H100" s="80">
        <v>44798</v>
      </c>
      <c r="I100" s="80">
        <v>45893</v>
      </c>
      <c r="J100" s="80"/>
      <c r="K100" s="65" t="s">
        <v>63</v>
      </c>
      <c r="L100" s="65" t="s">
        <v>70</v>
      </c>
      <c r="M100" s="65" t="s">
        <v>93</v>
      </c>
      <c r="N100" s="79" t="s">
        <v>376</v>
      </c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>
        <v>602.26833941605832</v>
      </c>
      <c r="AO100" s="81">
        <v>564.34662891625658</v>
      </c>
      <c r="AP100" s="81">
        <v>600.76141697080288</v>
      </c>
      <c r="AQ100" s="81">
        <v>580.90236541444415</v>
      </c>
      <c r="AR100" s="81">
        <v>600.81208507612996</v>
      </c>
      <c r="AS100" s="81">
        <v>580.55318693742709</v>
      </c>
      <c r="AT100" s="81">
        <v>598.76866592893214</v>
      </c>
      <c r="AU100" s="81">
        <v>596.74343391553828</v>
      </c>
      <c r="AV100" s="81">
        <v>577.91865683998708</v>
      </c>
      <c r="AW100" s="81">
        <v>595.762569960105</v>
      </c>
      <c r="AX100" s="81">
        <v>574.39147905498737</v>
      </c>
      <c r="AY100" s="81">
        <v>593.53786169015416</v>
      </c>
      <c r="AZ100" s="81">
        <v>593.53786169015416</v>
      </c>
      <c r="BA100" s="81">
        <v>517.37606037246564</v>
      </c>
      <c r="BB100" s="81">
        <v>583.97004338189811</v>
      </c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126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</row>
    <row r="101" spans="2:123" hidden="1" x14ac:dyDescent="0.2">
      <c r="B101" s="78" t="s">
        <v>253</v>
      </c>
      <c r="C101" s="78" t="s">
        <v>922</v>
      </c>
      <c r="D101" s="79" t="s">
        <v>923</v>
      </c>
      <c r="E101" s="79" t="s">
        <v>256</v>
      </c>
      <c r="F101" s="79" t="s">
        <v>924</v>
      </c>
      <c r="G101" s="80"/>
      <c r="H101" s="80">
        <v>44207</v>
      </c>
      <c r="I101" s="80">
        <v>44651</v>
      </c>
      <c r="J101" s="80"/>
      <c r="K101" s="65" t="s">
        <v>63</v>
      </c>
      <c r="L101" s="65" t="s">
        <v>70</v>
      </c>
      <c r="M101" s="65" t="s">
        <v>93</v>
      </c>
      <c r="N101" s="79" t="s">
        <v>376</v>
      </c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0</v>
      </c>
      <c r="BA101" s="81">
        <v>0</v>
      </c>
      <c r="BB101" s="81">
        <v>0</v>
      </c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</row>
    <row r="102" spans="2:123" hidden="1" x14ac:dyDescent="0.2">
      <c r="B102" s="78" t="s">
        <v>925</v>
      </c>
      <c r="C102" s="78" t="s">
        <v>926</v>
      </c>
      <c r="D102" s="79" t="s">
        <v>927</v>
      </c>
      <c r="E102" s="79" t="s">
        <v>928</v>
      </c>
      <c r="F102" s="79" t="s">
        <v>929</v>
      </c>
      <c r="G102" s="80"/>
      <c r="H102" s="80">
        <v>44562</v>
      </c>
      <c r="I102" s="80">
        <v>44926</v>
      </c>
      <c r="J102" s="80"/>
      <c r="K102" s="65" t="s">
        <v>64</v>
      </c>
      <c r="L102" s="65" t="s">
        <v>70</v>
      </c>
      <c r="M102" s="65" t="s">
        <v>93</v>
      </c>
      <c r="N102" s="79" t="s">
        <v>376</v>
      </c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</row>
    <row r="103" spans="2:123" hidden="1" x14ac:dyDescent="0.2">
      <c r="B103" s="78" t="s">
        <v>157</v>
      </c>
      <c r="C103" s="78" t="s">
        <v>930</v>
      </c>
      <c r="D103" s="79" t="s">
        <v>931</v>
      </c>
      <c r="E103" s="79" t="s">
        <v>160</v>
      </c>
      <c r="F103" s="79" t="s">
        <v>932</v>
      </c>
      <c r="G103" s="80"/>
      <c r="H103" s="80">
        <v>44411</v>
      </c>
      <c r="I103" s="80">
        <v>46236</v>
      </c>
      <c r="J103" s="80"/>
      <c r="K103" s="65" t="s">
        <v>46</v>
      </c>
      <c r="L103" s="65" t="s">
        <v>70</v>
      </c>
      <c r="M103" s="65" t="s">
        <v>93</v>
      </c>
      <c r="N103" s="79" t="s">
        <v>376</v>
      </c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>
        <v>22414.262113084322</v>
      </c>
      <c r="AO103" s="81">
        <v>21002.95239731342</v>
      </c>
      <c r="AP103" s="81">
        <v>22358.179877872066</v>
      </c>
      <c r="AQ103" s="81">
        <v>21619.097382961165</v>
      </c>
      <c r="AR103" s="81">
        <v>22360.065562573061</v>
      </c>
      <c r="AS103" s="81">
        <v>21606.102215531839</v>
      </c>
      <c r="AT103" s="81">
        <v>22284.016849109881</v>
      </c>
      <c r="AU103" s="81">
        <v>22208.644995374394</v>
      </c>
      <c r="AV103" s="81">
        <v>-559003.34381927771</v>
      </c>
      <c r="AW103" s="81">
        <v>-30343.18219353828</v>
      </c>
      <c r="AX103" s="81">
        <v>20922.008451263937</v>
      </c>
      <c r="AY103" s="81">
        <v>22595.115266585693</v>
      </c>
      <c r="AZ103" s="81">
        <v>21203.572625676123</v>
      </c>
      <c r="BA103" s="81">
        <v>19362.001633856074</v>
      </c>
      <c r="BB103" s="81">
        <v>21297.325796510439</v>
      </c>
      <c r="BC103" s="81">
        <v>21539.261146496807</v>
      </c>
      <c r="BD103" s="125">
        <v>19749.140887856222</v>
      </c>
      <c r="BE103" s="125">
        <f t="shared" ref="BE103:BR103" si="0">BD103</f>
        <v>19749.140887856222</v>
      </c>
      <c r="BF103" s="125">
        <f t="shared" si="0"/>
        <v>19749.140887856222</v>
      </c>
      <c r="BG103" s="125">
        <f t="shared" si="0"/>
        <v>19749.140887856222</v>
      </c>
      <c r="BH103" s="125">
        <f t="shared" si="0"/>
        <v>19749.140887856222</v>
      </c>
      <c r="BI103" s="125">
        <f t="shared" si="0"/>
        <v>19749.140887856222</v>
      </c>
      <c r="BJ103" s="125">
        <f t="shared" si="0"/>
        <v>19749.140887856222</v>
      </c>
      <c r="BK103" s="125">
        <f t="shared" si="0"/>
        <v>19749.140887856222</v>
      </c>
      <c r="BL103" s="125">
        <f t="shared" si="0"/>
        <v>19749.140887856222</v>
      </c>
      <c r="BM103" s="125">
        <f t="shared" si="0"/>
        <v>19749.140887856222</v>
      </c>
      <c r="BN103" s="125">
        <f t="shared" si="0"/>
        <v>19749.140887856222</v>
      </c>
      <c r="BO103" s="125">
        <f t="shared" si="0"/>
        <v>19749.140887856222</v>
      </c>
      <c r="BP103" s="125">
        <f t="shared" si="0"/>
        <v>19749.140887856222</v>
      </c>
      <c r="BQ103" s="125">
        <f t="shared" si="0"/>
        <v>19749.140887856222</v>
      </c>
      <c r="BR103" s="125">
        <f t="shared" si="0"/>
        <v>19749.140887856222</v>
      </c>
      <c r="BS103" s="125">
        <f>BR103*0.06</f>
        <v>1184.9484532713732</v>
      </c>
      <c r="BT103" s="81">
        <v>0</v>
      </c>
      <c r="BU103" s="81">
        <v>0</v>
      </c>
      <c r="BV103" s="81">
        <v>0</v>
      </c>
      <c r="BW103" s="81">
        <v>0</v>
      </c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</row>
    <row r="104" spans="2:123" hidden="1" x14ac:dyDescent="0.2">
      <c r="B104" s="78" t="s">
        <v>157</v>
      </c>
      <c r="C104" s="78" t="s">
        <v>930</v>
      </c>
      <c r="D104" s="79" t="s">
        <v>933</v>
      </c>
      <c r="E104" s="79" t="s">
        <v>160</v>
      </c>
      <c r="F104" s="79" t="s">
        <v>934</v>
      </c>
      <c r="G104" s="80"/>
      <c r="H104" s="80">
        <v>44927</v>
      </c>
      <c r="I104" s="80">
        <v>45138</v>
      </c>
      <c r="J104" s="80"/>
      <c r="K104" s="65" t="s">
        <v>46</v>
      </c>
      <c r="L104" s="65" t="s">
        <v>70</v>
      </c>
      <c r="M104" s="65" t="s">
        <v>93</v>
      </c>
      <c r="N104" s="79" t="s">
        <v>376</v>
      </c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>
        <v>0</v>
      </c>
      <c r="AO104" s="81">
        <v>0</v>
      </c>
      <c r="AP104" s="81">
        <v>0</v>
      </c>
      <c r="AQ104" s="81">
        <v>0</v>
      </c>
      <c r="AR104" s="81">
        <v>0</v>
      </c>
      <c r="AS104" s="81">
        <v>0</v>
      </c>
      <c r="AT104" s="81">
        <v>0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1">
        <v>0</v>
      </c>
      <c r="BA104" s="81">
        <v>0</v>
      </c>
      <c r="BB104" s="81">
        <v>0</v>
      </c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</row>
    <row r="105" spans="2:123" hidden="1" x14ac:dyDescent="0.2">
      <c r="B105" s="78" t="s">
        <v>157</v>
      </c>
      <c r="C105" s="78" t="s">
        <v>930</v>
      </c>
      <c r="D105" s="79" t="s">
        <v>933</v>
      </c>
      <c r="E105" s="79" t="s">
        <v>160</v>
      </c>
      <c r="F105" s="79" t="s">
        <v>935</v>
      </c>
      <c r="G105" s="80"/>
      <c r="H105" s="80">
        <v>45292</v>
      </c>
      <c r="I105" s="80">
        <v>45322</v>
      </c>
      <c r="J105" s="80"/>
      <c r="K105" s="65" t="s">
        <v>46</v>
      </c>
      <c r="L105" s="65" t="s">
        <v>70</v>
      </c>
      <c r="M105" s="65" t="s">
        <v>93</v>
      </c>
      <c r="N105" s="79" t="s">
        <v>376</v>
      </c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>
        <v>0</v>
      </c>
      <c r="AO105" s="81">
        <v>0</v>
      </c>
      <c r="AP105" s="81">
        <v>0</v>
      </c>
      <c r="AQ105" s="81">
        <v>0</v>
      </c>
      <c r="AR105" s="81">
        <v>0</v>
      </c>
      <c r="AS105" s="81">
        <v>0</v>
      </c>
      <c r="AT105" s="81">
        <v>0</v>
      </c>
      <c r="AU105" s="81">
        <v>0</v>
      </c>
      <c r="AV105" s="81">
        <v>0</v>
      </c>
      <c r="AW105" s="81">
        <v>0</v>
      </c>
      <c r="AX105" s="81">
        <v>0</v>
      </c>
      <c r="AY105" s="81">
        <v>0</v>
      </c>
      <c r="AZ105" s="81">
        <v>0</v>
      </c>
      <c r="BA105" s="81">
        <v>0</v>
      </c>
      <c r="BB105" s="81">
        <v>0</v>
      </c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</row>
    <row r="106" spans="2:123" hidden="1" x14ac:dyDescent="0.2">
      <c r="B106" s="78" t="s">
        <v>157</v>
      </c>
      <c r="C106" s="78" t="s">
        <v>936</v>
      </c>
      <c r="D106" s="79" t="s">
        <v>937</v>
      </c>
      <c r="E106" s="79" t="s">
        <v>160</v>
      </c>
      <c r="F106" s="79" t="s">
        <v>938</v>
      </c>
      <c r="G106" s="80"/>
      <c r="H106" s="80">
        <v>44363</v>
      </c>
      <c r="I106" s="80">
        <v>46188</v>
      </c>
      <c r="J106" s="80"/>
      <c r="K106" s="65" t="s">
        <v>46</v>
      </c>
      <c r="L106" s="65" t="s">
        <v>70</v>
      </c>
      <c r="M106" s="65" t="s">
        <v>93</v>
      </c>
      <c r="N106" s="79" t="s">
        <v>376</v>
      </c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>
        <v>25932.720807904123</v>
      </c>
      <c r="AO106" s="81">
        <v>24299.872015116805</v>
      </c>
      <c r="AP106" s="81">
        <v>25867.835114111953</v>
      </c>
      <c r="AQ106" s="81">
        <v>25012.735807347519</v>
      </c>
      <c r="AR106" s="81">
        <v>25870.016802477927</v>
      </c>
      <c r="AS106" s="81">
        <v>24997.700735164643</v>
      </c>
      <c r="AT106" s="81">
        <v>23393.515412018616</v>
      </c>
      <c r="AU106" s="81">
        <v>23314.390870247993</v>
      </c>
      <c r="AV106" s="81">
        <v>-516551.97521573841</v>
      </c>
      <c r="AW106" s="81">
        <v>-997.99774395760051</v>
      </c>
      <c r="AX106" s="81">
        <v>625.72624299313111</v>
      </c>
      <c r="AY106" s="81">
        <v>645.87009603709021</v>
      </c>
      <c r="AZ106" s="81">
        <v>1772.9736108993695</v>
      </c>
      <c r="BA106" s="81">
        <v>3983.1732276437087</v>
      </c>
      <c r="BB106" s="81">
        <v>3354.2603423297433</v>
      </c>
      <c r="BC106" s="81">
        <f>592+3401</f>
        <v>3993</v>
      </c>
      <c r="BD106" s="125">
        <v>4062.8159598914217</v>
      </c>
      <c r="BE106" s="125">
        <f t="shared" ref="BE106:BQ106" si="1">BD106</f>
        <v>4062.8159598914217</v>
      </c>
      <c r="BF106" s="125">
        <f t="shared" si="1"/>
        <v>4062.8159598914217</v>
      </c>
      <c r="BG106" s="125">
        <f t="shared" si="1"/>
        <v>4062.8159598914217</v>
      </c>
      <c r="BH106" s="125">
        <f t="shared" si="1"/>
        <v>4062.8159598914217</v>
      </c>
      <c r="BI106" s="125">
        <f t="shared" si="1"/>
        <v>4062.8159598914217</v>
      </c>
      <c r="BJ106" s="125">
        <f t="shared" si="1"/>
        <v>4062.8159598914217</v>
      </c>
      <c r="BK106" s="125">
        <f t="shared" si="1"/>
        <v>4062.8159598914217</v>
      </c>
      <c r="BL106" s="125">
        <f t="shared" si="1"/>
        <v>4062.8159598914217</v>
      </c>
      <c r="BM106" s="125">
        <f t="shared" si="1"/>
        <v>4062.8159598914217</v>
      </c>
      <c r="BN106" s="125">
        <f t="shared" si="1"/>
        <v>4062.8159598914217</v>
      </c>
      <c r="BO106" s="125">
        <f t="shared" si="1"/>
        <v>4062.8159598914217</v>
      </c>
      <c r="BP106" s="125">
        <f t="shared" si="1"/>
        <v>4062.8159598914217</v>
      </c>
      <c r="BQ106" s="125">
        <f t="shared" si="1"/>
        <v>4062.8159598914217</v>
      </c>
      <c r="BR106" s="81">
        <v>0</v>
      </c>
      <c r="BS106" s="81">
        <v>0</v>
      </c>
      <c r="BT106" s="81">
        <v>0</v>
      </c>
      <c r="BU106" s="81">
        <v>0</v>
      </c>
      <c r="BV106" s="81">
        <v>0</v>
      </c>
      <c r="BW106" s="81">
        <v>0</v>
      </c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</row>
    <row r="107" spans="2:123" hidden="1" x14ac:dyDescent="0.2">
      <c r="B107" s="78" t="s">
        <v>939</v>
      </c>
      <c r="C107" s="78" t="s">
        <v>940</v>
      </c>
      <c r="D107" s="79" t="s">
        <v>941</v>
      </c>
      <c r="E107" s="79" t="s">
        <v>941</v>
      </c>
      <c r="F107" s="79" t="s">
        <v>942</v>
      </c>
      <c r="G107" s="80"/>
      <c r="H107" s="80">
        <v>44621</v>
      </c>
      <c r="I107" s="80">
        <v>44985</v>
      </c>
      <c r="J107" s="80"/>
      <c r="K107" s="65" t="s">
        <v>51</v>
      </c>
      <c r="L107" s="65" t="s">
        <v>70</v>
      </c>
      <c r="M107" s="65" t="s">
        <v>93</v>
      </c>
      <c r="N107" s="79" t="s">
        <v>376</v>
      </c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>
        <v>0</v>
      </c>
      <c r="AO107" s="81">
        <v>0</v>
      </c>
      <c r="AP107" s="81">
        <v>0</v>
      </c>
      <c r="AQ107" s="81">
        <v>0</v>
      </c>
      <c r="AR107" s="81">
        <v>0</v>
      </c>
      <c r="AS107" s="81">
        <v>0</v>
      </c>
      <c r="AT107" s="81">
        <v>0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1">
        <v>0</v>
      </c>
      <c r="BA107" s="81">
        <v>0</v>
      </c>
      <c r="BB107" s="81">
        <v>0</v>
      </c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</row>
    <row r="108" spans="2:123" hidden="1" x14ac:dyDescent="0.2">
      <c r="B108" s="78" t="s">
        <v>939</v>
      </c>
      <c r="C108" s="78" t="s">
        <v>940</v>
      </c>
      <c r="D108" s="79" t="s">
        <v>941</v>
      </c>
      <c r="E108" s="79" t="s">
        <v>941</v>
      </c>
      <c r="F108" s="79" t="s">
        <v>943</v>
      </c>
      <c r="G108" s="80"/>
      <c r="H108" s="80">
        <v>44621</v>
      </c>
      <c r="I108" s="80">
        <v>44985</v>
      </c>
      <c r="J108" s="80"/>
      <c r="K108" s="65" t="s">
        <v>51</v>
      </c>
      <c r="L108" s="65" t="s">
        <v>70</v>
      </c>
      <c r="M108" s="65" t="s">
        <v>93</v>
      </c>
      <c r="N108" s="79" t="s">
        <v>376</v>
      </c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>
        <v>0</v>
      </c>
      <c r="AO108" s="81">
        <v>0</v>
      </c>
      <c r="AP108" s="81">
        <v>0</v>
      </c>
      <c r="AQ108" s="81">
        <v>0</v>
      </c>
      <c r="AR108" s="81">
        <v>0</v>
      </c>
      <c r="AS108" s="81">
        <v>0</v>
      </c>
      <c r="AT108" s="81">
        <v>0</v>
      </c>
      <c r="AU108" s="81">
        <v>0</v>
      </c>
      <c r="AV108" s="81">
        <v>0</v>
      </c>
      <c r="AW108" s="81">
        <v>0</v>
      </c>
      <c r="AX108" s="81">
        <v>0</v>
      </c>
      <c r="AY108" s="81">
        <v>0</v>
      </c>
      <c r="AZ108" s="81">
        <v>0</v>
      </c>
      <c r="BA108" s="81">
        <v>0</v>
      </c>
      <c r="BB108" s="81">
        <v>0</v>
      </c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</row>
    <row r="109" spans="2:123" hidden="1" x14ac:dyDescent="0.2">
      <c r="B109" s="78" t="s">
        <v>253</v>
      </c>
      <c r="C109" s="78" t="s">
        <v>944</v>
      </c>
      <c r="D109" s="79" t="s">
        <v>945</v>
      </c>
      <c r="E109" s="79" t="s">
        <v>946</v>
      </c>
      <c r="F109" s="79" t="s">
        <v>947</v>
      </c>
      <c r="G109" s="80"/>
      <c r="H109" s="80">
        <v>44480</v>
      </c>
      <c r="I109" s="80">
        <v>44926</v>
      </c>
      <c r="J109" s="80"/>
      <c r="K109" s="65" t="s">
        <v>53</v>
      </c>
      <c r="L109" s="65" t="s">
        <v>70</v>
      </c>
      <c r="M109" s="65" t="s">
        <v>93</v>
      </c>
      <c r="N109" s="79" t="s">
        <v>376</v>
      </c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>
        <v>0</v>
      </c>
      <c r="AO109" s="81">
        <v>0</v>
      </c>
      <c r="AP109" s="81">
        <v>0</v>
      </c>
      <c r="AQ109" s="81">
        <v>0</v>
      </c>
      <c r="AR109" s="81">
        <v>0</v>
      </c>
      <c r="AS109" s="81">
        <v>0</v>
      </c>
      <c r="AT109" s="81">
        <v>0</v>
      </c>
      <c r="AU109" s="81">
        <v>0</v>
      </c>
      <c r="AV109" s="81">
        <v>0</v>
      </c>
      <c r="AW109" s="81">
        <v>0</v>
      </c>
      <c r="AX109" s="81">
        <v>0</v>
      </c>
      <c r="AY109" s="81">
        <v>0</v>
      </c>
      <c r="AZ109" s="81">
        <v>0</v>
      </c>
      <c r="BA109" s="81">
        <v>0</v>
      </c>
      <c r="BB109" s="81">
        <v>0</v>
      </c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</row>
    <row r="110" spans="2:123" hidden="1" x14ac:dyDescent="0.2">
      <c r="B110" s="78" t="s">
        <v>948</v>
      </c>
      <c r="C110" s="78" t="s">
        <v>949</v>
      </c>
      <c r="D110" s="79" t="s">
        <v>950</v>
      </c>
      <c r="E110" s="79" t="s">
        <v>950</v>
      </c>
      <c r="F110" s="79" t="s">
        <v>951</v>
      </c>
      <c r="G110" s="80"/>
      <c r="H110" s="80">
        <v>44205</v>
      </c>
      <c r="I110" s="80">
        <v>45535</v>
      </c>
      <c r="J110" s="80"/>
      <c r="K110" s="65" t="s">
        <v>45</v>
      </c>
      <c r="L110" s="65" t="s">
        <v>70</v>
      </c>
      <c r="M110" s="65" t="s">
        <v>93</v>
      </c>
      <c r="N110" s="79" t="s">
        <v>376</v>
      </c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>
        <v>0</v>
      </c>
      <c r="AO110" s="81">
        <v>0</v>
      </c>
      <c r="AP110" s="81">
        <v>0</v>
      </c>
      <c r="AQ110" s="81">
        <v>0</v>
      </c>
      <c r="AR110" s="81">
        <v>0</v>
      </c>
      <c r="AS110" s="81">
        <v>0</v>
      </c>
      <c r="AT110" s="81">
        <v>113.63004808822573</v>
      </c>
      <c r="AU110" s="81">
        <v>-113.24571399700416</v>
      </c>
      <c r="AV110" s="81">
        <v>0</v>
      </c>
      <c r="AW110" s="81">
        <v>0</v>
      </c>
      <c r="AX110" s="81">
        <v>0</v>
      </c>
      <c r="AY110" s="81">
        <v>0</v>
      </c>
      <c r="AZ110" s="81">
        <v>0</v>
      </c>
      <c r="BA110" s="81">
        <v>0</v>
      </c>
      <c r="BB110" s="81">
        <v>0</v>
      </c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</row>
    <row r="111" spans="2:123" hidden="1" x14ac:dyDescent="0.2">
      <c r="B111" s="78" t="s">
        <v>952</v>
      </c>
      <c r="C111" s="78" t="s">
        <v>953</v>
      </c>
      <c r="D111" s="79" t="s">
        <v>522</v>
      </c>
      <c r="E111" s="79" t="s">
        <v>522</v>
      </c>
      <c r="F111" s="79" t="s">
        <v>954</v>
      </c>
      <c r="G111" s="80"/>
      <c r="H111" s="80">
        <v>44264</v>
      </c>
      <c r="I111" s="80">
        <v>45049</v>
      </c>
      <c r="J111" s="80"/>
      <c r="K111" s="65" t="s">
        <v>53</v>
      </c>
      <c r="L111" s="65" t="s">
        <v>70</v>
      </c>
      <c r="M111" s="65" t="s">
        <v>93</v>
      </c>
      <c r="N111" s="79" t="s">
        <v>376</v>
      </c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>
        <v>0</v>
      </c>
      <c r="AO111" s="81">
        <v>0</v>
      </c>
      <c r="AP111" s="81">
        <v>0</v>
      </c>
      <c r="AQ111" s="81">
        <v>0</v>
      </c>
      <c r="AR111" s="81">
        <v>0</v>
      </c>
      <c r="AS111" s="81">
        <v>0</v>
      </c>
      <c r="AT111" s="81">
        <v>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1">
        <v>0</v>
      </c>
      <c r="BA111" s="81">
        <v>0</v>
      </c>
      <c r="BB111" s="81">
        <v>0</v>
      </c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</row>
    <row r="112" spans="2:123" hidden="1" x14ac:dyDescent="0.2">
      <c r="B112" s="78" t="s">
        <v>952</v>
      </c>
      <c r="C112" s="78" t="s">
        <v>953</v>
      </c>
      <c r="D112" s="79" t="s">
        <v>522</v>
      </c>
      <c r="E112" s="79" t="s">
        <v>522</v>
      </c>
      <c r="F112" s="79" t="s">
        <v>955</v>
      </c>
      <c r="G112" s="80"/>
      <c r="H112" s="80">
        <v>44264</v>
      </c>
      <c r="I112" s="80">
        <v>45049</v>
      </c>
      <c r="J112" s="80"/>
      <c r="K112" s="65" t="s">
        <v>53</v>
      </c>
      <c r="L112" s="65" t="s">
        <v>70</v>
      </c>
      <c r="M112" s="65" t="s">
        <v>93</v>
      </c>
      <c r="N112" s="79" t="s">
        <v>376</v>
      </c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81">
        <v>0</v>
      </c>
      <c r="AT112" s="81">
        <v>0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1">
        <v>0</v>
      </c>
      <c r="BA112" s="81">
        <v>0</v>
      </c>
      <c r="BB112" s="81">
        <v>0</v>
      </c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</row>
    <row r="113" spans="2:123" hidden="1" x14ac:dyDescent="0.2">
      <c r="B113" s="78" t="s">
        <v>253</v>
      </c>
      <c r="C113" s="78" t="s">
        <v>956</v>
      </c>
      <c r="D113" s="79" t="s">
        <v>284</v>
      </c>
      <c r="E113" s="79" t="s">
        <v>285</v>
      </c>
      <c r="F113" s="79" t="s">
        <v>957</v>
      </c>
      <c r="G113" s="80"/>
      <c r="H113" s="80">
        <v>44207</v>
      </c>
      <c r="I113" s="80">
        <v>45382</v>
      </c>
      <c r="J113" s="80"/>
      <c r="K113" s="65" t="s">
        <v>60</v>
      </c>
      <c r="L113" s="65" t="s">
        <v>70</v>
      </c>
      <c r="M113" s="65" t="s">
        <v>93</v>
      </c>
      <c r="N113" s="79" t="s">
        <v>376</v>
      </c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>
        <v>758.69080029917757</v>
      </c>
      <c r="AO113" s="81">
        <v>710.91997954558758</v>
      </c>
      <c r="AP113" s="81">
        <v>756.79249663425605</v>
      </c>
      <c r="AQ113" s="81">
        <v>0</v>
      </c>
      <c r="AR113" s="81">
        <v>0</v>
      </c>
      <c r="AS113" s="81">
        <v>0</v>
      </c>
      <c r="AT113" s="81">
        <v>0</v>
      </c>
      <c r="AU113" s="81">
        <v>0</v>
      </c>
      <c r="AV113" s="81">
        <v>-18759.962498731682</v>
      </c>
      <c r="AW113" s="81">
        <v>0</v>
      </c>
      <c r="AX113" s="81">
        <v>0</v>
      </c>
      <c r="AY113" s="81">
        <v>0</v>
      </c>
      <c r="AZ113" s="81">
        <v>0</v>
      </c>
      <c r="BA113" s="81">
        <v>0</v>
      </c>
      <c r="BB113" s="81">
        <v>0</v>
      </c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</row>
    <row r="114" spans="2:123" hidden="1" x14ac:dyDescent="0.2">
      <c r="B114" s="78" t="s">
        <v>253</v>
      </c>
      <c r="C114" s="78" t="s">
        <v>956</v>
      </c>
      <c r="D114" s="79" t="s">
        <v>284</v>
      </c>
      <c r="E114" s="79" t="s">
        <v>285</v>
      </c>
      <c r="F114" s="79" t="s">
        <v>958</v>
      </c>
      <c r="G114" s="80"/>
      <c r="H114" s="80">
        <v>44207</v>
      </c>
      <c r="I114" s="80">
        <v>45382</v>
      </c>
      <c r="J114" s="80"/>
      <c r="K114" s="65" t="s">
        <v>60</v>
      </c>
      <c r="L114" s="65" t="s">
        <v>70</v>
      </c>
      <c r="M114" s="65" t="s">
        <v>93</v>
      </c>
      <c r="N114" s="79" t="s">
        <v>376</v>
      </c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>
        <v>0</v>
      </c>
      <c r="AO114" s="81">
        <v>0</v>
      </c>
      <c r="AP114" s="81">
        <v>0</v>
      </c>
      <c r="AQ114" s="81">
        <v>0</v>
      </c>
      <c r="AR114" s="81">
        <v>0</v>
      </c>
      <c r="AS114" s="81">
        <v>0</v>
      </c>
      <c r="AT114" s="81">
        <v>0</v>
      </c>
      <c r="AU114" s="81">
        <v>0</v>
      </c>
      <c r="AV114" s="81">
        <v>0</v>
      </c>
      <c r="AW114" s="81">
        <v>0</v>
      </c>
      <c r="AX114" s="81">
        <v>0</v>
      </c>
      <c r="AY114" s="81">
        <v>0</v>
      </c>
      <c r="AZ114" s="81">
        <v>0</v>
      </c>
      <c r="BA114" s="81">
        <v>0</v>
      </c>
      <c r="BB114" s="81">
        <v>0</v>
      </c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</row>
    <row r="115" spans="2:123" hidden="1" x14ac:dyDescent="0.2">
      <c r="B115" s="78" t="s">
        <v>253</v>
      </c>
      <c r="C115" s="78" t="s">
        <v>959</v>
      </c>
      <c r="D115" s="79" t="s">
        <v>960</v>
      </c>
      <c r="E115" s="79" t="s">
        <v>285</v>
      </c>
      <c r="F115" s="79" t="s">
        <v>961</v>
      </c>
      <c r="G115" s="80"/>
      <c r="H115" s="80">
        <v>44205</v>
      </c>
      <c r="I115" s="80">
        <v>45299</v>
      </c>
      <c r="J115" s="80"/>
      <c r="K115" s="65" t="s">
        <v>60</v>
      </c>
      <c r="L115" s="65" t="s">
        <v>70</v>
      </c>
      <c r="M115" s="65" t="s">
        <v>93</v>
      </c>
      <c r="N115" s="79" t="s">
        <v>376</v>
      </c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>
        <v>0</v>
      </c>
      <c r="AO115" s="81">
        <v>0</v>
      </c>
      <c r="AP115" s="81">
        <v>0</v>
      </c>
      <c r="AQ115" s="81">
        <v>0</v>
      </c>
      <c r="AR115" s="81">
        <v>0</v>
      </c>
      <c r="AS115" s="81">
        <v>0</v>
      </c>
      <c r="AT115" s="81">
        <v>0</v>
      </c>
      <c r="AU115" s="81">
        <v>0</v>
      </c>
      <c r="AV115" s="81">
        <v>0</v>
      </c>
      <c r="AW115" s="81">
        <v>0</v>
      </c>
      <c r="AX115" s="81">
        <v>0</v>
      </c>
      <c r="AY115" s="81">
        <v>0</v>
      </c>
      <c r="AZ115" s="81">
        <v>0</v>
      </c>
      <c r="BA115" s="81">
        <v>0</v>
      </c>
      <c r="BB115" s="81">
        <v>0</v>
      </c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</row>
    <row r="116" spans="2:123" hidden="1" x14ac:dyDescent="0.2">
      <c r="B116" s="78" t="s">
        <v>253</v>
      </c>
      <c r="C116" s="78" t="s">
        <v>959</v>
      </c>
      <c r="D116" s="79" t="s">
        <v>960</v>
      </c>
      <c r="E116" s="79" t="s">
        <v>285</v>
      </c>
      <c r="F116" s="79" t="s">
        <v>962</v>
      </c>
      <c r="G116" s="80"/>
      <c r="H116" s="80">
        <v>44205</v>
      </c>
      <c r="I116" s="80">
        <v>45299</v>
      </c>
      <c r="J116" s="80"/>
      <c r="K116" s="65" t="s">
        <v>60</v>
      </c>
      <c r="L116" s="65" t="s">
        <v>70</v>
      </c>
      <c r="M116" s="65" t="s">
        <v>93</v>
      </c>
      <c r="N116" s="79" t="s">
        <v>376</v>
      </c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>
        <v>0</v>
      </c>
      <c r="AO116" s="81">
        <v>0</v>
      </c>
      <c r="AP116" s="81">
        <v>0</v>
      </c>
      <c r="AQ116" s="81">
        <v>0</v>
      </c>
      <c r="AR116" s="81">
        <v>0</v>
      </c>
      <c r="AS116" s="81">
        <v>0</v>
      </c>
      <c r="AT116" s="81">
        <v>0</v>
      </c>
      <c r="AU116" s="81">
        <v>0</v>
      </c>
      <c r="AV116" s="81">
        <v>0</v>
      </c>
      <c r="AW116" s="81">
        <v>0</v>
      </c>
      <c r="AX116" s="81">
        <v>0</v>
      </c>
      <c r="AY116" s="81">
        <v>0</v>
      </c>
      <c r="AZ116" s="81">
        <v>0</v>
      </c>
      <c r="BA116" s="81">
        <v>0</v>
      </c>
      <c r="BB116" s="81">
        <v>0</v>
      </c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</row>
    <row r="117" spans="2:123" hidden="1" x14ac:dyDescent="0.2">
      <c r="B117" s="78" t="s">
        <v>253</v>
      </c>
      <c r="C117" s="78" t="s">
        <v>959</v>
      </c>
      <c r="D117" s="79" t="s">
        <v>960</v>
      </c>
      <c r="E117" s="79" t="s">
        <v>285</v>
      </c>
      <c r="F117" s="79" t="s">
        <v>963</v>
      </c>
      <c r="G117" s="80"/>
      <c r="H117" s="80">
        <v>44205</v>
      </c>
      <c r="I117" s="80">
        <v>45299</v>
      </c>
      <c r="J117" s="80"/>
      <c r="K117" s="65" t="s">
        <v>60</v>
      </c>
      <c r="L117" s="65" t="s">
        <v>70</v>
      </c>
      <c r="M117" s="65" t="s">
        <v>93</v>
      </c>
      <c r="N117" s="79" t="s">
        <v>376</v>
      </c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>
        <v>1660.14</v>
      </c>
      <c r="AO117" s="81">
        <v>0</v>
      </c>
      <c r="AP117" s="81">
        <v>0</v>
      </c>
      <c r="AQ117" s="81">
        <v>0</v>
      </c>
      <c r="AR117" s="81">
        <v>0</v>
      </c>
      <c r="AS117" s="81">
        <v>0</v>
      </c>
      <c r="AT117" s="81">
        <v>0</v>
      </c>
      <c r="AU117" s="81">
        <v>0</v>
      </c>
      <c r="AV117" s="81">
        <v>0</v>
      </c>
      <c r="AW117" s="81">
        <v>0</v>
      </c>
      <c r="AX117" s="81">
        <v>0</v>
      </c>
      <c r="AY117" s="81">
        <v>0</v>
      </c>
      <c r="AZ117" s="81">
        <v>0</v>
      </c>
      <c r="BA117" s="81">
        <v>0</v>
      </c>
      <c r="BB117" s="81">
        <v>0</v>
      </c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</row>
    <row r="118" spans="2:123" hidden="1" x14ac:dyDescent="0.2">
      <c r="B118" s="78" t="s">
        <v>253</v>
      </c>
      <c r="C118" s="78" t="s">
        <v>964</v>
      </c>
      <c r="D118" s="79" t="s">
        <v>965</v>
      </c>
      <c r="E118" s="79" t="s">
        <v>966</v>
      </c>
      <c r="F118" s="79" t="s">
        <v>967</v>
      </c>
      <c r="G118" s="80"/>
      <c r="H118" s="80"/>
      <c r="I118" s="80"/>
      <c r="J118" s="80"/>
      <c r="K118" s="65"/>
      <c r="L118" s="65"/>
      <c r="M118" s="65"/>
      <c r="N118" s="79" t="s">
        <v>376</v>
      </c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>
        <v>0</v>
      </c>
      <c r="AO118" s="81">
        <v>0</v>
      </c>
      <c r="AP118" s="81">
        <v>0</v>
      </c>
      <c r="AQ118" s="81">
        <v>0</v>
      </c>
      <c r="AR118" s="81">
        <v>0</v>
      </c>
      <c r="AS118" s="81">
        <v>0</v>
      </c>
      <c r="AT118" s="81">
        <v>0</v>
      </c>
      <c r="AU118" s="81">
        <v>0</v>
      </c>
      <c r="AV118" s="81">
        <v>0</v>
      </c>
      <c r="AW118" s="81">
        <v>0</v>
      </c>
      <c r="AX118" s="81">
        <v>0</v>
      </c>
      <c r="AY118" s="81">
        <v>0</v>
      </c>
      <c r="AZ118" s="81">
        <v>0</v>
      </c>
      <c r="BA118" s="81">
        <v>0</v>
      </c>
      <c r="BB118" s="81">
        <v>0</v>
      </c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</row>
    <row r="119" spans="2:123" hidden="1" x14ac:dyDescent="0.2">
      <c r="B119" s="78" t="s">
        <v>189</v>
      </c>
      <c r="C119" s="78" t="s">
        <v>968</v>
      </c>
      <c r="D119" s="79" t="s">
        <v>191</v>
      </c>
      <c r="E119" s="79" t="s">
        <v>969</v>
      </c>
      <c r="F119" s="79" t="s">
        <v>970</v>
      </c>
      <c r="G119" s="80"/>
      <c r="H119" s="80">
        <v>44562</v>
      </c>
      <c r="I119" s="80">
        <v>45473</v>
      </c>
      <c r="J119" s="80"/>
      <c r="K119" s="65" t="s">
        <v>46</v>
      </c>
      <c r="L119" s="65" t="s">
        <v>70</v>
      </c>
      <c r="M119" s="65" t="s">
        <v>93</v>
      </c>
      <c r="N119" s="79" t="s">
        <v>376</v>
      </c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>
        <v>382.39093441546788</v>
      </c>
      <c r="AO119" s="81">
        <v>358.31376255764758</v>
      </c>
      <c r="AP119" s="81">
        <v>381.43416241830198</v>
      </c>
      <c r="AQ119" s="81">
        <v>368.82529559890713</v>
      </c>
      <c r="AR119" s="81">
        <v>381.46633250408115</v>
      </c>
      <c r="AS119" s="81">
        <v>-2143.3172784177136</v>
      </c>
      <c r="AT119" s="81">
        <v>0</v>
      </c>
      <c r="AU119" s="81">
        <v>0</v>
      </c>
      <c r="AV119" s="81">
        <v>0</v>
      </c>
      <c r="AW119" s="81">
        <v>0</v>
      </c>
      <c r="AX119" s="81">
        <v>0</v>
      </c>
      <c r="AY119" s="81">
        <v>0</v>
      </c>
      <c r="AZ119" s="81">
        <v>0</v>
      </c>
      <c r="BA119" s="81">
        <v>0</v>
      </c>
      <c r="BB119" s="81">
        <v>0</v>
      </c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</row>
    <row r="120" spans="2:123" hidden="1" x14ac:dyDescent="0.2">
      <c r="B120" s="78" t="s">
        <v>189</v>
      </c>
      <c r="C120" s="78" t="s">
        <v>968</v>
      </c>
      <c r="D120" s="79" t="s">
        <v>191</v>
      </c>
      <c r="E120" s="79" t="s">
        <v>969</v>
      </c>
      <c r="F120" s="79" t="s">
        <v>971</v>
      </c>
      <c r="G120" s="80"/>
      <c r="H120" s="80">
        <v>44562</v>
      </c>
      <c r="I120" s="80">
        <v>45473</v>
      </c>
      <c r="J120" s="80"/>
      <c r="K120" s="65" t="s">
        <v>46</v>
      </c>
      <c r="L120" s="65" t="s">
        <v>70</v>
      </c>
      <c r="M120" s="65" t="s">
        <v>93</v>
      </c>
      <c r="N120" s="79" t="s">
        <v>376</v>
      </c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>
        <v>5367.8482219990165</v>
      </c>
      <c r="AO120" s="81">
        <v>5029.8626880443644</v>
      </c>
      <c r="AP120" s="81">
        <v>5354.4174463147137</v>
      </c>
      <c r="AQ120" s="81">
        <v>5177.4193084235885</v>
      </c>
      <c r="AR120" s="81">
        <v>5354.8690368787447</v>
      </c>
      <c r="AS120" s="81">
        <v>-152940.24830026343</v>
      </c>
      <c r="AT120" s="81">
        <v>0</v>
      </c>
      <c r="AU120" s="81">
        <v>0</v>
      </c>
      <c r="AV120" s="81">
        <v>0</v>
      </c>
      <c r="AW120" s="81">
        <v>0</v>
      </c>
      <c r="AX120" s="81">
        <v>0</v>
      </c>
      <c r="AY120" s="81">
        <v>0</v>
      </c>
      <c r="AZ120" s="81">
        <v>0</v>
      </c>
      <c r="BA120" s="81">
        <v>0</v>
      </c>
      <c r="BB120" s="81">
        <v>0</v>
      </c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</row>
    <row r="121" spans="2:123" hidden="1" x14ac:dyDescent="0.2">
      <c r="B121" s="78" t="s">
        <v>189</v>
      </c>
      <c r="C121" s="78" t="s">
        <v>968</v>
      </c>
      <c r="D121" s="79" t="s">
        <v>191</v>
      </c>
      <c r="E121" s="79" t="s">
        <v>969</v>
      </c>
      <c r="F121" s="79" t="s">
        <v>972</v>
      </c>
      <c r="G121" s="80"/>
      <c r="H121" s="80"/>
      <c r="I121" s="80"/>
      <c r="J121" s="80"/>
      <c r="K121" s="65" t="s">
        <v>46</v>
      </c>
      <c r="L121" s="65" t="s">
        <v>70</v>
      </c>
      <c r="M121" s="65" t="s">
        <v>93</v>
      </c>
      <c r="N121" s="79" t="s">
        <v>376</v>
      </c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>
        <v>0</v>
      </c>
      <c r="AO121" s="81">
        <v>0</v>
      </c>
      <c r="AP121" s="81">
        <v>0</v>
      </c>
      <c r="AQ121" s="81">
        <v>0</v>
      </c>
      <c r="AR121" s="81">
        <v>0</v>
      </c>
      <c r="AS121" s="81">
        <v>0</v>
      </c>
      <c r="AT121" s="81">
        <v>0</v>
      </c>
      <c r="AU121" s="81">
        <v>0</v>
      </c>
      <c r="AV121" s="81">
        <v>0</v>
      </c>
      <c r="AW121" s="81">
        <v>0</v>
      </c>
      <c r="AX121" s="81">
        <v>0</v>
      </c>
      <c r="AY121" s="81">
        <v>0</v>
      </c>
      <c r="AZ121" s="81">
        <v>0</v>
      </c>
      <c r="BA121" s="81">
        <v>0</v>
      </c>
      <c r="BB121" s="81">
        <v>0</v>
      </c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</row>
    <row r="122" spans="2:123" hidden="1" x14ac:dyDescent="0.2">
      <c r="B122" s="78" t="s">
        <v>189</v>
      </c>
      <c r="C122" s="78" t="s">
        <v>968</v>
      </c>
      <c r="D122" s="79" t="s">
        <v>191</v>
      </c>
      <c r="E122" s="79" t="s">
        <v>969</v>
      </c>
      <c r="F122" s="79" t="s">
        <v>972</v>
      </c>
      <c r="G122" s="80"/>
      <c r="H122" s="80"/>
      <c r="I122" s="80"/>
      <c r="J122" s="80"/>
      <c r="K122" s="65" t="s">
        <v>46</v>
      </c>
      <c r="L122" s="65" t="s">
        <v>70</v>
      </c>
      <c r="M122" s="65" t="s">
        <v>93</v>
      </c>
      <c r="N122" s="79" t="s">
        <v>376</v>
      </c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>
        <v>0</v>
      </c>
      <c r="AO122" s="81">
        <v>0</v>
      </c>
      <c r="AP122" s="81">
        <v>0</v>
      </c>
      <c r="AQ122" s="81">
        <v>0</v>
      </c>
      <c r="AR122" s="81">
        <v>0</v>
      </c>
      <c r="AS122" s="81">
        <v>0</v>
      </c>
      <c r="AT122" s="81">
        <v>0</v>
      </c>
      <c r="AU122" s="81">
        <v>0</v>
      </c>
      <c r="AV122" s="81">
        <v>0</v>
      </c>
      <c r="AW122" s="81">
        <v>0</v>
      </c>
      <c r="AX122" s="81">
        <v>0</v>
      </c>
      <c r="AY122" s="81">
        <v>0</v>
      </c>
      <c r="AZ122" s="81">
        <v>0</v>
      </c>
      <c r="BA122" s="81">
        <v>0</v>
      </c>
      <c r="BB122" s="81">
        <v>0</v>
      </c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</row>
    <row r="123" spans="2:123" hidden="1" x14ac:dyDescent="0.2">
      <c r="B123" s="78" t="s">
        <v>189</v>
      </c>
      <c r="C123" s="78" t="s">
        <v>968</v>
      </c>
      <c r="D123" s="79" t="s">
        <v>191</v>
      </c>
      <c r="E123" s="79" t="s">
        <v>969</v>
      </c>
      <c r="F123" s="79" t="s">
        <v>972</v>
      </c>
      <c r="G123" s="80"/>
      <c r="H123" s="80"/>
      <c r="I123" s="80"/>
      <c r="J123" s="80"/>
      <c r="K123" s="65" t="s">
        <v>46</v>
      </c>
      <c r="L123" s="65" t="s">
        <v>70</v>
      </c>
      <c r="M123" s="65" t="s">
        <v>93</v>
      </c>
      <c r="N123" s="79" t="s">
        <v>376</v>
      </c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>
        <v>0</v>
      </c>
      <c r="AP123" s="81">
        <v>0</v>
      </c>
      <c r="AQ123" s="81"/>
      <c r="AR123" s="81">
        <v>9957.2649488574243</v>
      </c>
      <c r="AS123" s="81">
        <v>514.25333548892627</v>
      </c>
      <c r="AT123" s="81">
        <v>0</v>
      </c>
      <c r="AU123" s="81">
        <v>0</v>
      </c>
      <c r="AV123" s="81">
        <v>0</v>
      </c>
      <c r="AW123" s="81">
        <v>0</v>
      </c>
      <c r="AX123" s="81">
        <v>0</v>
      </c>
      <c r="AY123" s="81">
        <v>0</v>
      </c>
      <c r="AZ123" s="81">
        <v>0</v>
      </c>
      <c r="BA123" s="81">
        <v>0</v>
      </c>
      <c r="BB123" s="81">
        <v>0</v>
      </c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</row>
    <row r="124" spans="2:123" hidden="1" x14ac:dyDescent="0.2">
      <c r="B124" s="78" t="s">
        <v>189</v>
      </c>
      <c r="C124" s="78" t="s">
        <v>968</v>
      </c>
      <c r="D124" s="79" t="s">
        <v>191</v>
      </c>
      <c r="E124" s="79" t="s">
        <v>969</v>
      </c>
      <c r="F124" s="79" t="s">
        <v>972</v>
      </c>
      <c r="G124" s="80"/>
      <c r="H124" s="80"/>
      <c r="I124" s="80"/>
      <c r="J124" s="80"/>
      <c r="K124" s="65" t="s">
        <v>46</v>
      </c>
      <c r="L124" s="65" t="s">
        <v>70</v>
      </c>
      <c r="M124" s="65" t="s">
        <v>93</v>
      </c>
      <c r="N124" s="79" t="s">
        <v>376</v>
      </c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>
        <v>0</v>
      </c>
      <c r="AP124" s="81">
        <v>0</v>
      </c>
      <c r="AQ124" s="81"/>
      <c r="AR124" s="81">
        <v>7919.2296647332059</v>
      </c>
      <c r="AS124" s="81">
        <v>408.99687720564435</v>
      </c>
      <c r="AT124" s="81">
        <v>0</v>
      </c>
      <c r="AU124" s="81">
        <v>0</v>
      </c>
      <c r="AV124" s="81">
        <v>0</v>
      </c>
      <c r="AW124" s="81">
        <v>0</v>
      </c>
      <c r="AX124" s="81">
        <v>0</v>
      </c>
      <c r="AY124" s="81">
        <v>0</v>
      </c>
      <c r="AZ124" s="81">
        <v>0</v>
      </c>
      <c r="BA124" s="81">
        <v>0</v>
      </c>
      <c r="BB124" s="81">
        <v>0</v>
      </c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</row>
    <row r="125" spans="2:123" hidden="1" x14ac:dyDescent="0.2">
      <c r="B125" s="78"/>
      <c r="C125" s="78" t="s">
        <v>692</v>
      </c>
      <c r="D125" s="79" t="s">
        <v>973</v>
      </c>
      <c r="E125" s="79" t="s">
        <v>969</v>
      </c>
      <c r="F125" s="79"/>
      <c r="G125" s="80"/>
      <c r="H125" s="80">
        <v>45383</v>
      </c>
      <c r="I125" s="80">
        <v>45747</v>
      </c>
      <c r="J125" s="80"/>
      <c r="K125" s="65" t="s">
        <v>46</v>
      </c>
      <c r="L125" s="65" t="s">
        <v>70</v>
      </c>
      <c r="M125" s="65" t="s">
        <v>93</v>
      </c>
      <c r="N125" s="79" t="s">
        <v>376</v>
      </c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>
        <v>0</v>
      </c>
      <c r="AO125" s="81">
        <v>0</v>
      </c>
      <c r="AP125" s="81">
        <v>0</v>
      </c>
      <c r="AQ125" s="81">
        <v>1454.8658751358878</v>
      </c>
      <c r="AR125" s="81">
        <v>1504.7296275388323</v>
      </c>
      <c r="AS125" s="81">
        <v>1453.9913601041205</v>
      </c>
      <c r="AT125" s="81">
        <v>1499.6118987037321</v>
      </c>
      <c r="AU125" s="81">
        <v>1494.5397194169072</v>
      </c>
      <c r="AV125" s="81">
        <v>1447.3931980652221</v>
      </c>
      <c r="AW125" s="81">
        <v>1492.0831525618341</v>
      </c>
      <c r="AX125" s="81">
        <v>18139.530899733989</v>
      </c>
      <c r="AY125" s="81">
        <v>1486.5113863980405</v>
      </c>
      <c r="AZ125" s="81">
        <v>632.9072358295449</v>
      </c>
      <c r="BA125" s="81">
        <v>1295.7646924214591</v>
      </c>
      <c r="BB125" s="81">
        <v>1462.5499135199479</v>
      </c>
      <c r="BC125" s="81">
        <v>0</v>
      </c>
      <c r="BD125" s="81">
        <v>0</v>
      </c>
      <c r="BE125" s="81">
        <v>0</v>
      </c>
      <c r="BF125" s="81">
        <v>0</v>
      </c>
      <c r="BG125" s="81">
        <v>0</v>
      </c>
      <c r="BH125" s="81">
        <v>0</v>
      </c>
      <c r="BI125" s="81">
        <v>0</v>
      </c>
      <c r="BJ125" s="81">
        <v>0</v>
      </c>
      <c r="BK125" s="81">
        <v>0</v>
      </c>
      <c r="BL125" s="81">
        <v>0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</row>
    <row r="126" spans="2:123" hidden="1" x14ac:dyDescent="0.2">
      <c r="B126" s="78"/>
      <c r="C126" s="78" t="s">
        <v>974</v>
      </c>
      <c r="D126" s="79" t="s">
        <v>975</v>
      </c>
      <c r="E126" s="79" t="s">
        <v>969</v>
      </c>
      <c r="F126" s="79" t="s">
        <v>976</v>
      </c>
      <c r="G126" s="80"/>
      <c r="H126" s="80">
        <v>45413</v>
      </c>
      <c r="I126" s="80">
        <v>45657</v>
      </c>
      <c r="J126" s="80"/>
      <c r="K126" s="65" t="s">
        <v>45</v>
      </c>
      <c r="L126" s="65" t="s">
        <v>70</v>
      </c>
      <c r="M126" s="65" t="s">
        <v>93</v>
      </c>
      <c r="N126" s="79" t="s">
        <v>376</v>
      </c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>
        <v>0</v>
      </c>
      <c r="AP126" s="81">
        <v>0</v>
      </c>
      <c r="AQ126" s="81"/>
      <c r="AR126" s="81">
        <v>27.351574861002952</v>
      </c>
      <c r="AS126" s="81">
        <v>26.429301852843068</v>
      </c>
      <c r="AT126" s="81">
        <v>27.258549548820611</v>
      </c>
      <c r="AU126" s="81">
        <v>27.166352193939169</v>
      </c>
      <c r="AV126" s="81">
        <v>26.309366603579594</v>
      </c>
      <c r="AW126" s="81">
        <v>27.121699007740201</v>
      </c>
      <c r="AX126" s="81">
        <v>26.148794155669759</v>
      </c>
      <c r="AY126" s="81">
        <v>27.020420627526292</v>
      </c>
      <c r="AZ126" s="81">
        <v>0</v>
      </c>
      <c r="BA126" s="81">
        <v>0</v>
      </c>
      <c r="BB126" s="81">
        <v>0</v>
      </c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</row>
    <row r="127" spans="2:123" hidden="1" x14ac:dyDescent="0.2">
      <c r="B127" s="78" t="s">
        <v>292</v>
      </c>
      <c r="C127" s="78" t="s">
        <v>977</v>
      </c>
      <c r="D127" s="79" t="s">
        <v>294</v>
      </c>
      <c r="E127" s="79" t="s">
        <v>969</v>
      </c>
      <c r="F127" s="79" t="s">
        <v>978</v>
      </c>
      <c r="G127" s="80"/>
      <c r="H127" s="80">
        <v>44661</v>
      </c>
      <c r="I127" s="80">
        <v>45025</v>
      </c>
      <c r="J127" s="80"/>
      <c r="K127" s="65" t="s">
        <v>60</v>
      </c>
      <c r="L127" s="65" t="s">
        <v>70</v>
      </c>
      <c r="M127" s="65" t="s">
        <v>93</v>
      </c>
      <c r="N127" s="79" t="s">
        <v>376</v>
      </c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>
        <v>0</v>
      </c>
      <c r="AO127" s="81">
        <v>0</v>
      </c>
      <c r="AP127" s="81">
        <v>0</v>
      </c>
      <c r="AQ127" s="81">
        <v>0</v>
      </c>
      <c r="AR127" s="81">
        <v>0</v>
      </c>
      <c r="AS127" s="81">
        <v>0</v>
      </c>
      <c r="AT127" s="81">
        <v>0</v>
      </c>
      <c r="AU127" s="81">
        <v>0</v>
      </c>
      <c r="AV127" s="81">
        <v>0</v>
      </c>
      <c r="AW127" s="81">
        <v>0</v>
      </c>
      <c r="AX127" s="81">
        <v>0</v>
      </c>
      <c r="AY127" s="81">
        <v>0</v>
      </c>
      <c r="AZ127" s="81">
        <v>0</v>
      </c>
      <c r="BA127" s="81">
        <v>0</v>
      </c>
      <c r="BB127" s="81">
        <v>0</v>
      </c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</row>
    <row r="128" spans="2:123" hidden="1" x14ac:dyDescent="0.2">
      <c r="B128" s="78" t="s">
        <v>292</v>
      </c>
      <c r="C128" s="78" t="s">
        <v>977</v>
      </c>
      <c r="D128" s="79" t="s">
        <v>294</v>
      </c>
      <c r="E128" s="79" t="s">
        <v>969</v>
      </c>
      <c r="F128" s="79" t="s">
        <v>979</v>
      </c>
      <c r="G128" s="80"/>
      <c r="H128" s="80">
        <v>44993</v>
      </c>
      <c r="I128" s="80">
        <v>45359</v>
      </c>
      <c r="J128" s="80"/>
      <c r="K128" s="65" t="s">
        <v>60</v>
      </c>
      <c r="L128" s="65" t="s">
        <v>70</v>
      </c>
      <c r="M128" s="65" t="s">
        <v>93</v>
      </c>
      <c r="N128" s="79" t="s">
        <v>376</v>
      </c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>
        <v>121.93896457765665</v>
      </c>
      <c r="AO128" s="81">
        <v>114.26110105615241</v>
      </c>
      <c r="AP128" s="81">
        <v>31.389384196185347</v>
      </c>
      <c r="AQ128" s="81">
        <v>0</v>
      </c>
      <c r="AR128" s="81">
        <v>0</v>
      </c>
      <c r="AS128" s="81">
        <v>0</v>
      </c>
      <c r="AT128" s="81">
        <v>0</v>
      </c>
      <c r="AU128" s="81">
        <v>0</v>
      </c>
      <c r="AV128" s="81">
        <v>0</v>
      </c>
      <c r="AW128" s="81">
        <v>0</v>
      </c>
      <c r="AX128" s="81">
        <v>0</v>
      </c>
      <c r="AY128" s="81">
        <v>0</v>
      </c>
      <c r="AZ128" s="81">
        <v>0</v>
      </c>
      <c r="BA128" s="81">
        <v>0</v>
      </c>
      <c r="BB128" s="81">
        <v>0</v>
      </c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</row>
    <row r="129" spans="2:123" hidden="1" x14ac:dyDescent="0.2">
      <c r="B129" s="78" t="s">
        <v>237</v>
      </c>
      <c r="C129" s="78" t="s">
        <v>980</v>
      </c>
      <c r="D129" s="79" t="s">
        <v>981</v>
      </c>
      <c r="E129" s="79" t="s">
        <v>982</v>
      </c>
      <c r="F129" s="79" t="s">
        <v>983</v>
      </c>
      <c r="G129" s="80"/>
      <c r="H129" s="80">
        <v>44378</v>
      </c>
      <c r="I129" s="80">
        <v>44742</v>
      </c>
      <c r="J129" s="80"/>
      <c r="K129" s="65" t="s">
        <v>52</v>
      </c>
      <c r="L129" s="65" t="s">
        <v>70</v>
      </c>
      <c r="M129" s="65" t="s">
        <v>93</v>
      </c>
      <c r="N129" s="79" t="s">
        <v>376</v>
      </c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>
        <v>0</v>
      </c>
      <c r="AO129" s="81">
        <v>0</v>
      </c>
      <c r="AP129" s="81">
        <v>0</v>
      </c>
      <c r="AQ129" s="81">
        <v>0</v>
      </c>
      <c r="AR129" s="81">
        <v>0</v>
      </c>
      <c r="AS129" s="81">
        <v>0</v>
      </c>
      <c r="AT129" s="81">
        <v>0</v>
      </c>
      <c r="AU129" s="81">
        <v>0</v>
      </c>
      <c r="AV129" s="81">
        <v>0</v>
      </c>
      <c r="AW129" s="81">
        <v>0</v>
      </c>
      <c r="AX129" s="81">
        <v>0</v>
      </c>
      <c r="AY129" s="81">
        <v>0</v>
      </c>
      <c r="AZ129" s="81">
        <v>0</v>
      </c>
      <c r="BA129" s="81">
        <v>0</v>
      </c>
      <c r="BB129" s="81">
        <v>0</v>
      </c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</row>
    <row r="130" spans="2:123" hidden="1" x14ac:dyDescent="0.2">
      <c r="B130" s="78" t="s">
        <v>237</v>
      </c>
      <c r="C130" s="78" t="s">
        <v>980</v>
      </c>
      <c r="D130" s="79" t="s">
        <v>981</v>
      </c>
      <c r="E130" s="79" t="s">
        <v>982</v>
      </c>
      <c r="F130" s="79" t="s">
        <v>984</v>
      </c>
      <c r="G130" s="80"/>
      <c r="H130" s="80">
        <v>44378</v>
      </c>
      <c r="I130" s="80">
        <v>44742</v>
      </c>
      <c r="J130" s="80"/>
      <c r="K130" s="65" t="s">
        <v>52</v>
      </c>
      <c r="L130" s="65" t="s">
        <v>70</v>
      </c>
      <c r="M130" s="65" t="s">
        <v>93</v>
      </c>
      <c r="N130" s="79" t="s">
        <v>376</v>
      </c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>
        <v>0</v>
      </c>
      <c r="AO130" s="81">
        <v>0</v>
      </c>
      <c r="AP130" s="81">
        <v>0</v>
      </c>
      <c r="AQ130" s="81">
        <v>0</v>
      </c>
      <c r="AR130" s="81">
        <v>0</v>
      </c>
      <c r="AS130" s="81">
        <v>0</v>
      </c>
      <c r="AT130" s="81">
        <v>0</v>
      </c>
      <c r="AU130" s="81">
        <v>0</v>
      </c>
      <c r="AV130" s="81">
        <v>0</v>
      </c>
      <c r="AW130" s="81">
        <v>0</v>
      </c>
      <c r="AX130" s="81">
        <v>0</v>
      </c>
      <c r="AY130" s="81">
        <v>0</v>
      </c>
      <c r="AZ130" s="81">
        <v>0</v>
      </c>
      <c r="BA130" s="81">
        <v>0</v>
      </c>
      <c r="BB130" s="81">
        <v>0</v>
      </c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</row>
    <row r="131" spans="2:123" hidden="1" x14ac:dyDescent="0.2">
      <c r="B131" s="78" t="s">
        <v>237</v>
      </c>
      <c r="C131" s="78" t="s">
        <v>980</v>
      </c>
      <c r="D131" s="79" t="s">
        <v>981</v>
      </c>
      <c r="E131" s="79" t="s">
        <v>982</v>
      </c>
      <c r="F131" s="79" t="s">
        <v>985</v>
      </c>
      <c r="G131" s="80"/>
      <c r="H131" s="80">
        <v>45017</v>
      </c>
      <c r="I131" s="80">
        <v>45382</v>
      </c>
      <c r="J131" s="80"/>
      <c r="K131" s="65" t="s">
        <v>52</v>
      </c>
      <c r="L131" s="65" t="s">
        <v>70</v>
      </c>
      <c r="M131" s="65" t="s">
        <v>93</v>
      </c>
      <c r="N131" s="79" t="s">
        <v>376</v>
      </c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>
        <v>198.27913159060711</v>
      </c>
      <c r="AO131" s="81">
        <v>185.79452409219286</v>
      </c>
      <c r="AP131" s="81">
        <v>197.78302171023495</v>
      </c>
      <c r="AQ131" s="81">
        <v>0</v>
      </c>
      <c r="AR131" s="81">
        <v>0</v>
      </c>
      <c r="AS131" s="81">
        <v>0</v>
      </c>
      <c r="AT131" s="81">
        <v>0</v>
      </c>
      <c r="AU131" s="81">
        <v>0</v>
      </c>
      <c r="AV131" s="81">
        <v>0</v>
      </c>
      <c r="AW131" s="81">
        <v>0</v>
      </c>
      <c r="AX131" s="81">
        <v>0</v>
      </c>
      <c r="AY131" s="81">
        <v>0</v>
      </c>
      <c r="AZ131" s="81">
        <v>0</v>
      </c>
      <c r="BA131" s="81">
        <v>0</v>
      </c>
      <c r="BB131" s="81">
        <v>0</v>
      </c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</row>
    <row r="132" spans="2:123" hidden="1" x14ac:dyDescent="0.2">
      <c r="B132" s="78" t="s">
        <v>237</v>
      </c>
      <c r="C132" s="78" t="s">
        <v>980</v>
      </c>
      <c r="D132" s="79" t="s">
        <v>981</v>
      </c>
      <c r="E132" s="79" t="s">
        <v>982</v>
      </c>
      <c r="F132" s="79" t="s">
        <v>986</v>
      </c>
      <c r="G132" s="80"/>
      <c r="H132" s="80">
        <v>45352</v>
      </c>
      <c r="I132" s="80">
        <v>45716</v>
      </c>
      <c r="J132" s="80"/>
      <c r="K132" s="65" t="s">
        <v>52</v>
      </c>
      <c r="L132" s="65" t="s">
        <v>70</v>
      </c>
      <c r="M132" s="65" t="s">
        <v>93</v>
      </c>
      <c r="N132" s="79" t="s">
        <v>376</v>
      </c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>
        <v>0</v>
      </c>
      <c r="AO132" s="81">
        <v>0</v>
      </c>
      <c r="AP132" s="81">
        <v>32.003911474069817</v>
      </c>
      <c r="AQ132" s="81">
        <v>30.945975145245981</v>
      </c>
      <c r="AR132" s="81">
        <v>32.006610677966137</v>
      </c>
      <c r="AS132" s="81">
        <v>30.927373622659111</v>
      </c>
      <c r="AT132" s="81">
        <v>31.897753145434947</v>
      </c>
      <c r="AU132" s="81">
        <v>31.789864482414732</v>
      </c>
      <c r="AV132" s="81">
        <v>-0.95058537335355453</v>
      </c>
      <c r="AW132" s="81">
        <v>-187.35428815143695</v>
      </c>
      <c r="AX132" s="81">
        <v>0</v>
      </c>
      <c r="AY132" s="81">
        <v>0</v>
      </c>
      <c r="AZ132" s="81">
        <v>0</v>
      </c>
      <c r="BA132" s="81">
        <v>0</v>
      </c>
      <c r="BB132" s="81">
        <v>0</v>
      </c>
      <c r="BC132" s="81">
        <v>0</v>
      </c>
      <c r="BD132" s="81">
        <v>0</v>
      </c>
      <c r="BE132" s="81">
        <v>0</v>
      </c>
      <c r="BF132" s="81">
        <v>0</v>
      </c>
      <c r="BG132" s="81">
        <v>0</v>
      </c>
      <c r="BH132" s="81">
        <v>0</v>
      </c>
      <c r="BI132" s="81">
        <v>0</v>
      </c>
      <c r="BJ132" s="81">
        <v>0</v>
      </c>
      <c r="BK132" s="81">
        <v>0</v>
      </c>
      <c r="BL132" s="81">
        <v>0</v>
      </c>
      <c r="BM132" s="81">
        <v>0</v>
      </c>
      <c r="BN132" s="81">
        <v>0</v>
      </c>
      <c r="BO132" s="81">
        <v>0</v>
      </c>
      <c r="BP132" s="81">
        <v>0</v>
      </c>
      <c r="BQ132" s="81">
        <v>0</v>
      </c>
      <c r="BR132" s="81">
        <v>0</v>
      </c>
      <c r="BS132" s="81">
        <v>0</v>
      </c>
      <c r="BT132" s="81">
        <v>0</v>
      </c>
      <c r="BU132" s="81">
        <v>0</v>
      </c>
      <c r="BV132" s="81">
        <v>0</v>
      </c>
      <c r="BW132" s="81">
        <v>0</v>
      </c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</row>
    <row r="133" spans="2:123" hidden="1" x14ac:dyDescent="0.2">
      <c r="B133" s="78" t="s">
        <v>237</v>
      </c>
      <c r="C133" s="78" t="s">
        <v>980</v>
      </c>
      <c r="D133" s="79" t="s">
        <v>981</v>
      </c>
      <c r="E133" s="79" t="s">
        <v>982</v>
      </c>
      <c r="F133" s="79" t="s">
        <v>987</v>
      </c>
      <c r="G133" s="80"/>
      <c r="H133" s="80">
        <v>45352</v>
      </c>
      <c r="I133" s="80">
        <v>45716</v>
      </c>
      <c r="J133" s="80"/>
      <c r="K133" s="65" t="s">
        <v>52</v>
      </c>
      <c r="L133" s="65" t="s">
        <v>70</v>
      </c>
      <c r="M133" s="65" t="s">
        <v>93</v>
      </c>
      <c r="N133" s="79" t="s">
        <v>376</v>
      </c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>
        <v>0</v>
      </c>
      <c r="AO133" s="81">
        <v>0</v>
      </c>
      <c r="AP133" s="81">
        <v>1008.977893150685</v>
      </c>
      <c r="AQ133" s="81">
        <v>975.62464603248623</v>
      </c>
      <c r="AR133" s="81">
        <v>1009.0629901571149</v>
      </c>
      <c r="AS133" s="81">
        <v>975.03820130730628</v>
      </c>
      <c r="AT133" s="81">
        <v>1005.6310707832627</v>
      </c>
      <c r="AU133" s="81">
        <v>1002.2296966731893</v>
      </c>
      <c r="AV133" s="81">
        <v>-29.968825155718946</v>
      </c>
      <c r="AW133" s="81">
        <v>-5906.6634740864702</v>
      </c>
      <c r="AX133" s="81">
        <v>0</v>
      </c>
      <c r="AY133" s="81">
        <v>0</v>
      </c>
      <c r="AZ133" s="81">
        <v>0</v>
      </c>
      <c r="BA133" s="81">
        <v>0</v>
      </c>
      <c r="BB133" s="81">
        <v>0</v>
      </c>
      <c r="BC133" s="81">
        <v>0</v>
      </c>
      <c r="BD133" s="81">
        <v>0</v>
      </c>
      <c r="BE133" s="81">
        <v>0</v>
      </c>
      <c r="BF133" s="81">
        <v>0</v>
      </c>
      <c r="BG133" s="81">
        <v>0</v>
      </c>
      <c r="BH133" s="81">
        <v>0</v>
      </c>
      <c r="BI133" s="81">
        <v>0</v>
      </c>
      <c r="BJ133" s="81">
        <v>0</v>
      </c>
      <c r="BK133" s="81">
        <v>0</v>
      </c>
      <c r="BL133" s="81">
        <v>0</v>
      </c>
      <c r="BM133" s="81">
        <v>0</v>
      </c>
      <c r="BN133" s="81">
        <v>0</v>
      </c>
      <c r="BO133" s="81">
        <v>0</v>
      </c>
      <c r="BP133" s="81">
        <v>0</v>
      </c>
      <c r="BQ133" s="81">
        <v>0</v>
      </c>
      <c r="BR133" s="81">
        <v>0</v>
      </c>
      <c r="BS133" s="81">
        <v>0</v>
      </c>
      <c r="BT133" s="81">
        <v>0</v>
      </c>
      <c r="BU133" s="81">
        <v>0</v>
      </c>
      <c r="BV133" s="81">
        <v>0</v>
      </c>
      <c r="BW133" s="81">
        <v>0</v>
      </c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</row>
    <row r="134" spans="2:123" hidden="1" x14ac:dyDescent="0.2">
      <c r="B134" s="78"/>
      <c r="C134" s="78"/>
      <c r="D134" s="79" t="s">
        <v>988</v>
      </c>
      <c r="E134" s="79" t="s">
        <v>989</v>
      </c>
      <c r="F134" s="79" t="s">
        <v>963</v>
      </c>
      <c r="G134" s="80"/>
      <c r="H134" s="80"/>
      <c r="I134" s="80"/>
      <c r="J134" s="80"/>
      <c r="K134" s="65"/>
      <c r="L134" s="65"/>
      <c r="M134" s="65"/>
      <c r="N134" s="79" t="s">
        <v>376</v>
      </c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>
        <v>0</v>
      </c>
      <c r="AO134" s="81">
        <v>0</v>
      </c>
      <c r="AP134" s="81">
        <v>0</v>
      </c>
      <c r="AQ134" s="81">
        <v>0</v>
      </c>
      <c r="AR134" s="81">
        <v>0</v>
      </c>
      <c r="AS134" s="81">
        <v>0</v>
      </c>
      <c r="AT134" s="81">
        <v>0</v>
      </c>
      <c r="AU134" s="81">
        <v>0</v>
      </c>
      <c r="AV134" s="81">
        <v>0</v>
      </c>
      <c r="AW134" s="81">
        <v>0</v>
      </c>
      <c r="AX134" s="81">
        <v>0</v>
      </c>
      <c r="AY134" s="81">
        <v>0</v>
      </c>
      <c r="AZ134" s="81">
        <v>0</v>
      </c>
      <c r="BA134" s="81">
        <v>0</v>
      </c>
      <c r="BB134" s="81">
        <v>0</v>
      </c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</row>
    <row r="135" spans="2:123" hidden="1" x14ac:dyDescent="0.2">
      <c r="B135" s="78"/>
      <c r="C135" s="78"/>
      <c r="D135" s="79" t="s">
        <v>988</v>
      </c>
      <c r="E135" s="79" t="s">
        <v>989</v>
      </c>
      <c r="F135" s="79" t="s">
        <v>990</v>
      </c>
      <c r="G135" s="80"/>
      <c r="H135" s="80"/>
      <c r="I135" s="80"/>
      <c r="J135" s="80"/>
      <c r="K135" s="65"/>
      <c r="L135" s="65"/>
      <c r="M135" s="65"/>
      <c r="N135" s="79" t="s">
        <v>376</v>
      </c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>
        <v>0</v>
      </c>
      <c r="AO135" s="81">
        <v>0</v>
      </c>
      <c r="AP135" s="81">
        <v>0</v>
      </c>
      <c r="AQ135" s="81">
        <v>0</v>
      </c>
      <c r="AR135" s="81">
        <v>0</v>
      </c>
      <c r="AS135" s="81">
        <v>0</v>
      </c>
      <c r="AT135" s="81">
        <v>0</v>
      </c>
      <c r="AU135" s="81">
        <v>0</v>
      </c>
      <c r="AV135" s="81">
        <v>0</v>
      </c>
      <c r="AW135" s="81">
        <v>0</v>
      </c>
      <c r="AX135" s="81">
        <v>0</v>
      </c>
      <c r="AY135" s="81">
        <v>0</v>
      </c>
      <c r="AZ135" s="81">
        <v>0</v>
      </c>
      <c r="BA135" s="81">
        <v>0</v>
      </c>
      <c r="BB135" s="81">
        <v>0</v>
      </c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</row>
    <row r="136" spans="2:123" hidden="1" x14ac:dyDescent="0.2">
      <c r="B136" s="78"/>
      <c r="C136" s="78"/>
      <c r="D136" s="79" t="s">
        <v>991</v>
      </c>
      <c r="E136" s="79" t="s">
        <v>992</v>
      </c>
      <c r="F136" s="79" t="s">
        <v>993</v>
      </c>
      <c r="G136" s="80"/>
      <c r="H136" s="80"/>
      <c r="I136" s="80"/>
      <c r="J136" s="80"/>
      <c r="K136" s="65"/>
      <c r="L136" s="65"/>
      <c r="M136" s="65"/>
      <c r="N136" s="79" t="s">
        <v>376</v>
      </c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>
        <v>0</v>
      </c>
      <c r="AO136" s="81">
        <v>0</v>
      </c>
      <c r="AP136" s="81">
        <v>0</v>
      </c>
      <c r="AQ136" s="81">
        <v>0</v>
      </c>
      <c r="AR136" s="81">
        <v>0</v>
      </c>
      <c r="AS136" s="81">
        <v>0</v>
      </c>
      <c r="AT136" s="81">
        <v>0</v>
      </c>
      <c r="AU136" s="81">
        <v>0</v>
      </c>
      <c r="AV136" s="81">
        <v>0</v>
      </c>
      <c r="AW136" s="81">
        <v>0</v>
      </c>
      <c r="AX136" s="81">
        <v>0</v>
      </c>
      <c r="AY136" s="81">
        <v>0</v>
      </c>
      <c r="AZ136" s="81">
        <v>0</v>
      </c>
      <c r="BA136" s="81">
        <v>0</v>
      </c>
      <c r="BB136" s="81">
        <v>0</v>
      </c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</row>
    <row r="137" spans="2:123" hidden="1" x14ac:dyDescent="0.2">
      <c r="B137" s="78"/>
      <c r="C137" s="78"/>
      <c r="D137" s="79" t="s">
        <v>994</v>
      </c>
      <c r="E137" s="79" t="s">
        <v>995</v>
      </c>
      <c r="F137" s="79" t="s">
        <v>996</v>
      </c>
      <c r="G137" s="80"/>
      <c r="H137" s="80"/>
      <c r="I137" s="80"/>
      <c r="J137" s="80"/>
      <c r="K137" s="65"/>
      <c r="L137" s="65"/>
      <c r="M137" s="65"/>
      <c r="N137" s="79" t="s">
        <v>376</v>
      </c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>
        <v>0</v>
      </c>
      <c r="AO137" s="81">
        <v>0</v>
      </c>
      <c r="AP137" s="81">
        <v>0</v>
      </c>
      <c r="AQ137" s="81">
        <v>0</v>
      </c>
      <c r="AR137" s="81">
        <v>0</v>
      </c>
      <c r="AS137" s="81">
        <v>0</v>
      </c>
      <c r="AT137" s="81">
        <v>0</v>
      </c>
      <c r="AU137" s="81">
        <v>0</v>
      </c>
      <c r="AV137" s="81">
        <v>0</v>
      </c>
      <c r="AW137" s="81">
        <v>0</v>
      </c>
      <c r="AX137" s="81">
        <v>0</v>
      </c>
      <c r="AY137" s="81">
        <v>0</v>
      </c>
      <c r="AZ137" s="81">
        <v>0</v>
      </c>
      <c r="BA137" s="81">
        <v>0</v>
      </c>
      <c r="BB137" s="81">
        <v>0</v>
      </c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</row>
    <row r="138" spans="2:123" hidden="1" x14ac:dyDescent="0.2">
      <c r="B138" s="78"/>
      <c r="C138" s="78"/>
      <c r="D138" s="79" t="s">
        <v>997</v>
      </c>
      <c r="E138" s="79" t="s">
        <v>995</v>
      </c>
      <c r="F138" s="79" t="s">
        <v>998</v>
      </c>
      <c r="G138" s="80"/>
      <c r="H138" s="80"/>
      <c r="I138" s="80"/>
      <c r="J138" s="80"/>
      <c r="K138" s="65"/>
      <c r="L138" s="65"/>
      <c r="M138" s="65"/>
      <c r="N138" s="79" t="s">
        <v>376</v>
      </c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>
        <v>0</v>
      </c>
      <c r="AO138" s="81">
        <v>0</v>
      </c>
      <c r="AP138" s="81">
        <v>0</v>
      </c>
      <c r="AQ138" s="81">
        <v>0</v>
      </c>
      <c r="AR138" s="81">
        <v>0</v>
      </c>
      <c r="AS138" s="81">
        <v>0</v>
      </c>
      <c r="AT138" s="81">
        <v>0</v>
      </c>
      <c r="AU138" s="81">
        <v>0</v>
      </c>
      <c r="AV138" s="81">
        <v>0</v>
      </c>
      <c r="AW138" s="81">
        <v>0</v>
      </c>
      <c r="AX138" s="81">
        <v>0</v>
      </c>
      <c r="AY138" s="81">
        <v>0</v>
      </c>
      <c r="AZ138" s="81">
        <v>0</v>
      </c>
      <c r="BA138" s="81">
        <v>0</v>
      </c>
      <c r="BB138" s="81">
        <v>0</v>
      </c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</row>
    <row r="139" spans="2:123" hidden="1" x14ac:dyDescent="0.2">
      <c r="B139" s="78" t="s">
        <v>250</v>
      </c>
      <c r="C139" s="78" t="s">
        <v>999</v>
      </c>
      <c r="D139" s="79" t="s">
        <v>252</v>
      </c>
      <c r="E139" s="79" t="s">
        <v>252</v>
      </c>
      <c r="F139" s="79" t="s">
        <v>1000</v>
      </c>
      <c r="G139" s="80"/>
      <c r="H139" s="80">
        <v>44735</v>
      </c>
      <c r="I139" s="80">
        <v>45830</v>
      </c>
      <c r="J139" s="80"/>
      <c r="K139" s="65" t="s">
        <v>52</v>
      </c>
      <c r="L139" s="65" t="s">
        <v>70</v>
      </c>
      <c r="M139" s="65" t="s">
        <v>93</v>
      </c>
      <c r="N139" s="79" t="s">
        <v>376</v>
      </c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>
        <v>157.25256064284542</v>
      </c>
      <c r="AO139" s="81">
        <v>147.35118331686408</v>
      </c>
      <c r="AP139" s="81">
        <v>156.85910244871826</v>
      </c>
      <c r="AQ139" s="81">
        <v>151.67389428684857</v>
      </c>
      <c r="AR139" s="81">
        <v>156.87233191602402</v>
      </c>
      <c r="AS139" s="81">
        <v>151.58272361417875</v>
      </c>
      <c r="AT139" s="81">
        <v>156.33879416825656</v>
      </c>
      <c r="AU139" s="81">
        <v>155.81000509010107</v>
      </c>
      <c r="AV139" s="81">
        <v>142.0186790640829</v>
      </c>
      <c r="AW139" s="81">
        <v>155.55390102727802</v>
      </c>
      <c r="AX139" s="81">
        <v>149.97389864525158</v>
      </c>
      <c r="AY139" s="81">
        <v>154.97302860009339</v>
      </c>
      <c r="AZ139" s="81">
        <v>154.97302860009339</v>
      </c>
      <c r="BA139" s="81">
        <v>135.08714468995763</v>
      </c>
      <c r="BB139" s="81">
        <v>152.47486651805937</v>
      </c>
      <c r="BC139" s="81">
        <v>140</v>
      </c>
      <c r="BD139" s="125">
        <v>152.5512042224056</v>
      </c>
      <c r="BE139" s="125">
        <v>87.761933347365755</v>
      </c>
      <c r="BF139" s="81">
        <v>0</v>
      </c>
      <c r="BG139" s="81">
        <v>0</v>
      </c>
      <c r="BH139" s="81">
        <v>0</v>
      </c>
      <c r="BI139" s="81">
        <v>0</v>
      </c>
      <c r="BJ139" s="81">
        <v>0</v>
      </c>
      <c r="BK139" s="81">
        <v>0</v>
      </c>
      <c r="BL139" s="81">
        <v>0</v>
      </c>
      <c r="BM139" s="81">
        <v>0</v>
      </c>
      <c r="BN139" s="81">
        <v>0</v>
      </c>
      <c r="BO139" s="81">
        <v>0</v>
      </c>
      <c r="BP139" s="81">
        <v>0</v>
      </c>
      <c r="BQ139" s="81">
        <v>0</v>
      </c>
      <c r="BR139" s="81">
        <v>0</v>
      </c>
      <c r="BS139" s="81">
        <v>0</v>
      </c>
      <c r="BT139" s="81">
        <v>0</v>
      </c>
      <c r="BU139" s="81">
        <v>0</v>
      </c>
      <c r="BV139" s="81">
        <v>0</v>
      </c>
      <c r="BW139" s="81">
        <v>0</v>
      </c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</row>
    <row r="140" spans="2:123" hidden="1" x14ac:dyDescent="0.2">
      <c r="B140" s="78" t="s">
        <v>250</v>
      </c>
      <c r="C140" s="78" t="s">
        <v>999</v>
      </c>
      <c r="D140" s="79" t="s">
        <v>252</v>
      </c>
      <c r="E140" s="79" t="s">
        <v>252</v>
      </c>
      <c r="F140" s="79" t="s">
        <v>1001</v>
      </c>
      <c r="G140" s="80"/>
      <c r="H140" s="80">
        <v>44489</v>
      </c>
      <c r="I140" s="80">
        <v>45584</v>
      </c>
      <c r="J140" s="80"/>
      <c r="K140" s="65" t="s">
        <v>52</v>
      </c>
      <c r="L140" s="65" t="s">
        <v>70</v>
      </c>
      <c r="M140" s="65" t="s">
        <v>93</v>
      </c>
      <c r="N140" s="79" t="s">
        <v>376</v>
      </c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>
        <v>547.0132038564509</v>
      </c>
      <c r="AO140" s="81">
        <v>512.57062237138257</v>
      </c>
      <c r="AP140" s="81">
        <v>545.64453407789074</v>
      </c>
      <c r="AQ140" s="81">
        <v>527.60745208894252</v>
      </c>
      <c r="AR140" s="81">
        <v>545.69055363564325</v>
      </c>
      <c r="AS140" s="81">
        <v>527.29030900681403</v>
      </c>
      <c r="AT140" s="81">
        <v>543.83460806889673</v>
      </c>
      <c r="AU140" s="81">
        <v>541.99518105655636</v>
      </c>
      <c r="AV140" s="81">
        <v>524.89748399022062</v>
      </c>
      <c r="AW140" s="81">
        <v>331.64457495669615</v>
      </c>
      <c r="AX140" s="81">
        <v>0</v>
      </c>
      <c r="AY140" s="81">
        <v>0</v>
      </c>
      <c r="AZ140" s="81">
        <v>0</v>
      </c>
      <c r="BA140" s="81">
        <v>0</v>
      </c>
      <c r="BB140" s="81">
        <v>0</v>
      </c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  <c r="DR140" s="81"/>
      <c r="DS140" s="81"/>
    </row>
    <row r="141" spans="2:123" hidden="1" x14ac:dyDescent="0.2">
      <c r="B141" s="78" t="s">
        <v>250</v>
      </c>
      <c r="C141" s="78" t="s">
        <v>999</v>
      </c>
      <c r="D141" s="79" t="s">
        <v>252</v>
      </c>
      <c r="E141" s="79" t="s">
        <v>252</v>
      </c>
      <c r="F141" s="79" t="s">
        <v>1001</v>
      </c>
      <c r="G141" s="80"/>
      <c r="H141" s="80">
        <v>45017</v>
      </c>
      <c r="I141" s="80">
        <v>45382</v>
      </c>
      <c r="J141" s="80"/>
      <c r="K141" s="65" t="s">
        <v>52</v>
      </c>
      <c r="L141" s="65" t="s">
        <v>70</v>
      </c>
      <c r="M141" s="65" t="s">
        <v>93</v>
      </c>
      <c r="N141" s="79" t="s">
        <v>376</v>
      </c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>
        <v>140.30727049180334</v>
      </c>
      <c r="AO141" s="81">
        <v>131.47285011073805</v>
      </c>
      <c r="AP141" s="81">
        <v>139.95621073770482</v>
      </c>
      <c r="AQ141" s="81">
        <v>0</v>
      </c>
      <c r="AR141" s="81">
        <v>0</v>
      </c>
      <c r="AS141" s="81">
        <v>0</v>
      </c>
      <c r="AT141" s="81">
        <v>0</v>
      </c>
      <c r="AU141" s="81">
        <v>0</v>
      </c>
      <c r="AV141" s="81">
        <v>0</v>
      </c>
      <c r="AW141" s="81">
        <v>0</v>
      </c>
      <c r="AX141" s="81">
        <v>0</v>
      </c>
      <c r="AY141" s="81">
        <v>0</v>
      </c>
      <c r="AZ141" s="81">
        <v>0</v>
      </c>
      <c r="BA141" s="81">
        <v>0</v>
      </c>
      <c r="BB141" s="81">
        <v>0</v>
      </c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  <c r="DR141" s="81"/>
      <c r="DS141" s="81"/>
    </row>
    <row r="142" spans="2:123" hidden="1" x14ac:dyDescent="0.2">
      <c r="B142" s="78" t="s">
        <v>1002</v>
      </c>
      <c r="C142" s="78" t="s">
        <v>1003</v>
      </c>
      <c r="D142" s="79" t="s">
        <v>1004</v>
      </c>
      <c r="E142" s="79" t="s">
        <v>1004</v>
      </c>
      <c r="F142" s="79" t="s">
        <v>1005</v>
      </c>
      <c r="G142" s="80"/>
      <c r="H142" s="80"/>
      <c r="I142" s="80"/>
      <c r="J142" s="80"/>
      <c r="K142" s="65"/>
      <c r="L142" s="65"/>
      <c r="M142" s="65"/>
      <c r="N142" s="79" t="s">
        <v>376</v>
      </c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>
        <v>0</v>
      </c>
      <c r="AO142" s="81">
        <v>0</v>
      </c>
      <c r="AP142" s="81">
        <v>0</v>
      </c>
      <c r="AQ142" s="81">
        <v>0</v>
      </c>
      <c r="AR142" s="81">
        <v>0</v>
      </c>
      <c r="AS142" s="81">
        <v>0</v>
      </c>
      <c r="AT142" s="81">
        <v>0</v>
      </c>
      <c r="AU142" s="81">
        <v>0</v>
      </c>
      <c r="AV142" s="81">
        <v>0</v>
      </c>
      <c r="AW142" s="81">
        <v>0</v>
      </c>
      <c r="AX142" s="81">
        <v>0</v>
      </c>
      <c r="AY142" s="81">
        <v>0</v>
      </c>
      <c r="AZ142" s="81">
        <v>0</v>
      </c>
      <c r="BA142" s="81">
        <v>0</v>
      </c>
      <c r="BB142" s="81">
        <v>0</v>
      </c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  <c r="DR142" s="81"/>
      <c r="DS142" s="81"/>
    </row>
    <row r="143" spans="2:123" hidden="1" x14ac:dyDescent="0.2">
      <c r="B143" s="78" t="s">
        <v>262</v>
      </c>
      <c r="C143" s="78" t="s">
        <v>1006</v>
      </c>
      <c r="D143" s="79" t="s">
        <v>1007</v>
      </c>
      <c r="E143" s="79" t="s">
        <v>1007</v>
      </c>
      <c r="F143" s="79" t="s">
        <v>1008</v>
      </c>
      <c r="G143" s="80"/>
      <c r="H143" s="80">
        <v>44774</v>
      </c>
      <c r="I143" s="80">
        <v>45138</v>
      </c>
      <c r="J143" s="80"/>
      <c r="K143" s="65" t="s">
        <v>65</v>
      </c>
      <c r="L143" s="65" t="s">
        <v>70</v>
      </c>
      <c r="M143" s="65" t="s">
        <v>93</v>
      </c>
      <c r="N143" s="79" t="s">
        <v>376</v>
      </c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>
        <v>0</v>
      </c>
      <c r="AO143" s="81">
        <v>0</v>
      </c>
      <c r="AP143" s="81">
        <v>0</v>
      </c>
      <c r="AQ143" s="81">
        <v>0</v>
      </c>
      <c r="AR143" s="81">
        <v>0</v>
      </c>
      <c r="AS143" s="81">
        <v>0</v>
      </c>
      <c r="AT143" s="81">
        <v>0</v>
      </c>
      <c r="AU143" s="81">
        <v>0</v>
      </c>
      <c r="AV143" s="81">
        <v>0</v>
      </c>
      <c r="AW143" s="81">
        <v>0</v>
      </c>
      <c r="AX143" s="81">
        <v>0</v>
      </c>
      <c r="AY143" s="81">
        <v>0</v>
      </c>
      <c r="AZ143" s="81">
        <v>0</v>
      </c>
      <c r="BA143" s="81">
        <v>0</v>
      </c>
      <c r="BB143" s="81">
        <v>0</v>
      </c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  <c r="DR143" s="81"/>
      <c r="DS143" s="81"/>
    </row>
    <row r="144" spans="2:123" hidden="1" x14ac:dyDescent="0.2">
      <c r="B144" s="78" t="s">
        <v>262</v>
      </c>
      <c r="C144" s="78" t="s">
        <v>1006</v>
      </c>
      <c r="D144" s="79" t="s">
        <v>1007</v>
      </c>
      <c r="E144" s="79" t="s">
        <v>1007</v>
      </c>
      <c r="F144" s="79" t="s">
        <v>1009</v>
      </c>
      <c r="G144" s="80"/>
      <c r="H144" s="80">
        <v>44774</v>
      </c>
      <c r="I144" s="80">
        <v>45138</v>
      </c>
      <c r="J144" s="80"/>
      <c r="K144" s="65" t="s">
        <v>65</v>
      </c>
      <c r="L144" s="65" t="s">
        <v>70</v>
      </c>
      <c r="M144" s="65" t="s">
        <v>93</v>
      </c>
      <c r="N144" s="79" t="s">
        <v>376</v>
      </c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>
        <v>0</v>
      </c>
      <c r="AO144" s="81">
        <v>0</v>
      </c>
      <c r="AP144" s="81">
        <v>0</v>
      </c>
      <c r="AQ144" s="81">
        <v>0</v>
      </c>
      <c r="AR144" s="81">
        <v>0</v>
      </c>
      <c r="AS144" s="81">
        <v>0</v>
      </c>
      <c r="AT144" s="81">
        <v>0</v>
      </c>
      <c r="AU144" s="81">
        <v>0</v>
      </c>
      <c r="AV144" s="81">
        <v>0</v>
      </c>
      <c r="AW144" s="81">
        <v>0</v>
      </c>
      <c r="AX144" s="81">
        <v>0</v>
      </c>
      <c r="AY144" s="81">
        <v>0</v>
      </c>
      <c r="AZ144" s="81">
        <v>0</v>
      </c>
      <c r="BA144" s="81">
        <v>0</v>
      </c>
      <c r="BB144" s="81">
        <v>0</v>
      </c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1"/>
      <c r="DE144" s="81"/>
      <c r="DF144" s="81"/>
      <c r="DG144" s="81"/>
      <c r="DH144" s="81"/>
      <c r="DI144" s="81"/>
      <c r="DJ144" s="81"/>
      <c r="DK144" s="81"/>
      <c r="DL144" s="81"/>
      <c r="DM144" s="81"/>
      <c r="DN144" s="81"/>
      <c r="DO144" s="81"/>
      <c r="DP144" s="81"/>
      <c r="DQ144" s="81"/>
      <c r="DR144" s="81"/>
      <c r="DS144" s="81"/>
    </row>
    <row r="145" spans="2:123" hidden="1" x14ac:dyDescent="0.2">
      <c r="B145" s="78" t="s">
        <v>262</v>
      </c>
      <c r="C145" s="78" t="s">
        <v>1006</v>
      </c>
      <c r="D145" s="79" t="s">
        <v>1007</v>
      </c>
      <c r="E145" s="79" t="s">
        <v>1007</v>
      </c>
      <c r="F145" s="79" t="s">
        <v>1010</v>
      </c>
      <c r="G145" s="80"/>
      <c r="H145" s="80">
        <v>44743</v>
      </c>
      <c r="I145" s="80">
        <v>45107</v>
      </c>
      <c r="J145" s="80"/>
      <c r="K145" s="65" t="s">
        <v>65</v>
      </c>
      <c r="L145" s="65" t="s">
        <v>70</v>
      </c>
      <c r="M145" s="65" t="s">
        <v>93</v>
      </c>
      <c r="N145" s="79" t="s">
        <v>376</v>
      </c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>
        <v>0</v>
      </c>
      <c r="AO145" s="81">
        <v>0</v>
      </c>
      <c r="AP145" s="81">
        <v>0</v>
      </c>
      <c r="AQ145" s="81">
        <v>0</v>
      </c>
      <c r="AR145" s="81">
        <v>0</v>
      </c>
      <c r="AS145" s="81">
        <v>0</v>
      </c>
      <c r="AT145" s="81">
        <v>0</v>
      </c>
      <c r="AU145" s="81">
        <v>0</v>
      </c>
      <c r="AV145" s="81">
        <v>0</v>
      </c>
      <c r="AW145" s="81">
        <v>0</v>
      </c>
      <c r="AX145" s="81">
        <v>0</v>
      </c>
      <c r="AY145" s="81">
        <v>0</v>
      </c>
      <c r="AZ145" s="81">
        <v>0</v>
      </c>
      <c r="BA145" s="81">
        <v>0</v>
      </c>
      <c r="BB145" s="81">
        <v>0</v>
      </c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1"/>
      <c r="DE145" s="81"/>
      <c r="DF145" s="81"/>
      <c r="DG145" s="81"/>
      <c r="DH145" s="81"/>
      <c r="DI145" s="81"/>
      <c r="DJ145" s="81"/>
      <c r="DK145" s="81"/>
      <c r="DL145" s="81"/>
      <c r="DM145" s="81"/>
      <c r="DN145" s="81"/>
      <c r="DO145" s="81"/>
      <c r="DP145" s="81"/>
      <c r="DQ145" s="81"/>
      <c r="DR145" s="81"/>
      <c r="DS145" s="81"/>
    </row>
    <row r="146" spans="2:123" hidden="1" x14ac:dyDescent="0.2">
      <c r="B146" s="78" t="s">
        <v>262</v>
      </c>
      <c r="C146" s="78" t="s">
        <v>1006</v>
      </c>
      <c r="D146" s="79" t="s">
        <v>1007</v>
      </c>
      <c r="E146" s="79" t="s">
        <v>1007</v>
      </c>
      <c r="F146" s="79" t="s">
        <v>1011</v>
      </c>
      <c r="G146" s="80"/>
      <c r="H146" s="80">
        <v>44835</v>
      </c>
      <c r="I146" s="80">
        <v>45199</v>
      </c>
      <c r="J146" s="80"/>
      <c r="K146" s="65" t="s">
        <v>65</v>
      </c>
      <c r="L146" s="65" t="s">
        <v>70</v>
      </c>
      <c r="M146" s="65" t="s">
        <v>93</v>
      </c>
      <c r="N146" s="79" t="s">
        <v>376</v>
      </c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>
        <v>0</v>
      </c>
      <c r="AO146" s="81">
        <v>0</v>
      </c>
      <c r="AP146" s="81">
        <v>0</v>
      </c>
      <c r="AQ146" s="81">
        <v>0</v>
      </c>
      <c r="AR146" s="81">
        <v>0</v>
      </c>
      <c r="AS146" s="81">
        <v>0</v>
      </c>
      <c r="AT146" s="81">
        <v>0</v>
      </c>
      <c r="AU146" s="81">
        <v>0</v>
      </c>
      <c r="AV146" s="81">
        <v>0</v>
      </c>
      <c r="AW146" s="81">
        <v>0</v>
      </c>
      <c r="AX146" s="81">
        <v>0</v>
      </c>
      <c r="AY146" s="81">
        <v>0</v>
      </c>
      <c r="AZ146" s="81">
        <v>0</v>
      </c>
      <c r="BA146" s="81">
        <v>0</v>
      </c>
      <c r="BB146" s="81">
        <v>0</v>
      </c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</row>
    <row r="147" spans="2:123" hidden="1" x14ac:dyDescent="0.2">
      <c r="B147" s="78" t="s">
        <v>262</v>
      </c>
      <c r="C147" s="78" t="s">
        <v>1006</v>
      </c>
      <c r="D147" s="79" t="s">
        <v>1007</v>
      </c>
      <c r="E147" s="79" t="s">
        <v>1007</v>
      </c>
      <c r="F147" s="79" t="s">
        <v>1012</v>
      </c>
      <c r="G147" s="80"/>
      <c r="H147" s="80">
        <v>44896</v>
      </c>
      <c r="I147" s="80">
        <v>45260</v>
      </c>
      <c r="J147" s="80"/>
      <c r="K147" s="65" t="s">
        <v>65</v>
      </c>
      <c r="L147" s="65" t="s">
        <v>70</v>
      </c>
      <c r="M147" s="65" t="s">
        <v>93</v>
      </c>
      <c r="N147" s="79" t="s">
        <v>376</v>
      </c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>
        <v>0</v>
      </c>
      <c r="AO147" s="81">
        <v>0</v>
      </c>
      <c r="AP147" s="81">
        <v>0</v>
      </c>
      <c r="AQ147" s="81">
        <v>0</v>
      </c>
      <c r="AR147" s="81">
        <v>0</v>
      </c>
      <c r="AS147" s="81">
        <v>0</v>
      </c>
      <c r="AT147" s="81">
        <v>0</v>
      </c>
      <c r="AU147" s="81">
        <v>0</v>
      </c>
      <c r="AV147" s="81">
        <v>0</v>
      </c>
      <c r="AW147" s="81">
        <v>0</v>
      </c>
      <c r="AX147" s="81">
        <v>0</v>
      </c>
      <c r="AY147" s="81">
        <v>0</v>
      </c>
      <c r="AZ147" s="81">
        <v>0</v>
      </c>
      <c r="BA147" s="81">
        <v>0</v>
      </c>
      <c r="BB147" s="81">
        <v>0</v>
      </c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</row>
    <row r="148" spans="2:123" hidden="1" x14ac:dyDescent="0.2">
      <c r="B148" s="78" t="s">
        <v>262</v>
      </c>
      <c r="C148" s="78" t="s">
        <v>1006</v>
      </c>
      <c r="D148" s="79" t="s">
        <v>1007</v>
      </c>
      <c r="E148" s="79" t="s">
        <v>1007</v>
      </c>
      <c r="F148" s="79" t="s">
        <v>1013</v>
      </c>
      <c r="G148" s="80"/>
      <c r="H148" s="80">
        <v>44927</v>
      </c>
      <c r="I148" s="80">
        <v>45291</v>
      </c>
      <c r="J148" s="80"/>
      <c r="K148" s="65" t="s">
        <v>65</v>
      </c>
      <c r="L148" s="65" t="s">
        <v>70</v>
      </c>
      <c r="M148" s="65" t="s">
        <v>93</v>
      </c>
      <c r="N148" s="79" t="s">
        <v>376</v>
      </c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>
        <v>0</v>
      </c>
      <c r="AO148" s="81">
        <v>0</v>
      </c>
      <c r="AP148" s="81">
        <v>0</v>
      </c>
      <c r="AQ148" s="81">
        <v>0</v>
      </c>
      <c r="AR148" s="81">
        <v>0</v>
      </c>
      <c r="AS148" s="81">
        <v>0</v>
      </c>
      <c r="AT148" s="81">
        <v>0</v>
      </c>
      <c r="AU148" s="81">
        <v>0</v>
      </c>
      <c r="AV148" s="81">
        <v>0</v>
      </c>
      <c r="AW148" s="81">
        <v>0</v>
      </c>
      <c r="AX148" s="81">
        <v>0</v>
      </c>
      <c r="AY148" s="81">
        <v>0</v>
      </c>
      <c r="AZ148" s="81">
        <v>0</v>
      </c>
      <c r="BA148" s="81">
        <v>0</v>
      </c>
      <c r="BB148" s="81">
        <v>0</v>
      </c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1"/>
      <c r="DE148" s="81"/>
      <c r="DF148" s="81"/>
      <c r="DG148" s="81"/>
      <c r="DH148" s="81"/>
      <c r="DI148" s="81"/>
      <c r="DJ148" s="81"/>
      <c r="DK148" s="81"/>
      <c r="DL148" s="81"/>
      <c r="DM148" s="81"/>
      <c r="DN148" s="81"/>
      <c r="DO148" s="81"/>
      <c r="DP148" s="81"/>
      <c r="DQ148" s="81"/>
      <c r="DR148" s="81"/>
      <c r="DS148" s="81"/>
    </row>
    <row r="149" spans="2:123" hidden="1" x14ac:dyDescent="0.2">
      <c r="B149" s="78" t="s">
        <v>262</v>
      </c>
      <c r="C149" s="78" t="s">
        <v>1006</v>
      </c>
      <c r="D149" s="79" t="s">
        <v>1007</v>
      </c>
      <c r="E149" s="79" t="s">
        <v>1007</v>
      </c>
      <c r="F149" s="79" t="s">
        <v>1014</v>
      </c>
      <c r="G149" s="80"/>
      <c r="H149" s="80">
        <v>45139</v>
      </c>
      <c r="I149" s="80">
        <v>45504</v>
      </c>
      <c r="J149" s="80"/>
      <c r="K149" s="65" t="s">
        <v>65</v>
      </c>
      <c r="L149" s="65" t="s">
        <v>70</v>
      </c>
      <c r="M149" s="65" t="s">
        <v>93</v>
      </c>
      <c r="N149" s="79" t="s">
        <v>376</v>
      </c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>
        <v>1467.2655737704915</v>
      </c>
      <c r="AO149" s="81">
        <v>1374.8794782822279</v>
      </c>
      <c r="AP149" s="81">
        <v>1463.5943606557373</v>
      </c>
      <c r="AQ149" s="81">
        <v>1415.2130980699742</v>
      </c>
      <c r="AR149" s="81">
        <v>1463.7177999298435</v>
      </c>
      <c r="AS149" s="81">
        <v>1414.3624181904297</v>
      </c>
      <c r="AT149" s="81">
        <v>1458.739556228081</v>
      </c>
      <c r="AU149" s="81">
        <v>0</v>
      </c>
      <c r="AV149" s="81">
        <v>0</v>
      </c>
      <c r="AW149" s="81">
        <v>0</v>
      </c>
      <c r="AX149" s="81">
        <v>0</v>
      </c>
      <c r="AY149" s="81">
        <v>-3627.8176399161057</v>
      </c>
      <c r="AZ149" s="81">
        <v>0</v>
      </c>
      <c r="BA149" s="81">
        <v>0</v>
      </c>
      <c r="BB149" s="81">
        <v>0</v>
      </c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1"/>
      <c r="DE149" s="81"/>
      <c r="DF149" s="81"/>
      <c r="DG149" s="81"/>
      <c r="DH149" s="81"/>
      <c r="DI149" s="81"/>
      <c r="DJ149" s="81"/>
      <c r="DK149" s="81"/>
      <c r="DL149" s="81"/>
      <c r="DM149" s="81"/>
      <c r="DN149" s="81"/>
      <c r="DO149" s="81"/>
      <c r="DP149" s="81"/>
      <c r="DQ149" s="81"/>
      <c r="DR149" s="81"/>
      <c r="DS149" s="81"/>
    </row>
    <row r="150" spans="2:123" hidden="1" x14ac:dyDescent="0.2">
      <c r="B150" s="78" t="s">
        <v>262</v>
      </c>
      <c r="C150" s="78" t="s">
        <v>1006</v>
      </c>
      <c r="D150" s="79" t="s">
        <v>1007</v>
      </c>
      <c r="E150" s="79" t="s">
        <v>1007</v>
      </c>
      <c r="F150" s="79" t="s">
        <v>1015</v>
      </c>
      <c r="G150" s="80"/>
      <c r="H150" s="80">
        <v>45139</v>
      </c>
      <c r="I150" s="80">
        <v>45199</v>
      </c>
      <c r="J150" s="80"/>
      <c r="K150" s="65" t="s">
        <v>65</v>
      </c>
      <c r="L150" s="65" t="s">
        <v>70</v>
      </c>
      <c r="M150" s="65" t="s">
        <v>93</v>
      </c>
      <c r="N150" s="79" t="s">
        <v>376</v>
      </c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>
        <v>0</v>
      </c>
      <c r="AO150" s="81">
        <v>0</v>
      </c>
      <c r="AP150" s="81">
        <v>0</v>
      </c>
      <c r="AQ150" s="81">
        <v>0</v>
      </c>
      <c r="AR150" s="81">
        <v>0</v>
      </c>
      <c r="AS150" s="81">
        <v>0</v>
      </c>
      <c r="AT150" s="81">
        <v>0</v>
      </c>
      <c r="AU150" s="81">
        <v>0</v>
      </c>
      <c r="AV150" s="81">
        <v>0</v>
      </c>
      <c r="AW150" s="81">
        <v>0</v>
      </c>
      <c r="AX150" s="81">
        <v>0</v>
      </c>
      <c r="AY150" s="81">
        <v>0</v>
      </c>
      <c r="AZ150" s="81">
        <v>0</v>
      </c>
      <c r="BA150" s="81">
        <v>0</v>
      </c>
      <c r="BB150" s="81">
        <v>0</v>
      </c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1"/>
      <c r="DE150" s="81"/>
      <c r="DF150" s="81"/>
      <c r="DG150" s="81"/>
      <c r="DH150" s="81"/>
      <c r="DI150" s="81"/>
      <c r="DJ150" s="81"/>
      <c r="DK150" s="81"/>
      <c r="DL150" s="81"/>
      <c r="DM150" s="81"/>
      <c r="DN150" s="81"/>
      <c r="DO150" s="81"/>
      <c r="DP150" s="81"/>
      <c r="DQ150" s="81"/>
      <c r="DR150" s="81"/>
      <c r="DS150" s="81"/>
    </row>
    <row r="151" spans="2:123" hidden="1" x14ac:dyDescent="0.2">
      <c r="B151" s="78" t="s">
        <v>262</v>
      </c>
      <c r="C151" s="78" t="s">
        <v>1006</v>
      </c>
      <c r="D151" s="79" t="s">
        <v>1007</v>
      </c>
      <c r="E151" s="79" t="s">
        <v>1007</v>
      </c>
      <c r="F151" s="79"/>
      <c r="G151" s="80"/>
      <c r="H151" s="80">
        <v>45170</v>
      </c>
      <c r="I151" s="80">
        <v>45535</v>
      </c>
      <c r="J151" s="80"/>
      <c r="K151" s="65" t="s">
        <v>65</v>
      </c>
      <c r="L151" s="65" t="s">
        <v>70</v>
      </c>
      <c r="M151" s="65" t="s">
        <v>93</v>
      </c>
      <c r="N151" s="79" t="s">
        <v>376</v>
      </c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>
        <v>599.13344262295084</v>
      </c>
      <c r="AO151" s="81">
        <v>561.40912029857657</v>
      </c>
      <c r="AP151" s="81">
        <v>597.63436393442589</v>
      </c>
      <c r="AQ151" s="81">
        <v>577.87868171190621</v>
      </c>
      <c r="AR151" s="81">
        <v>597.6847683046866</v>
      </c>
      <c r="AS151" s="81">
        <v>577.53132076109159</v>
      </c>
      <c r="AT151" s="81">
        <v>595.65198545980024</v>
      </c>
      <c r="AU151" s="81">
        <v>593.63729508196752</v>
      </c>
      <c r="AV151" s="81">
        <v>0</v>
      </c>
      <c r="AW151" s="81">
        <v>0</v>
      </c>
      <c r="AX151" s="81">
        <v>0</v>
      </c>
      <c r="AY151" s="81">
        <v>0</v>
      </c>
      <c r="AZ151" s="81">
        <v>0</v>
      </c>
      <c r="BA151" s="81">
        <v>0</v>
      </c>
      <c r="BB151" s="81">
        <v>0</v>
      </c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1"/>
      <c r="DE151" s="81"/>
      <c r="DF151" s="81"/>
      <c r="DG151" s="81"/>
      <c r="DH151" s="81"/>
      <c r="DI151" s="81"/>
      <c r="DJ151" s="81"/>
      <c r="DK151" s="81"/>
      <c r="DL151" s="81"/>
      <c r="DM151" s="81"/>
      <c r="DN151" s="81"/>
      <c r="DO151" s="81"/>
      <c r="DP151" s="81"/>
      <c r="DQ151" s="81"/>
      <c r="DR151" s="81"/>
      <c r="DS151" s="81"/>
    </row>
    <row r="152" spans="2:123" hidden="1" x14ac:dyDescent="0.2">
      <c r="B152" s="78" t="s">
        <v>262</v>
      </c>
      <c r="C152" s="78" t="s">
        <v>1006</v>
      </c>
      <c r="D152" s="79" t="s">
        <v>1007</v>
      </c>
      <c r="E152" s="79" t="s">
        <v>1007</v>
      </c>
      <c r="F152" s="79" t="s">
        <v>1016</v>
      </c>
      <c r="G152" s="80"/>
      <c r="H152" s="80">
        <v>45261</v>
      </c>
      <c r="I152" s="80">
        <v>45473</v>
      </c>
      <c r="J152" s="80"/>
      <c r="K152" s="65" t="s">
        <v>65</v>
      </c>
      <c r="L152" s="65" t="s">
        <v>70</v>
      </c>
      <c r="M152" s="65" t="s">
        <v>93</v>
      </c>
      <c r="N152" s="79" t="s">
        <v>376</v>
      </c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>
        <v>0</v>
      </c>
      <c r="AP152" s="81">
        <v>0</v>
      </c>
      <c r="AQ152" s="81">
        <v>0</v>
      </c>
      <c r="AR152" s="81">
        <v>110.03653179050058</v>
      </c>
      <c r="AS152" s="81">
        <v>106.32618883227347</v>
      </c>
      <c r="AT152" s="81">
        <v>0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1">
        <v>0</v>
      </c>
      <c r="BA152" s="81">
        <v>0</v>
      </c>
      <c r="BB152" s="81">
        <v>0</v>
      </c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1"/>
      <c r="DE152" s="81"/>
      <c r="DF152" s="81"/>
      <c r="DG152" s="81"/>
      <c r="DH152" s="81"/>
      <c r="DI152" s="81"/>
      <c r="DJ152" s="81"/>
      <c r="DK152" s="81"/>
      <c r="DL152" s="81"/>
      <c r="DM152" s="81"/>
      <c r="DN152" s="81"/>
      <c r="DO152" s="81"/>
      <c r="DP152" s="81"/>
      <c r="DQ152" s="81"/>
      <c r="DR152" s="81"/>
      <c r="DS152" s="81"/>
    </row>
    <row r="153" spans="2:123" hidden="1" x14ac:dyDescent="0.2">
      <c r="B153" s="78" t="s">
        <v>1017</v>
      </c>
      <c r="C153" s="78" t="s">
        <v>1018</v>
      </c>
      <c r="D153" s="79" t="s">
        <v>1019</v>
      </c>
      <c r="E153" s="79" t="s">
        <v>1020</v>
      </c>
      <c r="F153" s="79" t="s">
        <v>1021</v>
      </c>
      <c r="G153" s="80"/>
      <c r="H153" s="80">
        <v>44552</v>
      </c>
      <c r="I153" s="80">
        <v>44916</v>
      </c>
      <c r="J153" s="80"/>
      <c r="K153" s="65" t="s">
        <v>51</v>
      </c>
      <c r="L153" s="65" t="s">
        <v>70</v>
      </c>
      <c r="M153" s="65" t="s">
        <v>93</v>
      </c>
      <c r="N153" s="79" t="s">
        <v>376</v>
      </c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>
        <v>0</v>
      </c>
      <c r="AO153" s="81">
        <v>0</v>
      </c>
      <c r="AP153" s="81">
        <v>0</v>
      </c>
      <c r="AQ153" s="81">
        <v>539.04337392684079</v>
      </c>
      <c r="AR153" s="81">
        <v>0</v>
      </c>
      <c r="AS153" s="81">
        <v>0</v>
      </c>
      <c r="AT153" s="81">
        <v>0</v>
      </c>
      <c r="AU153" s="81">
        <v>0</v>
      </c>
      <c r="AV153" s="81">
        <v>0</v>
      </c>
      <c r="AW153" s="81">
        <v>0</v>
      </c>
      <c r="AX153" s="81">
        <v>0</v>
      </c>
      <c r="AY153" s="81">
        <v>0</v>
      </c>
      <c r="AZ153" s="81">
        <v>0</v>
      </c>
      <c r="BA153" s="81">
        <v>0</v>
      </c>
      <c r="BB153" s="81">
        <v>0</v>
      </c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1"/>
      <c r="DE153" s="81"/>
      <c r="DF153" s="81"/>
      <c r="DG153" s="81"/>
      <c r="DH153" s="81"/>
      <c r="DI153" s="81"/>
      <c r="DJ153" s="81"/>
      <c r="DK153" s="81"/>
      <c r="DL153" s="81"/>
      <c r="DM153" s="81"/>
      <c r="DN153" s="81"/>
      <c r="DO153" s="81"/>
      <c r="DP153" s="81"/>
      <c r="DQ153" s="81"/>
      <c r="DR153" s="81"/>
      <c r="DS153" s="81"/>
    </row>
    <row r="154" spans="2:123" hidden="1" x14ac:dyDescent="0.2">
      <c r="B154" s="78" t="s">
        <v>253</v>
      </c>
      <c r="C154" s="78" t="s">
        <v>1022</v>
      </c>
      <c r="D154" s="79" t="s">
        <v>1023</v>
      </c>
      <c r="E154" s="79"/>
      <c r="F154" s="79" t="s">
        <v>1024</v>
      </c>
      <c r="G154" s="80"/>
      <c r="H154" s="80"/>
      <c r="I154" s="80"/>
      <c r="J154" s="80"/>
      <c r="K154" s="65"/>
      <c r="L154" s="65"/>
      <c r="M154" s="65"/>
      <c r="N154" s="79" t="s">
        <v>376</v>
      </c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>
        <v>0</v>
      </c>
      <c r="AO154" s="81">
        <v>0</v>
      </c>
      <c r="AP154" s="81">
        <v>0</v>
      </c>
      <c r="AQ154" s="81">
        <v>0</v>
      </c>
      <c r="AR154" s="81">
        <v>0</v>
      </c>
      <c r="AS154" s="81">
        <v>0</v>
      </c>
      <c r="AT154" s="81">
        <v>0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1">
        <v>0</v>
      </c>
      <c r="BA154" s="81">
        <v>0</v>
      </c>
      <c r="BB154" s="81">
        <v>0</v>
      </c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  <c r="DR154" s="81"/>
      <c r="DS154" s="81"/>
    </row>
    <row r="155" spans="2:123" hidden="1" x14ac:dyDescent="0.2">
      <c r="B155" s="78"/>
      <c r="C155" s="78" t="s">
        <v>1025</v>
      </c>
      <c r="D155" s="79" t="s">
        <v>1026</v>
      </c>
      <c r="E155" s="79"/>
      <c r="F155" s="79" t="s">
        <v>1027</v>
      </c>
      <c r="G155" s="80"/>
      <c r="H155" s="80"/>
      <c r="I155" s="80"/>
      <c r="J155" s="80"/>
      <c r="K155" s="65"/>
      <c r="L155" s="65"/>
      <c r="M155" s="65"/>
      <c r="N155" s="79" t="s">
        <v>376</v>
      </c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>
        <v>0</v>
      </c>
      <c r="AO155" s="81">
        <v>0</v>
      </c>
      <c r="AP155" s="81">
        <v>0</v>
      </c>
      <c r="AQ155" s="81">
        <v>0</v>
      </c>
      <c r="AR155" s="81">
        <v>0</v>
      </c>
      <c r="AS155" s="81">
        <v>0</v>
      </c>
      <c r="AT155" s="81">
        <v>0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1">
        <v>0</v>
      </c>
      <c r="BA155" s="81">
        <v>0</v>
      </c>
      <c r="BB155" s="81">
        <v>0</v>
      </c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1"/>
      <c r="DE155" s="81"/>
      <c r="DF155" s="81"/>
      <c r="DG155" s="81"/>
      <c r="DH155" s="81"/>
      <c r="DI155" s="81"/>
      <c r="DJ155" s="81"/>
      <c r="DK155" s="81"/>
      <c r="DL155" s="81"/>
      <c r="DM155" s="81"/>
      <c r="DN155" s="81"/>
      <c r="DO155" s="81"/>
      <c r="DP155" s="81"/>
      <c r="DQ155" s="81"/>
      <c r="DR155" s="81"/>
      <c r="DS155" s="81"/>
    </row>
    <row r="156" spans="2:123" hidden="1" x14ac:dyDescent="0.2">
      <c r="B156" s="78"/>
      <c r="C156" s="78" t="s">
        <v>1028</v>
      </c>
      <c r="D156" s="79" t="s">
        <v>1029</v>
      </c>
      <c r="E156" s="79"/>
      <c r="F156" s="79" t="s">
        <v>1030</v>
      </c>
      <c r="G156" s="80"/>
      <c r="H156" s="80"/>
      <c r="I156" s="80"/>
      <c r="J156" s="80"/>
      <c r="K156" s="65"/>
      <c r="L156" s="65"/>
      <c r="M156" s="65"/>
      <c r="N156" s="79" t="s">
        <v>376</v>
      </c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>
        <v>0</v>
      </c>
      <c r="AO156" s="81">
        <v>0</v>
      </c>
      <c r="AP156" s="81">
        <v>0</v>
      </c>
      <c r="AQ156" s="81">
        <v>0</v>
      </c>
      <c r="AR156" s="81">
        <v>0</v>
      </c>
      <c r="AS156" s="81">
        <v>0</v>
      </c>
      <c r="AT156" s="81">
        <v>0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1">
        <v>0</v>
      </c>
      <c r="BA156" s="81">
        <v>0</v>
      </c>
      <c r="BB156" s="81">
        <v>0</v>
      </c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1"/>
      <c r="CX156" s="81"/>
      <c r="CY156" s="81"/>
      <c r="CZ156" s="81"/>
      <c r="DA156" s="81"/>
      <c r="DB156" s="81"/>
      <c r="DC156" s="81"/>
      <c r="DD156" s="81"/>
      <c r="DE156" s="81"/>
      <c r="DF156" s="81"/>
      <c r="DG156" s="81"/>
      <c r="DH156" s="81"/>
      <c r="DI156" s="81"/>
      <c r="DJ156" s="81"/>
      <c r="DK156" s="81"/>
      <c r="DL156" s="81"/>
      <c r="DM156" s="81"/>
      <c r="DN156" s="81"/>
      <c r="DO156" s="81"/>
      <c r="DP156" s="81"/>
      <c r="DQ156" s="81"/>
      <c r="DR156" s="81"/>
      <c r="DS156" s="81"/>
    </row>
    <row r="157" spans="2:123" hidden="1" x14ac:dyDescent="0.2">
      <c r="B157" s="78"/>
      <c r="C157" s="78" t="s">
        <v>1031</v>
      </c>
      <c r="D157" s="79" t="s">
        <v>1032</v>
      </c>
      <c r="E157" s="79" t="s">
        <v>969</v>
      </c>
      <c r="F157" s="79" t="s">
        <v>1033</v>
      </c>
      <c r="G157" s="80"/>
      <c r="H157" s="80">
        <v>44904</v>
      </c>
      <c r="I157" s="80">
        <v>45268</v>
      </c>
      <c r="J157" s="80"/>
      <c r="K157" s="65" t="s">
        <v>46</v>
      </c>
      <c r="L157" s="65" t="s">
        <v>70</v>
      </c>
      <c r="M157" s="65" t="s">
        <v>93</v>
      </c>
      <c r="N157" s="79" t="s">
        <v>376</v>
      </c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>
        <v>0</v>
      </c>
      <c r="AO157" s="81">
        <v>0</v>
      </c>
      <c r="AP157" s="81">
        <v>0</v>
      </c>
      <c r="AQ157" s="81">
        <v>0</v>
      </c>
      <c r="AR157" s="81">
        <v>0</v>
      </c>
      <c r="AS157" s="81">
        <v>0</v>
      </c>
      <c r="AT157" s="81">
        <v>0</v>
      </c>
      <c r="AU157" s="81">
        <v>0</v>
      </c>
      <c r="AV157" s="81">
        <v>0</v>
      </c>
      <c r="AW157" s="81">
        <v>0</v>
      </c>
      <c r="AX157" s="81">
        <v>0</v>
      </c>
      <c r="AY157" s="81">
        <v>0</v>
      </c>
      <c r="AZ157" s="81">
        <v>0</v>
      </c>
      <c r="BA157" s="81">
        <v>0</v>
      </c>
      <c r="BB157" s="81">
        <v>0</v>
      </c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</row>
    <row r="158" spans="2:123" hidden="1" x14ac:dyDescent="0.2">
      <c r="B158" s="78"/>
      <c r="C158" s="78" t="s">
        <v>1031</v>
      </c>
      <c r="D158" s="79" t="s">
        <v>1032</v>
      </c>
      <c r="E158" s="79" t="s">
        <v>969</v>
      </c>
      <c r="F158" s="79" t="s">
        <v>1034</v>
      </c>
      <c r="G158" s="80"/>
      <c r="H158" s="80">
        <v>44904</v>
      </c>
      <c r="I158" s="80">
        <v>45268</v>
      </c>
      <c r="J158" s="80"/>
      <c r="K158" s="65" t="s">
        <v>46</v>
      </c>
      <c r="L158" s="65" t="s">
        <v>70</v>
      </c>
      <c r="M158" s="65" t="s">
        <v>93</v>
      </c>
      <c r="N158" s="79" t="s">
        <v>376</v>
      </c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>
        <v>0</v>
      </c>
      <c r="AO158" s="81">
        <v>0</v>
      </c>
      <c r="AP158" s="81">
        <v>0</v>
      </c>
      <c r="AQ158" s="81">
        <v>0</v>
      </c>
      <c r="AR158" s="81">
        <v>0</v>
      </c>
      <c r="AS158" s="81">
        <v>0</v>
      </c>
      <c r="AT158" s="81">
        <v>0</v>
      </c>
      <c r="AU158" s="81">
        <v>0</v>
      </c>
      <c r="AV158" s="81">
        <v>0</v>
      </c>
      <c r="AW158" s="81">
        <v>0</v>
      </c>
      <c r="AX158" s="81">
        <v>0</v>
      </c>
      <c r="AY158" s="81">
        <v>0</v>
      </c>
      <c r="AZ158" s="81">
        <v>0</v>
      </c>
      <c r="BA158" s="81">
        <v>0</v>
      </c>
      <c r="BB158" s="81">
        <v>0</v>
      </c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1"/>
      <c r="DE158" s="81"/>
      <c r="DF158" s="81"/>
      <c r="DG158" s="81"/>
      <c r="DH158" s="81"/>
      <c r="DI158" s="81"/>
      <c r="DJ158" s="81"/>
      <c r="DK158" s="81"/>
      <c r="DL158" s="81"/>
      <c r="DM158" s="81"/>
      <c r="DN158" s="81"/>
      <c r="DO158" s="81"/>
      <c r="DP158" s="81"/>
      <c r="DQ158" s="81"/>
      <c r="DR158" s="81"/>
      <c r="DS158" s="81"/>
    </row>
    <row r="159" spans="2:123" hidden="1" x14ac:dyDescent="0.2">
      <c r="B159" s="78"/>
      <c r="C159" s="78" t="s">
        <v>1031</v>
      </c>
      <c r="D159" s="79" t="s">
        <v>1032</v>
      </c>
      <c r="E159" s="79" t="s">
        <v>969</v>
      </c>
      <c r="F159" s="79" t="s">
        <v>1035</v>
      </c>
      <c r="G159" s="80"/>
      <c r="H159" s="80">
        <v>44904</v>
      </c>
      <c r="I159" s="80">
        <v>45268</v>
      </c>
      <c r="J159" s="80"/>
      <c r="K159" s="65" t="s">
        <v>46</v>
      </c>
      <c r="L159" s="65" t="s">
        <v>70</v>
      </c>
      <c r="M159" s="65" t="s">
        <v>93</v>
      </c>
      <c r="N159" s="79" t="s">
        <v>376</v>
      </c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>
        <v>0</v>
      </c>
      <c r="AO159" s="81">
        <v>0</v>
      </c>
      <c r="AP159" s="81">
        <v>0</v>
      </c>
      <c r="AQ159" s="81">
        <v>0</v>
      </c>
      <c r="AR159" s="81">
        <v>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1"/>
      <c r="DE159" s="81"/>
      <c r="DF159" s="81"/>
      <c r="DG159" s="81"/>
      <c r="DH159" s="81"/>
      <c r="DI159" s="81"/>
      <c r="DJ159" s="81"/>
      <c r="DK159" s="81"/>
      <c r="DL159" s="81"/>
      <c r="DM159" s="81"/>
      <c r="DN159" s="81"/>
      <c r="DO159" s="81"/>
      <c r="DP159" s="81"/>
      <c r="DQ159" s="81"/>
      <c r="DR159" s="81"/>
      <c r="DS159" s="81"/>
    </row>
    <row r="160" spans="2:123" hidden="1" x14ac:dyDescent="0.2">
      <c r="B160" s="78"/>
      <c r="C160" s="78" t="s">
        <v>1031</v>
      </c>
      <c r="D160" s="79" t="s">
        <v>1032</v>
      </c>
      <c r="E160" s="79" t="s">
        <v>969</v>
      </c>
      <c r="F160" s="79" t="s">
        <v>1036</v>
      </c>
      <c r="G160" s="80"/>
      <c r="H160" s="80">
        <v>44904</v>
      </c>
      <c r="I160" s="80">
        <v>45268</v>
      </c>
      <c r="J160" s="80"/>
      <c r="K160" s="65" t="s">
        <v>46</v>
      </c>
      <c r="L160" s="65" t="s">
        <v>70</v>
      </c>
      <c r="M160" s="65" t="s">
        <v>93</v>
      </c>
      <c r="N160" s="79" t="s">
        <v>376</v>
      </c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>
        <v>0</v>
      </c>
      <c r="AO160" s="81">
        <v>0</v>
      </c>
      <c r="AP160" s="81">
        <v>0</v>
      </c>
      <c r="AQ160" s="81">
        <v>0</v>
      </c>
      <c r="AR160" s="81">
        <v>0</v>
      </c>
      <c r="AS160" s="81">
        <v>0</v>
      </c>
      <c r="AT160" s="81">
        <v>0</v>
      </c>
      <c r="AU160" s="81">
        <v>0</v>
      </c>
      <c r="AV160" s="81">
        <v>0</v>
      </c>
      <c r="AW160" s="81">
        <v>0</v>
      </c>
      <c r="AX160" s="81">
        <v>0</v>
      </c>
      <c r="AY160" s="81">
        <v>0</v>
      </c>
      <c r="AZ160" s="81">
        <v>0</v>
      </c>
      <c r="BA160" s="81">
        <v>0</v>
      </c>
      <c r="BB160" s="81">
        <v>0</v>
      </c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1"/>
      <c r="DE160" s="81"/>
      <c r="DF160" s="81"/>
      <c r="DG160" s="81"/>
      <c r="DH160" s="81"/>
      <c r="DI160" s="81"/>
      <c r="DJ160" s="81"/>
      <c r="DK160" s="81"/>
      <c r="DL160" s="81"/>
      <c r="DM160" s="81"/>
      <c r="DN160" s="81"/>
      <c r="DO160" s="81"/>
      <c r="DP160" s="81"/>
      <c r="DQ160" s="81"/>
      <c r="DR160" s="81"/>
      <c r="DS160" s="81"/>
    </row>
    <row r="161" spans="2:123" hidden="1" x14ac:dyDescent="0.2">
      <c r="B161" s="78"/>
      <c r="C161" s="78" t="s">
        <v>1031</v>
      </c>
      <c r="D161" s="79" t="s">
        <v>1032</v>
      </c>
      <c r="E161" s="79" t="s">
        <v>969</v>
      </c>
      <c r="F161" s="79" t="s">
        <v>1037</v>
      </c>
      <c r="G161" s="80"/>
      <c r="H161" s="80">
        <v>44904</v>
      </c>
      <c r="I161" s="80">
        <v>45268</v>
      </c>
      <c r="J161" s="80"/>
      <c r="K161" s="65" t="s">
        <v>46</v>
      </c>
      <c r="L161" s="65" t="s">
        <v>70</v>
      </c>
      <c r="M161" s="65" t="s">
        <v>93</v>
      </c>
      <c r="N161" s="79" t="s">
        <v>376</v>
      </c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>
        <v>0</v>
      </c>
      <c r="AO161" s="81">
        <v>0</v>
      </c>
      <c r="AP161" s="81">
        <v>0</v>
      </c>
      <c r="AQ161" s="81">
        <v>0</v>
      </c>
      <c r="AR161" s="81">
        <v>0</v>
      </c>
      <c r="AS161" s="81">
        <v>0</v>
      </c>
      <c r="AT161" s="81">
        <v>0</v>
      </c>
      <c r="AU161" s="81">
        <v>0</v>
      </c>
      <c r="AV161" s="81">
        <v>-1737.5813938906203</v>
      </c>
      <c r="AW161" s="81">
        <v>0</v>
      </c>
      <c r="AX161" s="81">
        <v>0</v>
      </c>
      <c r="AY161" s="81">
        <v>0</v>
      </c>
      <c r="AZ161" s="81">
        <v>0</v>
      </c>
      <c r="BA161" s="81">
        <v>0</v>
      </c>
      <c r="BB161" s="81">
        <v>0</v>
      </c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1"/>
      <c r="DE161" s="81"/>
      <c r="DF161" s="81"/>
      <c r="DG161" s="81"/>
      <c r="DH161" s="81"/>
      <c r="DI161" s="81"/>
      <c r="DJ161" s="81"/>
      <c r="DK161" s="81"/>
      <c r="DL161" s="81"/>
      <c r="DM161" s="81"/>
      <c r="DN161" s="81"/>
      <c r="DO161" s="81"/>
      <c r="DP161" s="81"/>
      <c r="DQ161" s="81"/>
      <c r="DR161" s="81"/>
      <c r="DS161" s="81"/>
    </row>
    <row r="162" spans="2:123" hidden="1" x14ac:dyDescent="0.2">
      <c r="B162" s="78"/>
      <c r="C162" s="78" t="s">
        <v>1031</v>
      </c>
      <c r="D162" s="79" t="s">
        <v>1032</v>
      </c>
      <c r="E162" s="79" t="s">
        <v>969</v>
      </c>
      <c r="F162" s="79" t="s">
        <v>1038</v>
      </c>
      <c r="G162" s="80"/>
      <c r="H162" s="80">
        <v>44904</v>
      </c>
      <c r="I162" s="80">
        <v>45268</v>
      </c>
      <c r="J162" s="80"/>
      <c r="K162" s="65" t="s">
        <v>46</v>
      </c>
      <c r="L162" s="65" t="s">
        <v>70</v>
      </c>
      <c r="M162" s="65" t="s">
        <v>93</v>
      </c>
      <c r="N162" s="79" t="s">
        <v>376</v>
      </c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>
        <v>0</v>
      </c>
      <c r="AO162" s="81">
        <v>0</v>
      </c>
      <c r="AP162" s="81">
        <v>0</v>
      </c>
      <c r="AQ162" s="81">
        <v>0</v>
      </c>
      <c r="AR162" s="81">
        <v>0</v>
      </c>
      <c r="AS162" s="81">
        <v>0</v>
      </c>
      <c r="AT162" s="81">
        <v>0</v>
      </c>
      <c r="AU162" s="81">
        <v>0</v>
      </c>
      <c r="AV162" s="81">
        <v>0</v>
      </c>
      <c r="AW162" s="81">
        <v>0</v>
      </c>
      <c r="AX162" s="81">
        <v>0</v>
      </c>
      <c r="AY162" s="81">
        <v>0</v>
      </c>
      <c r="AZ162" s="81">
        <v>0</v>
      </c>
      <c r="BA162" s="81">
        <v>0</v>
      </c>
      <c r="BB162" s="81">
        <v>0</v>
      </c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</row>
    <row r="163" spans="2:123" hidden="1" x14ac:dyDescent="0.2">
      <c r="B163" s="78"/>
      <c r="C163" s="78" t="s">
        <v>1031</v>
      </c>
      <c r="D163" s="79" t="s">
        <v>1032</v>
      </c>
      <c r="E163" s="79" t="s">
        <v>969</v>
      </c>
      <c r="F163" s="79" t="s">
        <v>1039</v>
      </c>
      <c r="G163" s="80"/>
      <c r="H163" s="80">
        <v>44904</v>
      </c>
      <c r="I163" s="80">
        <v>45268</v>
      </c>
      <c r="J163" s="80"/>
      <c r="K163" s="65" t="s">
        <v>46</v>
      </c>
      <c r="L163" s="65" t="s">
        <v>70</v>
      </c>
      <c r="M163" s="65" t="s">
        <v>93</v>
      </c>
      <c r="N163" s="79" t="s">
        <v>376</v>
      </c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>
        <v>0</v>
      </c>
      <c r="AO163" s="81">
        <v>0</v>
      </c>
      <c r="AP163" s="81">
        <v>0</v>
      </c>
      <c r="AQ163" s="81">
        <v>0</v>
      </c>
      <c r="AR163" s="81">
        <v>0</v>
      </c>
      <c r="AS163" s="81">
        <v>0</v>
      </c>
      <c r="AT163" s="81">
        <v>0</v>
      </c>
      <c r="AU163" s="81">
        <v>0</v>
      </c>
      <c r="AV163" s="81">
        <v>0</v>
      </c>
      <c r="AW163" s="81">
        <v>0</v>
      </c>
      <c r="AX163" s="81">
        <v>0</v>
      </c>
      <c r="AY163" s="81">
        <v>0</v>
      </c>
      <c r="AZ163" s="81">
        <v>0</v>
      </c>
      <c r="BA163" s="81">
        <v>0</v>
      </c>
      <c r="BB163" s="81">
        <v>0</v>
      </c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</row>
    <row r="164" spans="2:123" hidden="1" x14ac:dyDescent="0.2">
      <c r="B164" s="78"/>
      <c r="C164" s="78" t="s">
        <v>1031</v>
      </c>
      <c r="D164" s="79" t="s">
        <v>1032</v>
      </c>
      <c r="E164" s="79" t="s">
        <v>969</v>
      </c>
      <c r="F164" s="79" t="s">
        <v>1040</v>
      </c>
      <c r="G164" s="80"/>
      <c r="H164" s="80">
        <v>44904</v>
      </c>
      <c r="I164" s="80">
        <v>45268</v>
      </c>
      <c r="J164" s="80"/>
      <c r="K164" s="65" t="s">
        <v>46</v>
      </c>
      <c r="L164" s="65" t="s">
        <v>70</v>
      </c>
      <c r="M164" s="65" t="s">
        <v>93</v>
      </c>
      <c r="N164" s="79" t="s">
        <v>376</v>
      </c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>
        <v>0</v>
      </c>
      <c r="AO164" s="81">
        <v>0</v>
      </c>
      <c r="AP164" s="81">
        <v>0</v>
      </c>
      <c r="AQ164" s="81">
        <v>0</v>
      </c>
      <c r="AR164" s="81">
        <v>0</v>
      </c>
      <c r="AS164" s="81">
        <v>0</v>
      </c>
      <c r="AT164" s="81">
        <v>0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0</v>
      </c>
      <c r="BA164" s="81">
        <v>0</v>
      </c>
      <c r="BB164" s="81">
        <v>0</v>
      </c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  <c r="DR164" s="81"/>
      <c r="DS164" s="81"/>
    </row>
    <row r="165" spans="2:123" hidden="1" x14ac:dyDescent="0.2">
      <c r="B165" s="78"/>
      <c r="C165" s="78" t="s">
        <v>1031</v>
      </c>
      <c r="D165" s="79" t="s">
        <v>1032</v>
      </c>
      <c r="E165" s="79" t="s">
        <v>969</v>
      </c>
      <c r="F165" s="79" t="s">
        <v>1041</v>
      </c>
      <c r="G165" s="80"/>
      <c r="H165" s="80">
        <v>44904</v>
      </c>
      <c r="I165" s="80">
        <v>45268</v>
      </c>
      <c r="J165" s="80"/>
      <c r="K165" s="65" t="s">
        <v>46</v>
      </c>
      <c r="L165" s="65" t="s">
        <v>70</v>
      </c>
      <c r="M165" s="65" t="s">
        <v>93</v>
      </c>
      <c r="N165" s="79" t="s">
        <v>376</v>
      </c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>
        <v>0</v>
      </c>
      <c r="AO165" s="81">
        <v>0</v>
      </c>
      <c r="AP165" s="81">
        <v>0</v>
      </c>
      <c r="AQ165" s="81">
        <v>0</v>
      </c>
      <c r="AR165" s="81">
        <v>0</v>
      </c>
      <c r="AS165" s="81">
        <v>0</v>
      </c>
      <c r="AT165" s="81">
        <v>0</v>
      </c>
      <c r="AU165" s="81">
        <v>0</v>
      </c>
      <c r="AV165" s="81">
        <v>0</v>
      </c>
      <c r="AW165" s="81">
        <v>0</v>
      </c>
      <c r="AX165" s="81">
        <v>0</v>
      </c>
      <c r="AY165" s="81">
        <v>0</v>
      </c>
      <c r="AZ165" s="81">
        <v>0</v>
      </c>
      <c r="BA165" s="81">
        <v>0</v>
      </c>
      <c r="BB165" s="81">
        <v>0</v>
      </c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81"/>
      <c r="DF165" s="81"/>
      <c r="DG165" s="81"/>
      <c r="DH165" s="81"/>
      <c r="DI165" s="81"/>
      <c r="DJ165" s="81"/>
      <c r="DK165" s="81"/>
      <c r="DL165" s="81"/>
      <c r="DM165" s="81"/>
      <c r="DN165" s="81"/>
      <c r="DO165" s="81"/>
      <c r="DP165" s="81"/>
      <c r="DQ165" s="81"/>
      <c r="DR165" s="81"/>
      <c r="DS165" s="81"/>
    </row>
    <row r="166" spans="2:123" hidden="1" x14ac:dyDescent="0.2">
      <c r="B166" s="78"/>
      <c r="C166" s="78" t="s">
        <v>1031</v>
      </c>
      <c r="D166" s="79" t="s">
        <v>1032</v>
      </c>
      <c r="E166" s="79" t="s">
        <v>969</v>
      </c>
      <c r="F166" s="79" t="s">
        <v>1042</v>
      </c>
      <c r="G166" s="80"/>
      <c r="H166" s="80">
        <v>44904</v>
      </c>
      <c r="I166" s="80">
        <v>45268</v>
      </c>
      <c r="J166" s="80"/>
      <c r="K166" s="65" t="s">
        <v>46</v>
      </c>
      <c r="L166" s="65" t="s">
        <v>70</v>
      </c>
      <c r="M166" s="65" t="s">
        <v>93</v>
      </c>
      <c r="N166" s="79" t="s">
        <v>376</v>
      </c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>
        <v>0</v>
      </c>
      <c r="AO166" s="81">
        <v>0</v>
      </c>
      <c r="AP166" s="81">
        <v>0</v>
      </c>
      <c r="AQ166" s="81">
        <v>0</v>
      </c>
      <c r="AR166" s="81">
        <v>0</v>
      </c>
      <c r="AS166" s="81">
        <v>0</v>
      </c>
      <c r="AT166" s="81">
        <v>0</v>
      </c>
      <c r="AU166" s="81">
        <v>0</v>
      </c>
      <c r="AV166" s="81">
        <v>0</v>
      </c>
      <c r="AW166" s="81">
        <v>0</v>
      </c>
      <c r="AX166" s="81">
        <v>0</v>
      </c>
      <c r="AY166" s="81">
        <v>0</v>
      </c>
      <c r="AZ166" s="81">
        <v>0</v>
      </c>
      <c r="BA166" s="81">
        <v>0</v>
      </c>
      <c r="BB166" s="81">
        <v>0</v>
      </c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81"/>
      <c r="DF166" s="81"/>
      <c r="DG166" s="81"/>
      <c r="DH166" s="81"/>
      <c r="DI166" s="81"/>
      <c r="DJ166" s="81"/>
      <c r="DK166" s="81"/>
      <c r="DL166" s="81"/>
      <c r="DM166" s="81"/>
      <c r="DN166" s="81"/>
      <c r="DO166" s="81"/>
      <c r="DP166" s="81"/>
      <c r="DQ166" s="81"/>
      <c r="DR166" s="81"/>
      <c r="DS166" s="81"/>
    </row>
    <row r="167" spans="2:123" hidden="1" x14ac:dyDescent="0.2">
      <c r="B167" s="78"/>
      <c r="C167" s="78" t="s">
        <v>1031</v>
      </c>
      <c r="D167" s="79" t="s">
        <v>1032</v>
      </c>
      <c r="E167" s="79" t="s">
        <v>969</v>
      </c>
      <c r="F167" s="79" t="s">
        <v>1043</v>
      </c>
      <c r="G167" s="80"/>
      <c r="H167" s="80">
        <v>44904</v>
      </c>
      <c r="I167" s="80">
        <v>45268</v>
      </c>
      <c r="J167" s="80"/>
      <c r="K167" s="65" t="s">
        <v>46</v>
      </c>
      <c r="L167" s="65" t="s">
        <v>70</v>
      </c>
      <c r="M167" s="65" t="s">
        <v>93</v>
      </c>
      <c r="N167" s="79" t="s">
        <v>376</v>
      </c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>
        <v>0</v>
      </c>
      <c r="AO167" s="81">
        <v>0</v>
      </c>
      <c r="AP167" s="81">
        <v>0</v>
      </c>
      <c r="AQ167" s="81">
        <v>0</v>
      </c>
      <c r="AR167" s="81">
        <v>0</v>
      </c>
      <c r="AS167" s="81">
        <v>0</v>
      </c>
      <c r="AT167" s="81">
        <v>0</v>
      </c>
      <c r="AU167" s="81">
        <v>0</v>
      </c>
      <c r="AV167" s="81">
        <v>-1737.5813938906203</v>
      </c>
      <c r="AW167" s="81">
        <v>0</v>
      </c>
      <c r="AX167" s="81">
        <v>0</v>
      </c>
      <c r="AY167" s="81">
        <v>0</v>
      </c>
      <c r="AZ167" s="81">
        <v>0</v>
      </c>
      <c r="BA167" s="81">
        <v>0</v>
      </c>
      <c r="BB167" s="81">
        <v>0</v>
      </c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81"/>
      <c r="DF167" s="81"/>
      <c r="DG167" s="81"/>
      <c r="DH167" s="81"/>
      <c r="DI167" s="81"/>
      <c r="DJ167" s="81"/>
      <c r="DK167" s="81"/>
      <c r="DL167" s="81"/>
      <c r="DM167" s="81"/>
      <c r="DN167" s="81"/>
      <c r="DO167" s="81"/>
      <c r="DP167" s="81"/>
      <c r="DQ167" s="81"/>
      <c r="DR167" s="81"/>
      <c r="DS167" s="81"/>
    </row>
    <row r="168" spans="2:123" hidden="1" x14ac:dyDescent="0.2">
      <c r="B168" s="78"/>
      <c r="C168" s="78" t="s">
        <v>1031</v>
      </c>
      <c r="D168" s="79" t="s">
        <v>1032</v>
      </c>
      <c r="E168" s="79" t="s">
        <v>969</v>
      </c>
      <c r="F168" s="79" t="s">
        <v>1044</v>
      </c>
      <c r="G168" s="80"/>
      <c r="H168" s="80">
        <v>44904</v>
      </c>
      <c r="I168" s="80">
        <v>45268</v>
      </c>
      <c r="J168" s="80"/>
      <c r="K168" s="65" t="s">
        <v>46</v>
      </c>
      <c r="L168" s="65" t="s">
        <v>70</v>
      </c>
      <c r="M168" s="65" t="s">
        <v>93</v>
      </c>
      <c r="N168" s="79" t="s">
        <v>376</v>
      </c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>
        <v>0</v>
      </c>
      <c r="AO168" s="81">
        <v>0</v>
      </c>
      <c r="AP168" s="81">
        <v>0</v>
      </c>
      <c r="AQ168" s="81">
        <v>0</v>
      </c>
      <c r="AR168" s="81">
        <v>0</v>
      </c>
      <c r="AS168" s="81">
        <v>0</v>
      </c>
      <c r="AT168" s="81">
        <v>0</v>
      </c>
      <c r="AU168" s="81">
        <v>0</v>
      </c>
      <c r="AV168" s="81">
        <v>-1737.5813938906203</v>
      </c>
      <c r="AW168" s="81">
        <v>0</v>
      </c>
      <c r="AX168" s="81">
        <v>0</v>
      </c>
      <c r="AY168" s="81">
        <v>0</v>
      </c>
      <c r="AZ168" s="81">
        <v>0</v>
      </c>
      <c r="BA168" s="81">
        <v>0</v>
      </c>
      <c r="BB168" s="81">
        <v>0</v>
      </c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</row>
    <row r="169" spans="2:123" hidden="1" x14ac:dyDescent="0.2">
      <c r="B169" s="78"/>
      <c r="C169" s="78" t="s">
        <v>1031</v>
      </c>
      <c r="D169" s="79" t="s">
        <v>1032</v>
      </c>
      <c r="E169" s="79" t="s">
        <v>969</v>
      </c>
      <c r="F169" s="79" t="s">
        <v>1045</v>
      </c>
      <c r="G169" s="80"/>
      <c r="H169" s="80">
        <v>44904</v>
      </c>
      <c r="I169" s="80">
        <v>45268</v>
      </c>
      <c r="J169" s="80"/>
      <c r="K169" s="65" t="s">
        <v>46</v>
      </c>
      <c r="L169" s="65" t="s">
        <v>70</v>
      </c>
      <c r="M169" s="65" t="s">
        <v>93</v>
      </c>
      <c r="N169" s="79" t="s">
        <v>376</v>
      </c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>
        <v>0</v>
      </c>
      <c r="AO169" s="81">
        <v>0</v>
      </c>
      <c r="AP169" s="81">
        <v>0</v>
      </c>
      <c r="AQ169" s="81">
        <v>0</v>
      </c>
      <c r="AR169" s="81">
        <v>0</v>
      </c>
      <c r="AS169" s="81">
        <v>0</v>
      </c>
      <c r="AT169" s="81">
        <v>0</v>
      </c>
      <c r="AU169" s="81">
        <v>0</v>
      </c>
      <c r="AV169" s="81">
        <v>0</v>
      </c>
      <c r="AW169" s="81">
        <v>0</v>
      </c>
      <c r="AX169" s="81">
        <v>0</v>
      </c>
      <c r="AY169" s="81">
        <v>0</v>
      </c>
      <c r="AZ169" s="81">
        <v>0</v>
      </c>
      <c r="BA169" s="81">
        <v>0</v>
      </c>
      <c r="BB169" s="81">
        <v>0</v>
      </c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</row>
    <row r="170" spans="2:123" hidden="1" x14ac:dyDescent="0.2">
      <c r="B170" s="78"/>
      <c r="C170" s="78" t="s">
        <v>1031</v>
      </c>
      <c r="D170" s="79" t="s">
        <v>1032</v>
      </c>
      <c r="E170" s="79" t="s">
        <v>969</v>
      </c>
      <c r="F170" s="79" t="s">
        <v>1042</v>
      </c>
      <c r="G170" s="80"/>
      <c r="H170" s="80">
        <v>44904</v>
      </c>
      <c r="I170" s="80">
        <v>45268</v>
      </c>
      <c r="J170" s="80"/>
      <c r="K170" s="65" t="s">
        <v>46</v>
      </c>
      <c r="L170" s="65" t="s">
        <v>70</v>
      </c>
      <c r="M170" s="65" t="s">
        <v>93</v>
      </c>
      <c r="N170" s="79" t="s">
        <v>376</v>
      </c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>
        <v>0</v>
      </c>
      <c r="AO170" s="81">
        <v>0</v>
      </c>
      <c r="AP170" s="81">
        <v>0</v>
      </c>
      <c r="AQ170" s="81">
        <v>0</v>
      </c>
      <c r="AR170" s="81">
        <v>0</v>
      </c>
      <c r="AS170" s="81">
        <v>0</v>
      </c>
      <c r="AT170" s="81">
        <v>0</v>
      </c>
      <c r="AU170" s="81">
        <v>0</v>
      </c>
      <c r="AV170" s="81">
        <v>0</v>
      </c>
      <c r="AW170" s="81">
        <v>0</v>
      </c>
      <c r="AX170" s="81">
        <v>0</v>
      </c>
      <c r="AY170" s="81">
        <v>0</v>
      </c>
      <c r="AZ170" s="81">
        <v>0</v>
      </c>
      <c r="BA170" s="81">
        <v>0</v>
      </c>
      <c r="BB170" s="81">
        <v>0</v>
      </c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</row>
    <row r="171" spans="2:123" hidden="1" x14ac:dyDescent="0.2">
      <c r="B171" s="78"/>
      <c r="C171" s="78" t="s">
        <v>1031</v>
      </c>
      <c r="D171" s="79" t="s">
        <v>1032</v>
      </c>
      <c r="E171" s="79" t="s">
        <v>969</v>
      </c>
      <c r="F171" s="79" t="s">
        <v>1046</v>
      </c>
      <c r="G171" s="80"/>
      <c r="H171" s="80">
        <v>45127</v>
      </c>
      <c r="I171" s="80">
        <v>45492</v>
      </c>
      <c r="J171" s="80"/>
      <c r="K171" s="65" t="s">
        <v>46</v>
      </c>
      <c r="L171" s="65" t="s">
        <v>70</v>
      </c>
      <c r="M171" s="65" t="s">
        <v>93</v>
      </c>
      <c r="N171" s="79" t="s">
        <v>376</v>
      </c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>
        <v>148.77932535190644</v>
      </c>
      <c r="AO171" s="81">
        <v>139.41146366118369</v>
      </c>
      <c r="AP171" s="81">
        <v>148.40706785455876</v>
      </c>
      <c r="AQ171" s="81">
        <v>143.50125411786368</v>
      </c>
      <c r="AR171" s="81">
        <v>148.41958447885074</v>
      </c>
      <c r="AS171" s="81">
        <v>143.41499599197817</v>
      </c>
      <c r="AT171" s="81">
        <v>90.65745520256533</v>
      </c>
      <c r="AU171" s="81">
        <v>0</v>
      </c>
      <c r="AV171" s="81">
        <v>0</v>
      </c>
      <c r="AW171" s="81">
        <v>0</v>
      </c>
      <c r="AX171" s="81">
        <v>0</v>
      </c>
      <c r="AY171" s="81">
        <v>0</v>
      </c>
      <c r="AZ171" s="81">
        <v>0</v>
      </c>
      <c r="BA171" s="81">
        <v>0</v>
      </c>
      <c r="BB171" s="81">
        <v>0</v>
      </c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</row>
    <row r="172" spans="2:123" hidden="1" x14ac:dyDescent="0.2">
      <c r="B172" s="78"/>
      <c r="C172" s="78" t="s">
        <v>1031</v>
      </c>
      <c r="D172" s="79" t="s">
        <v>1032</v>
      </c>
      <c r="E172" s="79" t="s">
        <v>969</v>
      </c>
      <c r="F172" s="79" t="s">
        <v>1047</v>
      </c>
      <c r="G172" s="80"/>
      <c r="H172" s="80">
        <v>45127</v>
      </c>
      <c r="I172" s="80">
        <v>45492</v>
      </c>
      <c r="J172" s="80"/>
      <c r="K172" s="65" t="s">
        <v>46</v>
      </c>
      <c r="L172" s="65" t="s">
        <v>70</v>
      </c>
      <c r="M172" s="65" t="s">
        <v>93</v>
      </c>
      <c r="N172" s="79" t="s">
        <v>376</v>
      </c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>
        <v>148.77932535190644</v>
      </c>
      <c r="AO172" s="81">
        <v>139.41146366118369</v>
      </c>
      <c r="AP172" s="81">
        <v>148.40706785455876</v>
      </c>
      <c r="AQ172" s="81">
        <v>143.50125411786368</v>
      </c>
      <c r="AR172" s="81">
        <v>148.41958447885074</v>
      </c>
      <c r="AS172" s="81">
        <v>143.41499599197817</v>
      </c>
      <c r="AT172" s="81">
        <v>90.65745520256533</v>
      </c>
      <c r="AU172" s="81">
        <v>0</v>
      </c>
      <c r="AV172" s="81">
        <v>0</v>
      </c>
      <c r="AW172" s="81">
        <v>0</v>
      </c>
      <c r="AX172" s="81">
        <v>0</v>
      </c>
      <c r="AY172" s="81">
        <v>0</v>
      </c>
      <c r="AZ172" s="81">
        <v>0</v>
      </c>
      <c r="BA172" s="81">
        <v>0</v>
      </c>
      <c r="BB172" s="81">
        <v>0</v>
      </c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81"/>
      <c r="DF172" s="81"/>
      <c r="DG172" s="81"/>
      <c r="DH172" s="81"/>
      <c r="DI172" s="81"/>
      <c r="DJ172" s="81"/>
      <c r="DK172" s="81"/>
      <c r="DL172" s="81"/>
      <c r="DM172" s="81"/>
      <c r="DN172" s="81"/>
      <c r="DO172" s="81"/>
      <c r="DP172" s="81"/>
      <c r="DQ172" s="81"/>
      <c r="DR172" s="81"/>
      <c r="DS172" s="81"/>
    </row>
    <row r="173" spans="2:123" hidden="1" x14ac:dyDescent="0.2">
      <c r="B173" s="78"/>
      <c r="C173" s="78" t="s">
        <v>1031</v>
      </c>
      <c r="D173" s="79" t="s">
        <v>1032</v>
      </c>
      <c r="E173" s="79" t="s">
        <v>969</v>
      </c>
      <c r="F173" s="79" t="s">
        <v>1048</v>
      </c>
      <c r="G173" s="80"/>
      <c r="H173" s="80">
        <v>45127</v>
      </c>
      <c r="I173" s="80">
        <v>45492</v>
      </c>
      <c r="J173" s="80"/>
      <c r="K173" s="65" t="s">
        <v>46</v>
      </c>
      <c r="L173" s="65" t="s">
        <v>70</v>
      </c>
      <c r="M173" s="65" t="s">
        <v>93</v>
      </c>
      <c r="N173" s="79" t="s">
        <v>376</v>
      </c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>
        <v>148.77932535190644</v>
      </c>
      <c r="AO173" s="81">
        <v>139.41146366118369</v>
      </c>
      <c r="AP173" s="81">
        <v>148.40706785455876</v>
      </c>
      <c r="AQ173" s="81">
        <v>143.50125411786368</v>
      </c>
      <c r="AR173" s="81">
        <v>148.41958447885074</v>
      </c>
      <c r="AS173" s="81">
        <v>143.41499599197817</v>
      </c>
      <c r="AT173" s="81">
        <v>90.65745520256533</v>
      </c>
      <c r="AU173" s="81">
        <v>0</v>
      </c>
      <c r="AV173" s="81">
        <v>0</v>
      </c>
      <c r="AW173" s="81">
        <v>0</v>
      </c>
      <c r="AX173" s="81">
        <v>0</v>
      </c>
      <c r="AY173" s="81">
        <v>0</v>
      </c>
      <c r="AZ173" s="81">
        <v>0</v>
      </c>
      <c r="BA173" s="81">
        <v>0</v>
      </c>
      <c r="BB173" s="81">
        <v>0</v>
      </c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81"/>
      <c r="DF173" s="81"/>
      <c r="DG173" s="81"/>
      <c r="DH173" s="81"/>
      <c r="DI173" s="81"/>
      <c r="DJ173" s="81"/>
      <c r="DK173" s="81"/>
      <c r="DL173" s="81"/>
      <c r="DM173" s="81"/>
      <c r="DN173" s="81"/>
      <c r="DO173" s="81"/>
      <c r="DP173" s="81"/>
      <c r="DQ173" s="81"/>
      <c r="DR173" s="81"/>
      <c r="DS173" s="81"/>
    </row>
    <row r="174" spans="2:123" hidden="1" x14ac:dyDescent="0.2">
      <c r="B174" s="78"/>
      <c r="C174" s="78" t="s">
        <v>1031</v>
      </c>
      <c r="D174" s="79" t="s">
        <v>1032</v>
      </c>
      <c r="E174" s="79" t="s">
        <v>969</v>
      </c>
      <c r="F174" s="79" t="s">
        <v>1049</v>
      </c>
      <c r="G174" s="80"/>
      <c r="H174" s="80">
        <v>45231</v>
      </c>
      <c r="I174" s="80">
        <v>45596</v>
      </c>
      <c r="J174" s="80"/>
      <c r="K174" s="65" t="s">
        <v>46</v>
      </c>
      <c r="L174" s="65" t="s">
        <v>70</v>
      </c>
      <c r="M174" s="65" t="s">
        <v>93</v>
      </c>
      <c r="N174" s="79" t="s">
        <v>376</v>
      </c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>
        <v>154.87803278688523</v>
      </c>
      <c r="AO174" s="81">
        <v>145.12616715201304</v>
      </c>
      <c r="AP174" s="81">
        <v>154.49051584699447</v>
      </c>
      <c r="AQ174" s="81">
        <v>149.38360479627516</v>
      </c>
      <c r="AR174" s="81">
        <v>154.50354554815013</v>
      </c>
      <c r="AS174" s="81">
        <v>149.29381080898978</v>
      </c>
      <c r="AT174" s="81">
        <v>153.97806426851966</v>
      </c>
      <c r="AU174" s="81">
        <v>153.4572599531617</v>
      </c>
      <c r="AV174" s="81">
        <v>148.61632070681196</v>
      </c>
      <c r="AW174" s="81">
        <v>153.20502308479755</v>
      </c>
      <c r="AX174" s="81">
        <v>0</v>
      </c>
      <c r="AY174" s="81">
        <v>0</v>
      </c>
      <c r="AZ174" s="81">
        <v>0</v>
      </c>
      <c r="BA174" s="81">
        <v>0</v>
      </c>
      <c r="BB174" s="81">
        <v>0</v>
      </c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81"/>
      <c r="DF174" s="81"/>
      <c r="DG174" s="81"/>
      <c r="DH174" s="81"/>
      <c r="DI174" s="81"/>
      <c r="DJ174" s="81"/>
      <c r="DK174" s="81"/>
      <c r="DL174" s="81"/>
      <c r="DM174" s="81"/>
      <c r="DN174" s="81"/>
      <c r="DO174" s="81"/>
      <c r="DP174" s="81"/>
      <c r="DQ174" s="81"/>
      <c r="DR174" s="81"/>
      <c r="DS174" s="81"/>
    </row>
    <row r="175" spans="2:123" hidden="1" x14ac:dyDescent="0.2">
      <c r="B175" s="78"/>
      <c r="C175" s="78" t="s">
        <v>1031</v>
      </c>
      <c r="D175" s="79" t="s">
        <v>1032</v>
      </c>
      <c r="E175" s="79" t="s">
        <v>969</v>
      </c>
      <c r="F175" s="79" t="s">
        <v>1050</v>
      </c>
      <c r="G175" s="80"/>
      <c r="H175" s="80">
        <v>45231</v>
      </c>
      <c r="I175" s="80">
        <v>45596</v>
      </c>
      <c r="J175" s="80"/>
      <c r="K175" s="65" t="s">
        <v>46</v>
      </c>
      <c r="L175" s="65" t="s">
        <v>70</v>
      </c>
      <c r="M175" s="65" t="s">
        <v>93</v>
      </c>
      <c r="N175" s="79" t="s">
        <v>376</v>
      </c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>
        <v>154.87803278688523</v>
      </c>
      <c r="AO175" s="81">
        <v>145.12616715201295</v>
      </c>
      <c r="AP175" s="81">
        <v>154.49051584699455</v>
      </c>
      <c r="AQ175" s="81">
        <v>149.38360479627508</v>
      </c>
      <c r="AR175" s="81">
        <v>154.50354554815013</v>
      </c>
      <c r="AS175" s="81">
        <v>149.29381080898978</v>
      </c>
      <c r="AT175" s="81">
        <v>153.97806426851966</v>
      </c>
      <c r="AU175" s="81">
        <v>153.45725995316153</v>
      </c>
      <c r="AV175" s="81">
        <v>-1506.9863481127718</v>
      </c>
      <c r="AW175" s="81">
        <v>153.20502308479755</v>
      </c>
      <c r="AX175" s="81">
        <v>-152.63292188368362</v>
      </c>
      <c r="AY175" s="81">
        <v>0</v>
      </c>
      <c r="AZ175" s="81">
        <v>0</v>
      </c>
      <c r="BA175" s="81">
        <v>0</v>
      </c>
      <c r="BB175" s="81">
        <v>0</v>
      </c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81"/>
      <c r="DF175" s="81"/>
      <c r="DG175" s="81"/>
      <c r="DH175" s="81"/>
      <c r="DI175" s="81"/>
      <c r="DJ175" s="81"/>
      <c r="DK175" s="81"/>
      <c r="DL175" s="81"/>
      <c r="DM175" s="81"/>
      <c r="DN175" s="81"/>
      <c r="DO175" s="81"/>
      <c r="DP175" s="81"/>
      <c r="DQ175" s="81"/>
      <c r="DR175" s="81"/>
      <c r="DS175" s="81"/>
    </row>
    <row r="176" spans="2:123" hidden="1" x14ac:dyDescent="0.2">
      <c r="B176" s="78"/>
      <c r="C176" s="78" t="s">
        <v>1031</v>
      </c>
      <c r="D176" s="79" t="s">
        <v>1032</v>
      </c>
      <c r="E176" s="79" t="s">
        <v>969</v>
      </c>
      <c r="F176" s="79" t="s">
        <v>1051</v>
      </c>
      <c r="G176" s="80"/>
      <c r="H176" s="80">
        <v>45323</v>
      </c>
      <c r="I176" s="80">
        <v>45351</v>
      </c>
      <c r="J176" s="80"/>
      <c r="K176" s="65" t="s">
        <v>46</v>
      </c>
      <c r="L176" s="65" t="s">
        <v>70</v>
      </c>
      <c r="M176" s="65" t="s">
        <v>93</v>
      </c>
      <c r="N176" s="79" t="s">
        <v>376</v>
      </c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>
        <v>0</v>
      </c>
      <c r="AO176" s="81">
        <v>0</v>
      </c>
      <c r="AP176" s="81">
        <v>0</v>
      </c>
      <c r="AQ176" s="81">
        <v>0</v>
      </c>
      <c r="AR176" s="81">
        <v>0</v>
      </c>
      <c r="AS176" s="81">
        <v>0</v>
      </c>
      <c r="AT176" s="81">
        <v>0</v>
      </c>
      <c r="AU176" s="81">
        <v>0</v>
      </c>
      <c r="AV176" s="81">
        <v>0</v>
      </c>
      <c r="AW176" s="81">
        <v>0</v>
      </c>
      <c r="AX176" s="81">
        <v>0</v>
      </c>
      <c r="AY176" s="81">
        <v>0</v>
      </c>
      <c r="AZ176" s="81">
        <v>0</v>
      </c>
      <c r="BA176" s="81">
        <v>0</v>
      </c>
      <c r="BB176" s="81">
        <v>0</v>
      </c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</row>
    <row r="177" spans="2:123" hidden="1" x14ac:dyDescent="0.2">
      <c r="B177" s="78" t="s">
        <v>230</v>
      </c>
      <c r="C177" s="78" t="s">
        <v>825</v>
      </c>
      <c r="D177" s="79" t="s">
        <v>232</v>
      </c>
      <c r="E177" s="79" t="s">
        <v>233</v>
      </c>
      <c r="F177" s="79" t="s">
        <v>1052</v>
      </c>
      <c r="G177" s="80"/>
      <c r="H177" s="80">
        <v>44927</v>
      </c>
      <c r="I177" s="80">
        <v>45291</v>
      </c>
      <c r="J177" s="80"/>
      <c r="K177" s="65" t="s">
        <v>53</v>
      </c>
      <c r="L177" s="65" t="s">
        <v>73</v>
      </c>
      <c r="M177" s="65" t="s">
        <v>91</v>
      </c>
      <c r="N177" s="79" t="s">
        <v>376</v>
      </c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>
        <v>-5.689435056413019E-17</v>
      </c>
      <c r="AO177" s="81">
        <v>4.9865111577313524E-15</v>
      </c>
      <c r="AP177" s="81">
        <v>-1.0529678111197702E-14</v>
      </c>
      <c r="AQ177" s="81">
        <v>-3.1580420537141638E-15</v>
      </c>
      <c r="AR177" s="81">
        <v>4.1847212627327976E-15</v>
      </c>
      <c r="AS177" s="81">
        <v>-2.7463681934356656E-15</v>
      </c>
      <c r="AT177" s="81">
        <v>-6.0871294618315024E-15</v>
      </c>
      <c r="AU177" s="81">
        <v>-5.0800232591948336E-15</v>
      </c>
      <c r="AV177" s="81">
        <v>3.8686929342799889E-15</v>
      </c>
      <c r="AW177" s="81">
        <v>-6.4894905722564778E-15</v>
      </c>
      <c r="AX177" s="81">
        <v>-8.2422327358188338E-15</v>
      </c>
      <c r="AY177" s="81">
        <v>-2.485177656922472E-14</v>
      </c>
      <c r="AZ177" s="81">
        <v>-2.19577220607296E-14</v>
      </c>
      <c r="BA177" s="81">
        <v>-1.580054090214485E-14</v>
      </c>
      <c r="BB177" s="81">
        <v>3.5441885119631122E-14</v>
      </c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  <c r="DR177" s="81"/>
      <c r="DS177" s="81"/>
    </row>
    <row r="178" spans="2:123" hidden="1" x14ac:dyDescent="0.2">
      <c r="B178" s="78" t="s">
        <v>891</v>
      </c>
      <c r="C178" s="78" t="s">
        <v>892</v>
      </c>
      <c r="D178" s="79" t="s">
        <v>267</v>
      </c>
      <c r="E178" s="79" t="s">
        <v>173</v>
      </c>
      <c r="F178" s="79" t="s">
        <v>1053</v>
      </c>
      <c r="G178" s="80"/>
      <c r="H178" s="80">
        <v>44927</v>
      </c>
      <c r="I178" s="80">
        <v>45046</v>
      </c>
      <c r="J178" s="80"/>
      <c r="K178" s="65" t="s">
        <v>51</v>
      </c>
      <c r="L178" s="65" t="s">
        <v>73</v>
      </c>
      <c r="M178" s="65" t="s">
        <v>93</v>
      </c>
      <c r="N178" s="79" t="s">
        <v>376</v>
      </c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>
        <v>0</v>
      </c>
      <c r="AO178" s="81">
        <v>0</v>
      </c>
      <c r="AP178" s="81">
        <v>0</v>
      </c>
      <c r="AQ178" s="81">
        <v>0</v>
      </c>
      <c r="AR178" s="81">
        <v>0</v>
      </c>
      <c r="AS178" s="81">
        <v>0</v>
      </c>
      <c r="AT178" s="81">
        <v>0</v>
      </c>
      <c r="AU178" s="81">
        <v>0</v>
      </c>
      <c r="AV178" s="81">
        <v>0</v>
      </c>
      <c r="AW178" s="81">
        <v>0</v>
      </c>
      <c r="AX178" s="81">
        <v>0</v>
      </c>
      <c r="AY178" s="81">
        <v>0</v>
      </c>
      <c r="AZ178" s="81">
        <v>0</v>
      </c>
      <c r="BA178" s="81">
        <v>0</v>
      </c>
      <c r="BB178" s="81">
        <v>0</v>
      </c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/>
      <c r="DD178" s="81"/>
      <c r="DE178" s="81"/>
      <c r="DF178" s="81"/>
      <c r="DG178" s="81"/>
      <c r="DH178" s="81"/>
      <c r="DI178" s="81"/>
      <c r="DJ178" s="81"/>
      <c r="DK178" s="81"/>
      <c r="DL178" s="81"/>
      <c r="DM178" s="81"/>
      <c r="DN178" s="81"/>
      <c r="DO178" s="81"/>
      <c r="DP178" s="81"/>
      <c r="DQ178" s="81"/>
      <c r="DR178" s="81"/>
      <c r="DS178" s="81"/>
    </row>
    <row r="179" spans="2:123" hidden="1" x14ac:dyDescent="0.2">
      <c r="B179" s="78"/>
      <c r="C179" s="78"/>
      <c r="D179" s="79" t="s">
        <v>1054</v>
      </c>
      <c r="E179" s="79" t="s">
        <v>173</v>
      </c>
      <c r="F179" s="79" t="s">
        <v>1055</v>
      </c>
      <c r="G179" s="80"/>
      <c r="H179" s="80">
        <v>45474</v>
      </c>
      <c r="I179" s="80">
        <v>45565</v>
      </c>
      <c r="J179" s="80"/>
      <c r="K179" s="65" t="s">
        <v>51</v>
      </c>
      <c r="L179" s="65" t="s">
        <v>73</v>
      </c>
      <c r="M179" s="65" t="s">
        <v>93</v>
      </c>
      <c r="N179" s="79" t="s">
        <v>376</v>
      </c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>
        <v>0</v>
      </c>
      <c r="AP179" s="81">
        <v>0</v>
      </c>
      <c r="AQ179" s="81"/>
      <c r="AR179" s="81">
        <v>0</v>
      </c>
      <c r="AS179" s="81"/>
      <c r="AT179" s="81">
        <v>10296.51818486911</v>
      </c>
      <c r="AU179" s="81">
        <v>10339.521555741849</v>
      </c>
      <c r="AV179" s="81">
        <v>10068.63690838143</v>
      </c>
      <c r="AW179" s="81">
        <v>0</v>
      </c>
      <c r="AX179" s="81">
        <v>0</v>
      </c>
      <c r="AY179" s="81">
        <v>2.5850781757713107E-11</v>
      </c>
      <c r="AZ179" s="81">
        <v>3.0740810885021562E-13</v>
      </c>
      <c r="BA179" s="81">
        <v>2.2120757263002906E-13</v>
      </c>
      <c r="BB179" s="81">
        <v>-4.9618639167483696E-13</v>
      </c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  <c r="DR179" s="81"/>
      <c r="DS179" s="81"/>
    </row>
    <row r="180" spans="2:123" hidden="1" x14ac:dyDescent="0.2">
      <c r="B180" s="78"/>
      <c r="C180" s="78"/>
      <c r="D180" s="79" t="s">
        <v>1056</v>
      </c>
      <c r="E180" s="79" t="s">
        <v>243</v>
      </c>
      <c r="F180" s="79" t="s">
        <v>1057</v>
      </c>
      <c r="G180" s="80"/>
      <c r="H180" s="80">
        <v>45474</v>
      </c>
      <c r="I180" s="80">
        <v>45657</v>
      </c>
      <c r="J180" s="80"/>
      <c r="K180" s="65" t="s">
        <v>57</v>
      </c>
      <c r="L180" s="65" t="s">
        <v>73</v>
      </c>
      <c r="M180" s="65" t="s">
        <v>93</v>
      </c>
      <c r="N180" s="79" t="s">
        <v>376</v>
      </c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>
        <v>0</v>
      </c>
      <c r="AP180" s="81">
        <v>0</v>
      </c>
      <c r="AQ180" s="81"/>
      <c r="AR180" s="81">
        <v>0</v>
      </c>
      <c r="AS180" s="81"/>
      <c r="AT180" s="81">
        <v>2004.9929547407378</v>
      </c>
      <c r="AU180" s="81">
        <v>2012.3630898680124</v>
      </c>
      <c r="AV180" s="81">
        <v>1959.6412822852146</v>
      </c>
      <c r="AW180" s="81">
        <v>3.2447452861282389E-15</v>
      </c>
      <c r="AX180" s="81">
        <v>-5.3700000000001387</v>
      </c>
      <c r="AY180" s="81">
        <v>6008.718790153438</v>
      </c>
      <c r="AZ180" s="81">
        <v>0</v>
      </c>
      <c r="BA180" s="81">
        <v>0</v>
      </c>
      <c r="BB180" s="81">
        <v>0</v>
      </c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  <c r="DR180" s="81"/>
      <c r="DS180" s="81"/>
    </row>
    <row r="181" spans="2:123" hidden="1" x14ac:dyDescent="0.2">
      <c r="B181" s="78"/>
      <c r="C181" s="78"/>
      <c r="D181" s="79" t="s">
        <v>1058</v>
      </c>
      <c r="E181" s="79" t="s">
        <v>969</v>
      </c>
      <c r="F181" s="79" t="s">
        <v>1059</v>
      </c>
      <c r="G181" s="80"/>
      <c r="H181" s="80">
        <v>45505</v>
      </c>
      <c r="I181" s="80">
        <v>45657</v>
      </c>
      <c r="J181" s="80"/>
      <c r="K181" s="65" t="s">
        <v>46</v>
      </c>
      <c r="L181" s="65" t="s">
        <v>70</v>
      </c>
      <c r="M181" s="65" t="s">
        <v>93</v>
      </c>
      <c r="N181" s="79" t="s">
        <v>376</v>
      </c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>
        <v>0</v>
      </c>
      <c r="AP181" s="81">
        <v>0</v>
      </c>
      <c r="AQ181" s="81"/>
      <c r="AR181" s="81">
        <v>0</v>
      </c>
      <c r="AS181" s="81"/>
      <c r="AT181" s="81">
        <v>0</v>
      </c>
      <c r="AU181" s="81">
        <v>5033.3853439043032</v>
      </c>
      <c r="AV181" s="81">
        <v>-2529.0756994154945</v>
      </c>
      <c r="AW181" s="81">
        <v>1869.954326023392</v>
      </c>
      <c r="AX181" s="81">
        <v>859.67615815569684</v>
      </c>
      <c r="AY181" s="81">
        <v>909.47356343817296</v>
      </c>
      <c r="AZ181" s="81">
        <v>1158.9885696256181</v>
      </c>
      <c r="BA181" s="81">
        <v>198.15653439450071</v>
      </c>
      <c r="BB181" s="81">
        <v>749.10967445700351</v>
      </c>
      <c r="BC181" s="81">
        <v>428.33040380466412</v>
      </c>
      <c r="BD181" s="125">
        <v>105.64482717975623</v>
      </c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  <c r="DR181" s="81"/>
      <c r="DS181" s="81"/>
    </row>
    <row r="182" spans="2:123" hidden="1" x14ac:dyDescent="0.2">
      <c r="B182" s="78"/>
      <c r="C182" s="78"/>
      <c r="D182" s="79" t="s">
        <v>1060</v>
      </c>
      <c r="E182" s="79" t="s">
        <v>1061</v>
      </c>
      <c r="F182" s="79" t="s">
        <v>1062</v>
      </c>
      <c r="G182" s="80"/>
      <c r="H182" s="80">
        <v>45474</v>
      </c>
      <c r="I182" s="80">
        <v>45504</v>
      </c>
      <c r="J182" s="80"/>
      <c r="K182" s="65" t="s">
        <v>51</v>
      </c>
      <c r="L182" s="65" t="s">
        <v>70</v>
      </c>
      <c r="M182" s="65" t="s">
        <v>93</v>
      </c>
      <c r="N182" s="79" t="s">
        <v>376</v>
      </c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>
        <v>0</v>
      </c>
      <c r="AP182" s="81">
        <v>0</v>
      </c>
      <c r="AQ182" s="81"/>
      <c r="AR182" s="81">
        <v>0</v>
      </c>
      <c r="AS182" s="81"/>
      <c r="AT182" s="81">
        <v>23918.660755560606</v>
      </c>
      <c r="AU182" s="81">
        <v>-5.34</v>
      </c>
      <c r="AV182" s="81">
        <v>1.2707345276236737E-2</v>
      </c>
      <c r="AW182" s="81">
        <v>0</v>
      </c>
      <c r="AX182" s="81">
        <v>0</v>
      </c>
      <c r="AY182" s="81">
        <v>0</v>
      </c>
      <c r="AZ182" s="81">
        <v>0</v>
      </c>
      <c r="BA182" s="81">
        <v>0</v>
      </c>
      <c r="BB182" s="81">
        <v>0</v>
      </c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</row>
    <row r="183" spans="2:123" hidden="1" x14ac:dyDescent="0.2">
      <c r="B183" s="78" t="s">
        <v>262</v>
      </c>
      <c r="C183" s="78" t="s">
        <v>1063</v>
      </c>
      <c r="D183" s="79" t="s">
        <v>264</v>
      </c>
      <c r="E183" s="79" t="s">
        <v>1007</v>
      </c>
      <c r="F183" s="79" t="s">
        <v>1064</v>
      </c>
      <c r="G183" s="80"/>
      <c r="H183" s="80">
        <v>45292</v>
      </c>
      <c r="I183" s="80">
        <v>45504</v>
      </c>
      <c r="J183" s="80"/>
      <c r="K183" s="65" t="s">
        <v>65</v>
      </c>
      <c r="L183" s="65" t="s">
        <v>70</v>
      </c>
      <c r="M183" s="65" t="s">
        <v>93</v>
      </c>
      <c r="N183" s="79" t="s">
        <v>376</v>
      </c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>
        <v>0</v>
      </c>
      <c r="AP183" s="81">
        <v>0</v>
      </c>
      <c r="AQ183" s="81"/>
      <c r="AR183" s="81">
        <v>0</v>
      </c>
      <c r="AS183" s="81"/>
      <c r="AT183" s="81">
        <v>644.47853474129442</v>
      </c>
      <c r="AU183" s="81">
        <v>0</v>
      </c>
      <c r="AV183" s="81">
        <v>0</v>
      </c>
      <c r="AW183" s="81">
        <v>0</v>
      </c>
      <c r="AX183" s="81">
        <v>0</v>
      </c>
      <c r="AY183" s="81">
        <v>0</v>
      </c>
      <c r="AZ183" s="81">
        <v>0</v>
      </c>
      <c r="BA183" s="81">
        <v>0</v>
      </c>
      <c r="BB183" s="81">
        <v>0</v>
      </c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</row>
    <row r="184" spans="2:123" hidden="1" x14ac:dyDescent="0.2">
      <c r="B184" s="78" t="s">
        <v>165</v>
      </c>
      <c r="C184" s="78" t="s">
        <v>166</v>
      </c>
      <c r="D184" s="79" t="s">
        <v>168</v>
      </c>
      <c r="E184" s="79" t="s">
        <v>168</v>
      </c>
      <c r="F184" s="79" t="s">
        <v>1065</v>
      </c>
      <c r="G184" s="80"/>
      <c r="H184" s="80">
        <v>45474</v>
      </c>
      <c r="I184" s="80">
        <v>45657</v>
      </c>
      <c r="J184" s="80"/>
      <c r="K184" s="65" t="s">
        <v>63</v>
      </c>
      <c r="L184" s="65" t="s">
        <v>73</v>
      </c>
      <c r="M184" s="65" t="s">
        <v>93</v>
      </c>
      <c r="N184" s="79" t="s">
        <v>376</v>
      </c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>
        <v>0</v>
      </c>
      <c r="AP184" s="81">
        <v>0</v>
      </c>
      <c r="AQ184" s="81"/>
      <c r="AR184" s="81">
        <v>0</v>
      </c>
      <c r="AS184" s="81"/>
      <c r="AT184" s="81">
        <v>0</v>
      </c>
      <c r="AU184" s="81">
        <v>-55.604304124617812</v>
      </c>
      <c r="AV184" s="81">
        <v>19.497144717370677</v>
      </c>
      <c r="AW184" s="81">
        <v>8.3219239638243145</v>
      </c>
      <c r="AX184" s="81">
        <v>54.133158161226476</v>
      </c>
      <c r="AY184" s="81">
        <v>18.361582524223778</v>
      </c>
      <c r="AZ184" s="81">
        <v>0</v>
      </c>
      <c r="BA184" s="81">
        <v>0</v>
      </c>
      <c r="BB184" s="81">
        <v>0</v>
      </c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</row>
    <row r="185" spans="2:123" hidden="1" x14ac:dyDescent="0.2">
      <c r="B185" s="78" t="s">
        <v>174</v>
      </c>
      <c r="C185" s="78" t="s">
        <v>839</v>
      </c>
      <c r="D185" s="79" t="s">
        <v>1066</v>
      </c>
      <c r="E185" s="79" t="s">
        <v>840</v>
      </c>
      <c r="F185" s="79" t="s">
        <v>1067</v>
      </c>
      <c r="G185" s="80"/>
      <c r="H185" s="80">
        <v>45292</v>
      </c>
      <c r="I185" s="80">
        <v>45382</v>
      </c>
      <c r="J185" s="80"/>
      <c r="K185" s="65" t="s">
        <v>49</v>
      </c>
      <c r="L185" s="65" t="s">
        <v>73</v>
      </c>
      <c r="M185" s="65" t="s">
        <v>91</v>
      </c>
      <c r="N185" s="79" t="s">
        <v>376</v>
      </c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>
        <v>0</v>
      </c>
      <c r="AP185" s="81">
        <v>0</v>
      </c>
      <c r="AQ185" s="81"/>
      <c r="AR185" s="81">
        <v>0</v>
      </c>
      <c r="AS185" s="81"/>
      <c r="AT185" s="81">
        <v>0</v>
      </c>
      <c r="AU185" s="81">
        <v>3185.8009159680532</v>
      </c>
      <c r="AV185" s="81">
        <v>0</v>
      </c>
      <c r="AW185" s="81">
        <v>0</v>
      </c>
      <c r="AX185" s="81">
        <v>0</v>
      </c>
      <c r="AY185" s="81">
        <v>0</v>
      </c>
      <c r="AZ185" s="81">
        <v>0</v>
      </c>
      <c r="BA185" s="81">
        <v>0</v>
      </c>
      <c r="BB185" s="81">
        <v>0</v>
      </c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</row>
    <row r="186" spans="2:123" hidden="1" x14ac:dyDescent="0.2">
      <c r="B186" s="78" t="s">
        <v>174</v>
      </c>
      <c r="C186" s="78" t="s">
        <v>839</v>
      </c>
      <c r="D186" s="79" t="s">
        <v>1066</v>
      </c>
      <c r="E186" s="79" t="s">
        <v>840</v>
      </c>
      <c r="F186" s="79" t="s">
        <v>1068</v>
      </c>
      <c r="G186" s="80"/>
      <c r="H186" s="80">
        <v>45292</v>
      </c>
      <c r="I186" s="80">
        <v>45382</v>
      </c>
      <c r="J186" s="80"/>
      <c r="K186" s="65" t="s">
        <v>49</v>
      </c>
      <c r="L186" s="65" t="s">
        <v>73</v>
      </c>
      <c r="M186" s="65" t="s">
        <v>91</v>
      </c>
      <c r="N186" s="79" t="s">
        <v>376</v>
      </c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>
        <v>0</v>
      </c>
      <c r="AP186" s="81">
        <v>0</v>
      </c>
      <c r="AQ186" s="81"/>
      <c r="AR186" s="81">
        <v>0</v>
      </c>
      <c r="AS186" s="81"/>
      <c r="AT186" s="81">
        <v>0</v>
      </c>
      <c r="AU186" s="81">
        <v>2924.440307489419</v>
      </c>
      <c r="AV186" s="81">
        <v>9.6717323356999723E-16</v>
      </c>
      <c r="AW186" s="81">
        <v>-1.6223726430641195E-15</v>
      </c>
      <c r="AX186" s="81">
        <v>-2.0605581839547084E-15</v>
      </c>
      <c r="AY186" s="81">
        <v>-6.21294414230618E-15</v>
      </c>
      <c r="AZ186" s="81">
        <v>-5.4894305151824001E-15</v>
      </c>
      <c r="BA186" s="81">
        <v>-3.9501352255362124E-15</v>
      </c>
      <c r="BB186" s="81">
        <v>8.8604712799077805E-15</v>
      </c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</row>
    <row r="187" spans="2:123" hidden="1" x14ac:dyDescent="0.2">
      <c r="B187" s="78" t="s">
        <v>174</v>
      </c>
      <c r="C187" s="78" t="s">
        <v>839</v>
      </c>
      <c r="D187" s="79" t="s">
        <v>1066</v>
      </c>
      <c r="E187" s="79" t="s">
        <v>840</v>
      </c>
      <c r="F187" s="79" t="s">
        <v>1069</v>
      </c>
      <c r="G187" s="80"/>
      <c r="H187" s="80">
        <v>45383</v>
      </c>
      <c r="I187" s="80">
        <v>45473</v>
      </c>
      <c r="J187" s="80"/>
      <c r="K187" s="65" t="s">
        <v>49</v>
      </c>
      <c r="L187" s="65" t="s">
        <v>73</v>
      </c>
      <c r="M187" s="65" t="s">
        <v>91</v>
      </c>
      <c r="N187" s="79" t="s">
        <v>376</v>
      </c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>
        <v>0</v>
      </c>
      <c r="AP187" s="81">
        <v>0</v>
      </c>
      <c r="AQ187" s="81"/>
      <c r="AR187" s="81">
        <v>0</v>
      </c>
      <c r="AS187" s="81"/>
      <c r="AT187" s="81">
        <v>0</v>
      </c>
      <c r="AU187" s="81">
        <v>3855.4437751676123</v>
      </c>
      <c r="AV187" s="81">
        <v>9.6717323356999723E-16</v>
      </c>
      <c r="AW187" s="81">
        <v>-1.6223726430641195E-15</v>
      </c>
      <c r="AX187" s="81">
        <v>-2.0605581839547084E-15</v>
      </c>
      <c r="AY187" s="81">
        <v>-6.21294414230618E-15</v>
      </c>
      <c r="AZ187" s="81">
        <v>-5.4894305151824001E-15</v>
      </c>
      <c r="BA187" s="81">
        <v>-3.9501352255362124E-15</v>
      </c>
      <c r="BB187" s="81">
        <v>8.8604712799077805E-15</v>
      </c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  <c r="DR187" s="81"/>
      <c r="DS187" s="81"/>
    </row>
    <row r="188" spans="2:123" hidden="1" x14ac:dyDescent="0.2">
      <c r="B188" s="78" t="s">
        <v>174</v>
      </c>
      <c r="C188" s="78" t="s">
        <v>839</v>
      </c>
      <c r="D188" s="79" t="s">
        <v>1066</v>
      </c>
      <c r="E188" s="79" t="s">
        <v>840</v>
      </c>
      <c r="F188" s="79" t="s">
        <v>1070</v>
      </c>
      <c r="G188" s="80"/>
      <c r="H188" s="80">
        <v>45383</v>
      </c>
      <c r="I188" s="80">
        <v>45473</v>
      </c>
      <c r="J188" s="80"/>
      <c r="K188" s="65" t="s">
        <v>49</v>
      </c>
      <c r="L188" s="65" t="s">
        <v>73</v>
      </c>
      <c r="M188" s="65" t="s">
        <v>91</v>
      </c>
      <c r="N188" s="79" t="s">
        <v>376</v>
      </c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>
        <v>0</v>
      </c>
      <c r="AP188" s="81">
        <v>0</v>
      </c>
      <c r="AQ188" s="81"/>
      <c r="AR188" s="81">
        <v>0</v>
      </c>
      <c r="AS188" s="81"/>
      <c r="AT188" s="81">
        <v>0</v>
      </c>
      <c r="AU188" s="81">
        <v>4085.8209080713423</v>
      </c>
      <c r="AV188" s="81">
        <v>0</v>
      </c>
      <c r="AW188" s="81">
        <v>0</v>
      </c>
      <c r="AX188" s="81">
        <v>0</v>
      </c>
      <c r="AY188" s="81">
        <v>0</v>
      </c>
      <c r="AZ188" s="81">
        <v>0</v>
      </c>
      <c r="BA188" s="81">
        <v>0</v>
      </c>
      <c r="BB188" s="81">
        <v>0</v>
      </c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  <c r="DR188" s="81"/>
      <c r="DS188" s="81"/>
    </row>
    <row r="189" spans="2:123" hidden="1" x14ac:dyDescent="0.2">
      <c r="B189" s="78" t="s">
        <v>174</v>
      </c>
      <c r="C189" s="78" t="s">
        <v>839</v>
      </c>
      <c r="D189" s="79" t="s">
        <v>1066</v>
      </c>
      <c r="E189" s="79" t="s">
        <v>840</v>
      </c>
      <c r="F189" s="79" t="s">
        <v>1067</v>
      </c>
      <c r="G189" s="80"/>
      <c r="H189" s="80">
        <v>45292</v>
      </c>
      <c r="I189" s="80">
        <v>45382</v>
      </c>
      <c r="J189" s="80"/>
      <c r="K189" s="65" t="s">
        <v>49</v>
      </c>
      <c r="L189" s="65" t="s">
        <v>73</v>
      </c>
      <c r="M189" s="65" t="s">
        <v>91</v>
      </c>
      <c r="N189" s="79" t="s">
        <v>376</v>
      </c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>
        <v>0</v>
      </c>
      <c r="AP189" s="81">
        <v>0</v>
      </c>
      <c r="AQ189" s="81"/>
      <c r="AR189" s="81">
        <v>0</v>
      </c>
      <c r="AS189" s="81"/>
      <c r="AT189" s="81">
        <v>0</v>
      </c>
      <c r="AU189" s="81">
        <v>951.91246730434057</v>
      </c>
      <c r="AV189" s="81">
        <v>0</v>
      </c>
      <c r="AW189" s="81">
        <v>0</v>
      </c>
      <c r="AX189" s="81">
        <v>0</v>
      </c>
      <c r="AY189" s="81">
        <v>0</v>
      </c>
      <c r="AZ189" s="81">
        <v>0</v>
      </c>
      <c r="BA189" s="81">
        <v>0</v>
      </c>
      <c r="BB189" s="81">
        <v>0</v>
      </c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  <c r="DR189" s="81"/>
      <c r="DS189" s="81"/>
    </row>
    <row r="190" spans="2:123" hidden="1" x14ac:dyDescent="0.2">
      <c r="B190" s="78" t="s">
        <v>174</v>
      </c>
      <c r="C190" s="78" t="s">
        <v>839</v>
      </c>
      <c r="D190" s="79" t="s">
        <v>1066</v>
      </c>
      <c r="E190" s="79" t="s">
        <v>840</v>
      </c>
      <c r="F190" s="79" t="s">
        <v>1071</v>
      </c>
      <c r="G190" s="80"/>
      <c r="H190" s="80">
        <v>45292</v>
      </c>
      <c r="I190" s="80">
        <v>45382</v>
      </c>
      <c r="J190" s="80"/>
      <c r="K190" s="65" t="s">
        <v>49</v>
      </c>
      <c r="L190" s="65" t="s">
        <v>73</v>
      </c>
      <c r="M190" s="65" t="s">
        <v>91</v>
      </c>
      <c r="N190" s="79" t="s">
        <v>376</v>
      </c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>
        <v>0</v>
      </c>
      <c r="AP190" s="81">
        <v>0</v>
      </c>
      <c r="AQ190" s="81"/>
      <c r="AR190" s="81">
        <v>0</v>
      </c>
      <c r="AS190" s="81"/>
      <c r="AT190" s="81">
        <v>0</v>
      </c>
      <c r="AU190" s="81">
        <v>1944.7996444873982</v>
      </c>
      <c r="AV190" s="81">
        <v>0</v>
      </c>
      <c r="AW190" s="81">
        <v>0</v>
      </c>
      <c r="AX190" s="81">
        <v>0</v>
      </c>
      <c r="AY190" s="81">
        <v>0</v>
      </c>
      <c r="AZ190" s="81">
        <v>0</v>
      </c>
      <c r="BA190" s="81">
        <v>0</v>
      </c>
      <c r="BB190" s="81">
        <v>0</v>
      </c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  <c r="DR190" s="81"/>
      <c r="DS190" s="81"/>
    </row>
    <row r="191" spans="2:123" hidden="1" x14ac:dyDescent="0.2">
      <c r="B191" s="78" t="s">
        <v>174</v>
      </c>
      <c r="C191" s="78" t="s">
        <v>839</v>
      </c>
      <c r="D191" s="79" t="s">
        <v>1066</v>
      </c>
      <c r="E191" s="79" t="s">
        <v>840</v>
      </c>
      <c r="F191" s="79" t="s">
        <v>1072</v>
      </c>
      <c r="G191" s="80"/>
      <c r="H191" s="80">
        <v>45383</v>
      </c>
      <c r="I191" s="80">
        <v>45473</v>
      </c>
      <c r="J191" s="80"/>
      <c r="K191" s="65" t="s">
        <v>49</v>
      </c>
      <c r="L191" s="65" t="s">
        <v>73</v>
      </c>
      <c r="M191" s="65" t="s">
        <v>91</v>
      </c>
      <c r="N191" s="79" t="s">
        <v>376</v>
      </c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>
        <v>0</v>
      </c>
      <c r="AP191" s="81">
        <v>0</v>
      </c>
      <c r="AQ191" s="81"/>
      <c r="AR191" s="81">
        <v>0</v>
      </c>
      <c r="AS191" s="81"/>
      <c r="AT191" s="81">
        <v>0</v>
      </c>
      <c r="AU191" s="81">
        <v>896.44670149290641</v>
      </c>
      <c r="AV191" s="81">
        <v>2.4179330839249931E-16</v>
      </c>
      <c r="AW191" s="81">
        <v>-4.0559316076602986E-16</v>
      </c>
      <c r="AX191" s="81">
        <v>-5.1513954598867711E-16</v>
      </c>
      <c r="AY191" s="81">
        <v>-1.553236035576545E-15</v>
      </c>
      <c r="AZ191" s="81">
        <v>-1.3723576287956E-15</v>
      </c>
      <c r="BA191" s="81">
        <v>-9.8753380638405311E-16</v>
      </c>
      <c r="BB191" s="81">
        <v>2.2151178199769451E-15</v>
      </c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</row>
    <row r="192" spans="2:123" hidden="1" x14ac:dyDescent="0.2">
      <c r="B192" s="78" t="s">
        <v>174</v>
      </c>
      <c r="C192" s="78" t="s">
        <v>839</v>
      </c>
      <c r="D192" s="79" t="s">
        <v>1066</v>
      </c>
      <c r="E192" s="79" t="s">
        <v>840</v>
      </c>
      <c r="F192" s="79" t="s">
        <v>1073</v>
      </c>
      <c r="G192" s="80"/>
      <c r="H192" s="80">
        <v>45383</v>
      </c>
      <c r="I192" s="80">
        <v>45473</v>
      </c>
      <c r="J192" s="80"/>
      <c r="K192" s="65" t="s">
        <v>49</v>
      </c>
      <c r="L192" s="65" t="s">
        <v>73</v>
      </c>
      <c r="M192" s="65" t="s">
        <v>91</v>
      </c>
      <c r="N192" s="79" t="s">
        <v>376</v>
      </c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>
        <v>0</v>
      </c>
      <c r="AP192" s="81">
        <v>0</v>
      </c>
      <c r="AQ192" s="81"/>
      <c r="AR192" s="81">
        <v>0</v>
      </c>
      <c r="AS192" s="81"/>
      <c r="AT192" s="81">
        <v>0</v>
      </c>
      <c r="AU192" s="81">
        <v>1183.2696706439258</v>
      </c>
      <c r="AV192" s="81">
        <v>0</v>
      </c>
      <c r="AW192" s="81">
        <v>0</v>
      </c>
      <c r="AX192" s="81">
        <v>0</v>
      </c>
      <c r="AY192" s="81">
        <v>0</v>
      </c>
      <c r="AZ192" s="81">
        <v>0</v>
      </c>
      <c r="BA192" s="81">
        <v>0</v>
      </c>
      <c r="BB192" s="81">
        <v>0</v>
      </c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  <c r="DR192" s="81"/>
      <c r="DS192" s="81"/>
    </row>
    <row r="193" spans="2:123" hidden="1" x14ac:dyDescent="0.2">
      <c r="B193" s="78" t="s">
        <v>174</v>
      </c>
      <c r="C193" s="78" t="s">
        <v>839</v>
      </c>
      <c r="D193" s="79" t="s">
        <v>1066</v>
      </c>
      <c r="E193" s="79" t="s">
        <v>840</v>
      </c>
      <c r="F193" s="79" t="s">
        <v>1074</v>
      </c>
      <c r="G193" s="80"/>
      <c r="H193" s="80">
        <v>45292</v>
      </c>
      <c r="I193" s="80">
        <v>45382</v>
      </c>
      <c r="J193" s="80"/>
      <c r="K193" s="65" t="s">
        <v>49</v>
      </c>
      <c r="L193" s="65" t="s">
        <v>73</v>
      </c>
      <c r="M193" s="65" t="s">
        <v>91</v>
      </c>
      <c r="N193" s="79" t="s">
        <v>376</v>
      </c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>
        <v>0</v>
      </c>
      <c r="AP193" s="81">
        <v>0</v>
      </c>
      <c r="AQ193" s="81"/>
      <c r="AR193" s="81">
        <v>0</v>
      </c>
      <c r="AS193" s="81"/>
      <c r="AT193" s="81">
        <v>0</v>
      </c>
      <c r="AU193" s="81">
        <v>2483.4671481480441</v>
      </c>
      <c r="AV193" s="81">
        <v>0</v>
      </c>
      <c r="AW193" s="81">
        <v>0</v>
      </c>
      <c r="AX193" s="81">
        <v>0</v>
      </c>
      <c r="AY193" s="81">
        <v>0</v>
      </c>
      <c r="AZ193" s="81">
        <v>0</v>
      </c>
      <c r="BA193" s="81">
        <v>0</v>
      </c>
      <c r="BB193" s="81">
        <v>0</v>
      </c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  <c r="DR193" s="81"/>
      <c r="DS193" s="81"/>
    </row>
    <row r="194" spans="2:123" hidden="1" x14ac:dyDescent="0.2">
      <c r="B194" s="78" t="s">
        <v>174</v>
      </c>
      <c r="C194" s="78" t="s">
        <v>839</v>
      </c>
      <c r="D194" s="79" t="s">
        <v>1066</v>
      </c>
      <c r="E194" s="79" t="s">
        <v>840</v>
      </c>
      <c r="F194" s="79" t="s">
        <v>1075</v>
      </c>
      <c r="G194" s="80"/>
      <c r="H194" s="80">
        <v>45383</v>
      </c>
      <c r="I194" s="80">
        <v>45473</v>
      </c>
      <c r="J194" s="80"/>
      <c r="K194" s="65" t="s">
        <v>49</v>
      </c>
      <c r="L194" s="65" t="s">
        <v>73</v>
      </c>
      <c r="M194" s="65" t="s">
        <v>91</v>
      </c>
      <c r="N194" s="79" t="s">
        <v>376</v>
      </c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>
        <v>0</v>
      </c>
      <c r="AP194" s="81">
        <v>0</v>
      </c>
      <c r="AQ194" s="81"/>
      <c r="AR194" s="81">
        <v>0</v>
      </c>
      <c r="AS194" s="81"/>
      <c r="AT194" s="81">
        <v>0</v>
      </c>
      <c r="AU194" s="81">
        <v>3100.0865567626693</v>
      </c>
      <c r="AV194" s="81">
        <v>9.6717323356999723E-16</v>
      </c>
      <c r="AW194" s="81">
        <v>-1.6223726430641195E-15</v>
      </c>
      <c r="AX194" s="81">
        <v>-2.0605581839547084E-15</v>
      </c>
      <c r="AY194" s="81">
        <v>-6.21294414230618E-15</v>
      </c>
      <c r="AZ194" s="81">
        <v>-5.4894305151824001E-15</v>
      </c>
      <c r="BA194" s="81">
        <v>-3.9501352255362124E-15</v>
      </c>
      <c r="BB194" s="81">
        <v>8.8604712799077805E-15</v>
      </c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</row>
    <row r="195" spans="2:123" hidden="1" x14ac:dyDescent="0.2">
      <c r="B195" s="78" t="s">
        <v>174</v>
      </c>
      <c r="C195" s="78" t="s">
        <v>839</v>
      </c>
      <c r="D195" s="79" t="s">
        <v>1066</v>
      </c>
      <c r="E195" s="79" t="s">
        <v>840</v>
      </c>
      <c r="F195" s="79" t="s">
        <v>1076</v>
      </c>
      <c r="G195" s="80"/>
      <c r="H195" s="80">
        <v>45474</v>
      </c>
      <c r="I195" s="80">
        <v>45657</v>
      </c>
      <c r="J195" s="80"/>
      <c r="K195" s="65" t="s">
        <v>49</v>
      </c>
      <c r="L195" s="65" t="s">
        <v>73</v>
      </c>
      <c r="M195" s="65" t="s">
        <v>91</v>
      </c>
      <c r="N195" s="79" t="s">
        <v>376</v>
      </c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>
        <v>0</v>
      </c>
      <c r="AP195" s="81">
        <v>0</v>
      </c>
      <c r="AQ195" s="81"/>
      <c r="AR195" s="81">
        <v>0</v>
      </c>
      <c r="AS195" s="81"/>
      <c r="AT195" s="81">
        <v>0</v>
      </c>
      <c r="AU195" s="81">
        <v>7.0574747573760082</v>
      </c>
      <c r="AV195" s="81">
        <v>59.552106567694594</v>
      </c>
      <c r="AW195" s="81">
        <v>-75.27863697526287</v>
      </c>
      <c r="AX195" s="81">
        <v>-56.937273885686075</v>
      </c>
      <c r="AY195" s="81">
        <v>11.016949514533161</v>
      </c>
      <c r="AZ195" s="81">
        <v>0</v>
      </c>
      <c r="BA195" s="81">
        <v>0</v>
      </c>
      <c r="BB195" s="81">
        <v>0</v>
      </c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  <c r="DR195" s="81"/>
      <c r="DS195" s="81"/>
    </row>
    <row r="196" spans="2:123" hidden="1" x14ac:dyDescent="0.2">
      <c r="B196" s="78" t="s">
        <v>174</v>
      </c>
      <c r="C196" s="78" t="s">
        <v>839</v>
      </c>
      <c r="D196" s="79" t="s">
        <v>1066</v>
      </c>
      <c r="E196" s="79" t="s">
        <v>840</v>
      </c>
      <c r="F196" s="79" t="s">
        <v>1077</v>
      </c>
      <c r="G196" s="80"/>
      <c r="H196" s="80">
        <v>45474</v>
      </c>
      <c r="I196" s="80">
        <v>45657</v>
      </c>
      <c r="J196" s="80"/>
      <c r="K196" s="65" t="s">
        <v>49</v>
      </c>
      <c r="L196" s="65" t="s">
        <v>73</v>
      </c>
      <c r="M196" s="65" t="s">
        <v>91</v>
      </c>
      <c r="N196" s="79" t="s">
        <v>376</v>
      </c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>
        <v>0</v>
      </c>
      <c r="AP196" s="81">
        <v>0</v>
      </c>
      <c r="AQ196" s="81"/>
      <c r="AR196" s="81">
        <v>0</v>
      </c>
      <c r="AS196" s="81"/>
      <c r="AT196" s="81">
        <v>0</v>
      </c>
      <c r="AU196" s="81">
        <v>9.6341204192568366</v>
      </c>
      <c r="AV196" s="81">
        <v>52.935205837952601</v>
      </c>
      <c r="AW196" s="81">
        <v>-66.914343978015751</v>
      </c>
      <c r="AX196" s="81">
        <v>-50.610910120607393</v>
      </c>
      <c r="AY196" s="81">
        <v>9.7928440129198986</v>
      </c>
      <c r="AZ196" s="81">
        <v>0</v>
      </c>
      <c r="BA196" s="81">
        <v>0</v>
      </c>
      <c r="BB196" s="81">
        <v>0</v>
      </c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  <c r="DR196" s="81"/>
      <c r="DS196" s="81"/>
    </row>
    <row r="197" spans="2:123" hidden="1" x14ac:dyDescent="0.2">
      <c r="B197" s="78" t="s">
        <v>174</v>
      </c>
      <c r="C197" s="78" t="s">
        <v>839</v>
      </c>
      <c r="D197" s="79" t="s">
        <v>1066</v>
      </c>
      <c r="E197" s="79" t="s">
        <v>840</v>
      </c>
      <c r="F197" s="79" t="s">
        <v>1078</v>
      </c>
      <c r="G197" s="80"/>
      <c r="H197" s="80">
        <v>45474</v>
      </c>
      <c r="I197" s="80">
        <v>45657</v>
      </c>
      <c r="J197" s="80"/>
      <c r="K197" s="65" t="s">
        <v>49</v>
      </c>
      <c r="L197" s="65" t="s">
        <v>73</v>
      </c>
      <c r="M197" s="65" t="s">
        <v>91</v>
      </c>
      <c r="N197" s="79" t="s">
        <v>376</v>
      </c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>
        <v>0</v>
      </c>
      <c r="AP197" s="81">
        <v>0</v>
      </c>
      <c r="AQ197" s="81"/>
      <c r="AR197" s="81">
        <v>0</v>
      </c>
      <c r="AS197" s="81"/>
      <c r="AT197" s="81">
        <v>0</v>
      </c>
      <c r="AU197" s="81">
        <v>0</v>
      </c>
      <c r="AV197" s="81">
        <v>972.09111625007779</v>
      </c>
      <c r="AW197" s="81">
        <v>3054.3988520640723</v>
      </c>
      <c r="AX197" s="81">
        <v>982.80259846021545</v>
      </c>
      <c r="AY197" s="81">
        <v>1024.9927229670714</v>
      </c>
      <c r="AZ197" s="81">
        <v>1.09788610303648E-14</v>
      </c>
      <c r="BA197" s="81">
        <v>7.9002704510724248E-15</v>
      </c>
      <c r="BB197" s="81">
        <v>-1.7720942559815561E-14</v>
      </c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  <c r="DR197" s="81"/>
      <c r="DS197" s="81"/>
    </row>
    <row r="198" spans="2:123" hidden="1" x14ac:dyDescent="0.2">
      <c r="B198" s="78" t="s">
        <v>262</v>
      </c>
      <c r="C198" s="78" t="s">
        <v>1063</v>
      </c>
      <c r="D198" s="79" t="s">
        <v>264</v>
      </c>
      <c r="E198" s="79" t="s">
        <v>1007</v>
      </c>
      <c r="F198" s="79" t="s">
        <v>1079</v>
      </c>
      <c r="G198" s="80"/>
      <c r="H198" s="80">
        <v>45536</v>
      </c>
      <c r="I198" s="80">
        <v>45900</v>
      </c>
      <c r="J198" s="80"/>
      <c r="K198" s="65" t="s">
        <v>65</v>
      </c>
      <c r="L198" s="65" t="s">
        <v>70</v>
      </c>
      <c r="M198" s="65" t="s">
        <v>93</v>
      </c>
      <c r="N198" s="79" t="s">
        <v>376</v>
      </c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>
        <v>0</v>
      </c>
      <c r="AP198" s="81">
        <v>0</v>
      </c>
      <c r="AQ198" s="81"/>
      <c r="AR198" s="81">
        <v>0</v>
      </c>
      <c r="AS198" s="81"/>
      <c r="AT198" s="81">
        <v>0</v>
      </c>
      <c r="AU198" s="81">
        <v>0</v>
      </c>
      <c r="AV198" s="81">
        <v>0</v>
      </c>
      <c r="AW198" s="81">
        <v>226.72041617705645</v>
      </c>
      <c r="AX198" s="81">
        <v>111.08547164932477</v>
      </c>
      <c r="AY198" s="81">
        <v>114.78832070430221</v>
      </c>
      <c r="AZ198" s="81">
        <v>114.78832070430221</v>
      </c>
      <c r="BA198" s="81">
        <v>100.05887235845123</v>
      </c>
      <c r="BB198" s="81">
        <v>112.93793529960172</v>
      </c>
      <c r="BC198" s="81">
        <v>111</v>
      </c>
      <c r="BD198" s="125">
        <v>112.99447853791537</v>
      </c>
      <c r="BE198" s="125">
        <v>112.27712621114441</v>
      </c>
      <c r="BF198" s="125">
        <v>116.01969708484921</v>
      </c>
      <c r="BG198" s="125">
        <v>116.01969708484921</v>
      </c>
      <c r="BH198" s="81">
        <v>0</v>
      </c>
      <c r="BI198" s="81">
        <v>0</v>
      </c>
      <c r="BJ198" s="81">
        <v>0</v>
      </c>
      <c r="BK198" s="81">
        <v>0</v>
      </c>
      <c r="BL198" s="81">
        <v>0</v>
      </c>
      <c r="BM198" s="81">
        <v>0</v>
      </c>
      <c r="BN198" s="81">
        <v>0</v>
      </c>
      <c r="BO198" s="81">
        <v>0</v>
      </c>
      <c r="BP198" s="81">
        <v>0</v>
      </c>
      <c r="BQ198" s="81">
        <v>0</v>
      </c>
      <c r="BR198" s="81">
        <v>0</v>
      </c>
      <c r="BS198" s="81">
        <v>0</v>
      </c>
      <c r="BT198" s="81">
        <v>0</v>
      </c>
      <c r="BU198" s="81">
        <v>0</v>
      </c>
      <c r="BV198" s="81">
        <v>0</v>
      </c>
      <c r="BW198" s="81">
        <v>0</v>
      </c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  <c r="DR198" s="81"/>
      <c r="DS198" s="81"/>
    </row>
    <row r="199" spans="2:123" hidden="1" x14ac:dyDescent="0.2">
      <c r="B199" s="78" t="s">
        <v>262</v>
      </c>
      <c r="C199" s="78" t="s">
        <v>1063</v>
      </c>
      <c r="D199" s="79" t="s">
        <v>264</v>
      </c>
      <c r="E199" s="79" t="s">
        <v>1007</v>
      </c>
      <c r="F199" s="79" t="s">
        <v>1080</v>
      </c>
      <c r="G199" s="80"/>
      <c r="H199" s="80">
        <v>45536</v>
      </c>
      <c r="I199" s="80">
        <v>45900</v>
      </c>
      <c r="J199" s="80"/>
      <c r="K199" s="65" t="s">
        <v>65</v>
      </c>
      <c r="L199" s="65" t="s">
        <v>70</v>
      </c>
      <c r="M199" s="65" t="s">
        <v>93</v>
      </c>
      <c r="N199" s="79" t="s">
        <v>376</v>
      </c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>
        <v>0</v>
      </c>
      <c r="AP199" s="81">
        <v>0</v>
      </c>
      <c r="AQ199" s="81"/>
      <c r="AR199" s="81">
        <v>0</v>
      </c>
      <c r="AS199" s="81"/>
      <c r="AT199" s="81">
        <v>0</v>
      </c>
      <c r="AU199" s="81">
        <v>0</v>
      </c>
      <c r="AV199" s="81">
        <v>0</v>
      </c>
      <c r="AW199" s="81">
        <v>90.68816647082258</v>
      </c>
      <c r="AX199" s="81">
        <v>44.434188659729912</v>
      </c>
      <c r="AY199" s="81">
        <v>45.915328281720896</v>
      </c>
      <c r="AZ199" s="81">
        <v>45.915328281720896</v>
      </c>
      <c r="BA199" s="81">
        <v>40.02354894338049</v>
      </c>
      <c r="BB199" s="81">
        <v>45.175174119840719</v>
      </c>
      <c r="BC199" s="81">
        <v>44</v>
      </c>
      <c r="BD199" s="127">
        <v>-4.9558981815003124E-3</v>
      </c>
      <c r="BE199" s="125">
        <v>73.954795553251984</v>
      </c>
      <c r="BF199" s="125">
        <v>76.419955405027039</v>
      </c>
      <c r="BG199" s="125">
        <v>76.419955405027039</v>
      </c>
      <c r="BH199" s="81">
        <v>0</v>
      </c>
      <c r="BI199" s="81">
        <v>0</v>
      </c>
      <c r="BJ199" s="81">
        <v>0</v>
      </c>
      <c r="BK199" s="81">
        <v>0</v>
      </c>
      <c r="BL199" s="81">
        <v>0</v>
      </c>
      <c r="BM199" s="81">
        <v>0</v>
      </c>
      <c r="BN199" s="81">
        <v>0</v>
      </c>
      <c r="BO199" s="81">
        <v>0</v>
      </c>
      <c r="BP199" s="81">
        <v>0</v>
      </c>
      <c r="BQ199" s="81">
        <v>0</v>
      </c>
      <c r="BR199" s="81">
        <v>0</v>
      </c>
      <c r="BS199" s="81">
        <v>0</v>
      </c>
      <c r="BT199" s="81">
        <v>0</v>
      </c>
      <c r="BU199" s="81">
        <v>0</v>
      </c>
      <c r="BV199" s="81">
        <v>0</v>
      </c>
      <c r="BW199" s="81">
        <v>0</v>
      </c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  <c r="DR199" s="81"/>
      <c r="DS199" s="81"/>
    </row>
    <row r="200" spans="2:123" hidden="1" x14ac:dyDescent="0.2">
      <c r="B200" s="78" t="s">
        <v>262</v>
      </c>
      <c r="C200" s="78" t="s">
        <v>1063</v>
      </c>
      <c r="D200" s="79" t="s">
        <v>264</v>
      </c>
      <c r="E200" s="79" t="s">
        <v>1007</v>
      </c>
      <c r="F200" s="79" t="s">
        <v>1081</v>
      </c>
      <c r="G200" s="80"/>
      <c r="H200" s="80">
        <v>45536</v>
      </c>
      <c r="I200" s="80">
        <v>45900</v>
      </c>
      <c r="J200" s="80"/>
      <c r="K200" s="65" t="s">
        <v>65</v>
      </c>
      <c r="L200" s="65" t="s">
        <v>70</v>
      </c>
      <c r="M200" s="65" t="s">
        <v>93</v>
      </c>
      <c r="N200" s="79" t="s">
        <v>376</v>
      </c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>
        <v>0</v>
      </c>
      <c r="AP200" s="81">
        <v>0</v>
      </c>
      <c r="AQ200" s="81"/>
      <c r="AR200" s="81">
        <v>0</v>
      </c>
      <c r="AS200" s="81"/>
      <c r="AT200" s="81">
        <v>0</v>
      </c>
      <c r="AU200" s="81">
        <v>0</v>
      </c>
      <c r="AV200" s="81">
        <v>0</v>
      </c>
      <c r="AW200" s="81">
        <v>1904.4514958872744</v>
      </c>
      <c r="AX200" s="81">
        <v>933.11796185432775</v>
      </c>
      <c r="AY200" s="81">
        <v>964.22189391613847</v>
      </c>
      <c r="AZ200" s="81">
        <v>964.22189391613847</v>
      </c>
      <c r="BA200" s="81">
        <v>840.49452781099058</v>
      </c>
      <c r="BB200" s="81">
        <v>948.67865651665431</v>
      </c>
      <c r="BC200" s="81">
        <v>928</v>
      </c>
      <c r="BD200" s="125">
        <v>949.15361971848904</v>
      </c>
      <c r="BE200" s="125">
        <v>943.12786017361316</v>
      </c>
      <c r="BF200" s="125">
        <v>974.56545551273348</v>
      </c>
      <c r="BG200" s="125">
        <v>974.56545551273348</v>
      </c>
      <c r="BH200" s="81">
        <v>0</v>
      </c>
      <c r="BI200" s="81">
        <v>0</v>
      </c>
      <c r="BJ200" s="81">
        <v>0</v>
      </c>
      <c r="BK200" s="81">
        <v>0</v>
      </c>
      <c r="BL200" s="81">
        <v>0</v>
      </c>
      <c r="BM200" s="81">
        <v>0</v>
      </c>
      <c r="BN200" s="81">
        <v>0</v>
      </c>
      <c r="BO200" s="81">
        <v>0</v>
      </c>
      <c r="BP200" s="81">
        <v>0</v>
      </c>
      <c r="BQ200" s="81">
        <v>0</v>
      </c>
      <c r="BR200" s="81">
        <v>0</v>
      </c>
      <c r="BS200" s="81">
        <v>0</v>
      </c>
      <c r="BT200" s="81">
        <v>0</v>
      </c>
      <c r="BU200" s="81">
        <v>0</v>
      </c>
      <c r="BV200" s="81">
        <v>0</v>
      </c>
      <c r="BW200" s="81">
        <v>0</v>
      </c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  <c r="DR200" s="81"/>
      <c r="DS200" s="81"/>
    </row>
    <row r="201" spans="2:123" hidden="1" x14ac:dyDescent="0.2">
      <c r="B201" s="78" t="s">
        <v>262</v>
      </c>
      <c r="C201" s="78" t="s">
        <v>1063</v>
      </c>
      <c r="D201" s="79" t="s">
        <v>264</v>
      </c>
      <c r="E201" s="79" t="s">
        <v>1007</v>
      </c>
      <c r="F201" s="79" t="s">
        <v>1082</v>
      </c>
      <c r="G201" s="80"/>
      <c r="H201" s="80">
        <v>45536</v>
      </c>
      <c r="I201" s="80">
        <v>45900</v>
      </c>
      <c r="J201" s="80"/>
      <c r="K201" s="65" t="s">
        <v>65</v>
      </c>
      <c r="L201" s="65" t="s">
        <v>70</v>
      </c>
      <c r="M201" s="65" t="s">
        <v>93</v>
      </c>
      <c r="N201" s="79" t="s">
        <v>376</v>
      </c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>
        <v>0</v>
      </c>
      <c r="AP201" s="81">
        <v>0</v>
      </c>
      <c r="AQ201" s="81"/>
      <c r="AR201" s="81">
        <v>0</v>
      </c>
      <c r="AS201" s="81"/>
      <c r="AT201" s="81">
        <v>0</v>
      </c>
      <c r="AU201" s="81">
        <v>0</v>
      </c>
      <c r="AV201" s="81">
        <v>0</v>
      </c>
      <c r="AW201" s="81">
        <v>408.09674911870161</v>
      </c>
      <c r="AX201" s="81">
        <v>199.9538489687846</v>
      </c>
      <c r="AY201" s="81">
        <v>206.61897726774404</v>
      </c>
      <c r="AZ201" s="81">
        <v>206.61897726774404</v>
      </c>
      <c r="BA201" s="81">
        <v>180.10597024521221</v>
      </c>
      <c r="BB201" s="81">
        <v>203.28828353928316</v>
      </c>
      <c r="BC201" s="81">
        <v>199</v>
      </c>
      <c r="BD201" s="125">
        <v>203.39006136824773</v>
      </c>
      <c r="BE201" s="125">
        <v>202.09882718005989</v>
      </c>
      <c r="BF201" s="125">
        <v>208.83545475272851</v>
      </c>
      <c r="BG201" s="125">
        <v>208.83545475272851</v>
      </c>
      <c r="BH201" s="81">
        <v>0</v>
      </c>
      <c r="BI201" s="81">
        <v>0</v>
      </c>
      <c r="BJ201" s="81">
        <v>0</v>
      </c>
      <c r="BK201" s="81">
        <v>0</v>
      </c>
      <c r="BL201" s="81">
        <v>0</v>
      </c>
      <c r="BM201" s="81">
        <v>0</v>
      </c>
      <c r="BN201" s="81">
        <v>0</v>
      </c>
      <c r="BO201" s="81">
        <v>0</v>
      </c>
      <c r="BP201" s="81">
        <v>0</v>
      </c>
      <c r="BQ201" s="81">
        <v>0</v>
      </c>
      <c r="BR201" s="81">
        <v>0</v>
      </c>
      <c r="BS201" s="81">
        <v>0</v>
      </c>
      <c r="BT201" s="81">
        <v>0</v>
      </c>
      <c r="BU201" s="81">
        <v>0</v>
      </c>
      <c r="BV201" s="81">
        <v>0</v>
      </c>
      <c r="BW201" s="81">
        <v>0</v>
      </c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  <c r="DR201" s="81"/>
      <c r="DS201" s="81"/>
    </row>
    <row r="202" spans="2:123" hidden="1" x14ac:dyDescent="0.2">
      <c r="B202" s="78" t="s">
        <v>165</v>
      </c>
      <c r="C202" s="78" t="s">
        <v>166</v>
      </c>
      <c r="D202" s="79" t="s">
        <v>168</v>
      </c>
      <c r="E202" s="79" t="s">
        <v>168</v>
      </c>
      <c r="F202" s="79" t="s">
        <v>1083</v>
      </c>
      <c r="G202" s="80"/>
      <c r="H202" s="80">
        <v>45536</v>
      </c>
      <c r="I202" s="80">
        <v>45596</v>
      </c>
      <c r="J202" s="80"/>
      <c r="K202" s="65" t="s">
        <v>63</v>
      </c>
      <c r="L202" s="65" t="s">
        <v>73</v>
      </c>
      <c r="M202" s="65" t="s">
        <v>93</v>
      </c>
      <c r="N202" s="79" t="s">
        <v>376</v>
      </c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>
        <v>0</v>
      </c>
      <c r="AP202" s="81">
        <v>0</v>
      </c>
      <c r="AQ202" s="81"/>
      <c r="AR202" s="81">
        <v>0</v>
      </c>
      <c r="AS202" s="81"/>
      <c r="AT202" s="81">
        <v>0</v>
      </c>
      <c r="AU202" s="81">
        <v>0</v>
      </c>
      <c r="AV202" s="81">
        <v>0</v>
      </c>
      <c r="AW202" s="81">
        <v>0</v>
      </c>
      <c r="AX202" s="81">
        <v>-4.3329067225957614</v>
      </c>
      <c r="AY202" s="81">
        <v>0</v>
      </c>
      <c r="AZ202" s="81">
        <v>0</v>
      </c>
      <c r="BA202" s="81">
        <v>0</v>
      </c>
      <c r="BB202" s="81">
        <v>0</v>
      </c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  <c r="DR202" s="81"/>
      <c r="DS202" s="81"/>
    </row>
    <row r="203" spans="2:123" hidden="1" x14ac:dyDescent="0.2">
      <c r="B203" s="78" t="s">
        <v>165</v>
      </c>
      <c r="C203" s="78" t="s">
        <v>166</v>
      </c>
      <c r="D203" s="79" t="s">
        <v>168</v>
      </c>
      <c r="E203" s="79" t="s">
        <v>168</v>
      </c>
      <c r="F203" s="79" t="s">
        <v>1084</v>
      </c>
      <c r="G203" s="80"/>
      <c r="H203" s="80">
        <v>45292</v>
      </c>
      <c r="I203" s="80">
        <v>45565</v>
      </c>
      <c r="J203" s="80"/>
      <c r="K203" s="65" t="s">
        <v>63</v>
      </c>
      <c r="L203" s="65" t="s">
        <v>73</v>
      </c>
      <c r="M203" s="65" t="s">
        <v>93</v>
      </c>
      <c r="N203" s="79" t="s">
        <v>376</v>
      </c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>
        <v>0</v>
      </c>
      <c r="AP203" s="81">
        <v>0</v>
      </c>
      <c r="AQ203" s="81"/>
      <c r="AR203" s="81">
        <v>0</v>
      </c>
      <c r="AS203" s="81"/>
      <c r="AT203" s="81">
        <v>0</v>
      </c>
      <c r="AU203" s="81">
        <v>0</v>
      </c>
      <c r="AV203" s="81">
        <v>0</v>
      </c>
      <c r="AW203" s="81">
        <v>0</v>
      </c>
      <c r="AX203" s="81">
        <v>15853.618926371564</v>
      </c>
      <c r="AY203" s="81">
        <v>0</v>
      </c>
      <c r="AZ203" s="81">
        <v>0</v>
      </c>
      <c r="BA203" s="81">
        <v>0</v>
      </c>
      <c r="BB203" s="81">
        <v>0</v>
      </c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</row>
    <row r="204" spans="2:123" hidden="1" x14ac:dyDescent="0.2">
      <c r="B204" s="78" t="s">
        <v>165</v>
      </c>
      <c r="C204" s="78" t="s">
        <v>166</v>
      </c>
      <c r="D204" s="79" t="s">
        <v>168</v>
      </c>
      <c r="E204" s="79" t="s">
        <v>168</v>
      </c>
      <c r="F204" s="79" t="s">
        <v>1085</v>
      </c>
      <c r="G204" s="80"/>
      <c r="H204" s="80">
        <v>45292</v>
      </c>
      <c r="I204" s="80">
        <v>45596</v>
      </c>
      <c r="J204" s="80"/>
      <c r="K204" s="65" t="s">
        <v>63</v>
      </c>
      <c r="L204" s="65" t="s">
        <v>73</v>
      </c>
      <c r="M204" s="65" t="s">
        <v>93</v>
      </c>
      <c r="N204" s="79" t="s">
        <v>376</v>
      </c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>
        <v>0</v>
      </c>
      <c r="AP204" s="81">
        <v>0</v>
      </c>
      <c r="AQ204" s="81"/>
      <c r="AR204" s="81">
        <v>0</v>
      </c>
      <c r="AS204" s="81"/>
      <c r="AT204" s="81">
        <v>0</v>
      </c>
      <c r="AU204" s="81">
        <v>0</v>
      </c>
      <c r="AV204" s="81">
        <v>0</v>
      </c>
      <c r="AW204" s="81">
        <v>0</v>
      </c>
      <c r="AX204" s="81">
        <v>7992.9972769621381</v>
      </c>
      <c r="AY204" s="81">
        <v>0</v>
      </c>
      <c r="AZ204" s="81">
        <v>0</v>
      </c>
      <c r="BA204" s="81">
        <v>0</v>
      </c>
      <c r="BB204" s="81">
        <v>0</v>
      </c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  <c r="DR204" s="81"/>
      <c r="DS204" s="81"/>
    </row>
    <row r="205" spans="2:123" hidden="1" x14ac:dyDescent="0.2">
      <c r="B205" s="78" t="s">
        <v>165</v>
      </c>
      <c r="C205" s="78" t="s">
        <v>166</v>
      </c>
      <c r="D205" s="79" t="s">
        <v>168</v>
      </c>
      <c r="E205" s="79" t="s">
        <v>168</v>
      </c>
      <c r="F205" s="79" t="s">
        <v>1086</v>
      </c>
      <c r="G205" s="80"/>
      <c r="H205" s="80">
        <v>45292</v>
      </c>
      <c r="I205" s="80">
        <v>45657</v>
      </c>
      <c r="J205" s="80"/>
      <c r="K205" s="65" t="s">
        <v>63</v>
      </c>
      <c r="L205" s="65" t="s">
        <v>73</v>
      </c>
      <c r="M205" s="65" t="s">
        <v>93</v>
      </c>
      <c r="N205" s="79" t="s">
        <v>376</v>
      </c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>
        <v>0</v>
      </c>
      <c r="AP205" s="81">
        <v>0</v>
      </c>
      <c r="AQ205" s="81"/>
      <c r="AR205" s="81">
        <v>0</v>
      </c>
      <c r="AS205" s="81"/>
      <c r="AT205" s="81">
        <v>0</v>
      </c>
      <c r="AU205" s="81">
        <v>0</v>
      </c>
      <c r="AV205" s="81">
        <v>0</v>
      </c>
      <c r="AW205" s="81">
        <v>0</v>
      </c>
      <c r="AX205" s="81">
        <v>911.56594550478724</v>
      </c>
      <c r="AY205" s="81">
        <v>87.558743754512776</v>
      </c>
      <c r="AZ205" s="81">
        <v>0</v>
      </c>
      <c r="BA205" s="81">
        <v>0</v>
      </c>
      <c r="BB205" s="81">
        <v>0</v>
      </c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1"/>
      <c r="CX205" s="81"/>
      <c r="CY205" s="81"/>
      <c r="CZ205" s="81"/>
      <c r="DA205" s="81"/>
      <c r="DB205" s="81"/>
      <c r="DC205" s="81"/>
      <c r="DD205" s="81"/>
      <c r="DE205" s="81"/>
      <c r="DF205" s="81"/>
      <c r="DG205" s="81"/>
      <c r="DH205" s="81"/>
      <c r="DI205" s="81"/>
      <c r="DJ205" s="81"/>
      <c r="DK205" s="81"/>
      <c r="DL205" s="81"/>
      <c r="DM205" s="81"/>
      <c r="DN205" s="81"/>
      <c r="DO205" s="81"/>
      <c r="DP205" s="81"/>
      <c r="DQ205" s="81"/>
      <c r="DR205" s="81"/>
      <c r="DS205" s="81"/>
    </row>
    <row r="206" spans="2:123" hidden="1" x14ac:dyDescent="0.2">
      <c r="B206" s="78" t="s">
        <v>165</v>
      </c>
      <c r="C206" s="78" t="s">
        <v>166</v>
      </c>
      <c r="D206" s="79" t="s">
        <v>168</v>
      </c>
      <c r="E206" s="79" t="s">
        <v>168</v>
      </c>
      <c r="F206" s="79" t="s">
        <v>1087</v>
      </c>
      <c r="G206" s="80"/>
      <c r="H206" s="80">
        <v>45292</v>
      </c>
      <c r="I206" s="80">
        <v>45535</v>
      </c>
      <c r="J206" s="80"/>
      <c r="K206" s="65" t="s">
        <v>63</v>
      </c>
      <c r="L206" s="65" t="s">
        <v>73</v>
      </c>
      <c r="M206" s="65" t="s">
        <v>93</v>
      </c>
      <c r="N206" s="79" t="s">
        <v>376</v>
      </c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>
        <v>0</v>
      </c>
      <c r="AP206" s="81">
        <v>0</v>
      </c>
      <c r="AQ206" s="81"/>
      <c r="AR206" s="81">
        <v>0</v>
      </c>
      <c r="AS206" s="81"/>
      <c r="AT206" s="81">
        <v>0</v>
      </c>
      <c r="AU206" s="81">
        <v>0</v>
      </c>
      <c r="AV206" s="81">
        <v>0</v>
      </c>
      <c r="AW206" s="81">
        <v>0</v>
      </c>
      <c r="AX206" s="81">
        <v>13370.286107958937</v>
      </c>
      <c r="AY206" s="81">
        <v>-13370.286345071201</v>
      </c>
      <c r="AZ206" s="81">
        <v>0</v>
      </c>
      <c r="BA206" s="81">
        <v>0</v>
      </c>
      <c r="BB206" s="81">
        <v>0</v>
      </c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1"/>
      <c r="CX206" s="81"/>
      <c r="CY206" s="81"/>
      <c r="CZ206" s="81"/>
      <c r="DA206" s="81"/>
      <c r="DB206" s="81"/>
      <c r="DC206" s="81"/>
      <c r="DD206" s="81"/>
      <c r="DE206" s="81"/>
      <c r="DF206" s="81"/>
      <c r="DG206" s="81"/>
      <c r="DH206" s="81"/>
      <c r="DI206" s="81"/>
      <c r="DJ206" s="81"/>
      <c r="DK206" s="81"/>
      <c r="DL206" s="81"/>
      <c r="DM206" s="81"/>
      <c r="DN206" s="81"/>
      <c r="DO206" s="81"/>
      <c r="DP206" s="81"/>
      <c r="DQ206" s="81"/>
      <c r="DR206" s="81"/>
      <c r="DS206" s="81"/>
    </row>
    <row r="207" spans="2:123" hidden="1" x14ac:dyDescent="0.2">
      <c r="B207" s="78" t="s">
        <v>165</v>
      </c>
      <c r="C207" s="78" t="s">
        <v>166</v>
      </c>
      <c r="D207" s="79" t="s">
        <v>168</v>
      </c>
      <c r="E207" s="79" t="s">
        <v>168</v>
      </c>
      <c r="F207" s="79" t="s">
        <v>1088</v>
      </c>
      <c r="G207" s="80"/>
      <c r="H207" s="80">
        <v>45292</v>
      </c>
      <c r="I207" s="80">
        <v>45596</v>
      </c>
      <c r="J207" s="80"/>
      <c r="K207" s="65" t="s">
        <v>63</v>
      </c>
      <c r="L207" s="65" t="s">
        <v>73</v>
      </c>
      <c r="M207" s="65" t="s">
        <v>93</v>
      </c>
      <c r="N207" s="79" t="s">
        <v>376</v>
      </c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>
        <v>0</v>
      </c>
      <c r="AP207" s="81">
        <v>0</v>
      </c>
      <c r="AQ207" s="81"/>
      <c r="AR207" s="81">
        <v>0</v>
      </c>
      <c r="AS207" s="81"/>
      <c r="AT207" s="81">
        <v>0</v>
      </c>
      <c r="AU207" s="81">
        <v>0</v>
      </c>
      <c r="AV207" s="81">
        <v>0</v>
      </c>
      <c r="AW207" s="81">
        <v>0</v>
      </c>
      <c r="AX207" s="81">
        <v>14582.224270670054</v>
      </c>
      <c r="AY207" s="81">
        <v>0</v>
      </c>
      <c r="AZ207" s="81">
        <v>0</v>
      </c>
      <c r="BA207" s="81">
        <v>0</v>
      </c>
      <c r="BB207" s="81">
        <v>0</v>
      </c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1"/>
      <c r="CX207" s="81"/>
      <c r="CY207" s="81"/>
      <c r="CZ207" s="81"/>
      <c r="DA207" s="81"/>
      <c r="DB207" s="81"/>
      <c r="DC207" s="81"/>
      <c r="DD207" s="81"/>
      <c r="DE207" s="81"/>
      <c r="DF207" s="81"/>
      <c r="DG207" s="81"/>
      <c r="DH207" s="81"/>
      <c r="DI207" s="81"/>
      <c r="DJ207" s="81"/>
      <c r="DK207" s="81"/>
      <c r="DL207" s="81"/>
      <c r="DM207" s="81"/>
      <c r="DN207" s="81"/>
      <c r="DO207" s="81"/>
      <c r="DP207" s="81"/>
      <c r="DQ207" s="81"/>
      <c r="DR207" s="81"/>
      <c r="DS207" s="81"/>
    </row>
    <row r="208" spans="2:123" hidden="1" x14ac:dyDescent="0.2">
      <c r="B208" s="78"/>
      <c r="C208" s="78"/>
      <c r="D208" s="79" t="s">
        <v>1089</v>
      </c>
      <c r="E208" s="79" t="s">
        <v>969</v>
      </c>
      <c r="F208" s="79" t="s">
        <v>1090</v>
      </c>
      <c r="G208" s="80"/>
      <c r="H208" s="80">
        <v>45474</v>
      </c>
      <c r="I208" s="80">
        <v>45838</v>
      </c>
      <c r="J208" s="80"/>
      <c r="K208" s="65" t="s">
        <v>46</v>
      </c>
      <c r="L208" s="65" t="s">
        <v>70</v>
      </c>
      <c r="M208" s="65" t="s">
        <v>93</v>
      </c>
      <c r="N208" s="79" t="s">
        <v>376</v>
      </c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>
        <v>0</v>
      </c>
      <c r="AP208" s="81">
        <v>0</v>
      </c>
      <c r="AQ208" s="81"/>
      <c r="AR208" s="81">
        <v>0</v>
      </c>
      <c r="AS208" s="81"/>
      <c r="AT208" s="81">
        <v>0</v>
      </c>
      <c r="AU208" s="81">
        <v>0</v>
      </c>
      <c r="AV208" s="81">
        <v>0</v>
      </c>
      <c r="AW208" s="81">
        <v>0</v>
      </c>
      <c r="AX208" s="81">
        <v>0</v>
      </c>
      <c r="AY208" s="81">
        <v>13769.921201499457</v>
      </c>
      <c r="AZ208" s="81">
        <v>2319.9323763395819</v>
      </c>
      <c r="BA208" s="81">
        <v>2022.2424729287002</v>
      </c>
      <c r="BB208" s="81">
        <v>2003.3044494952767</v>
      </c>
      <c r="BC208" s="81">
        <v>1954</v>
      </c>
      <c r="BD208" s="125">
        <v>1998.2181467757689</v>
      </c>
      <c r="BE208" s="125">
        <v>2269.179813951549</v>
      </c>
      <c r="BF208" s="81">
        <v>0</v>
      </c>
      <c r="BG208" s="81">
        <v>0</v>
      </c>
      <c r="BH208" s="81">
        <v>0</v>
      </c>
      <c r="BI208" s="81">
        <v>0</v>
      </c>
      <c r="BJ208" s="81">
        <v>0</v>
      </c>
      <c r="BK208" s="81">
        <v>0</v>
      </c>
      <c r="BL208" s="81">
        <v>0</v>
      </c>
      <c r="BM208" s="81">
        <v>0</v>
      </c>
      <c r="BN208" s="81">
        <v>0</v>
      </c>
      <c r="BO208" s="81">
        <v>0</v>
      </c>
      <c r="BP208" s="81">
        <v>0</v>
      </c>
      <c r="BQ208" s="81">
        <v>0</v>
      </c>
      <c r="BR208" s="81">
        <v>0</v>
      </c>
      <c r="BS208" s="81">
        <v>0</v>
      </c>
      <c r="BT208" s="81">
        <v>0</v>
      </c>
      <c r="BU208" s="81">
        <v>0</v>
      </c>
      <c r="BV208" s="81">
        <v>0</v>
      </c>
      <c r="BW208" s="81">
        <v>0</v>
      </c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1"/>
      <c r="CX208" s="81"/>
      <c r="CY208" s="81"/>
      <c r="CZ208" s="81"/>
      <c r="DA208" s="81"/>
      <c r="DB208" s="81"/>
      <c r="DC208" s="81"/>
      <c r="DD208" s="81"/>
      <c r="DE208" s="81"/>
      <c r="DF208" s="81"/>
      <c r="DG208" s="81"/>
      <c r="DH208" s="81"/>
      <c r="DI208" s="81"/>
      <c r="DJ208" s="81"/>
      <c r="DK208" s="81"/>
      <c r="DL208" s="81"/>
      <c r="DM208" s="81"/>
      <c r="DN208" s="81"/>
      <c r="DO208" s="81"/>
      <c r="DP208" s="81"/>
      <c r="DQ208" s="81"/>
      <c r="DR208" s="81"/>
      <c r="DS208" s="81"/>
    </row>
    <row r="209" spans="2:123" hidden="1" x14ac:dyDescent="0.2">
      <c r="B209" s="78"/>
      <c r="C209" s="78"/>
      <c r="D209" s="79" t="s">
        <v>1066</v>
      </c>
      <c r="E209" s="79" t="s">
        <v>840</v>
      </c>
      <c r="F209" s="79" t="s">
        <v>1091</v>
      </c>
      <c r="G209" s="80"/>
      <c r="H209" s="80">
        <v>45566</v>
      </c>
      <c r="I209" s="80">
        <v>45657</v>
      </c>
      <c r="J209" s="80"/>
      <c r="K209" s="65" t="s">
        <v>49</v>
      </c>
      <c r="L209" s="65" t="s">
        <v>73</v>
      </c>
      <c r="M209" s="65" t="s">
        <v>91</v>
      </c>
      <c r="N209" s="79" t="s">
        <v>376</v>
      </c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>
        <v>0</v>
      </c>
      <c r="AP209" s="81">
        <v>0</v>
      </c>
      <c r="AQ209" s="81"/>
      <c r="AR209" s="81">
        <v>0</v>
      </c>
      <c r="AS209" s="81"/>
      <c r="AT209" s="81">
        <v>0</v>
      </c>
      <c r="AU209" s="81">
        <v>0</v>
      </c>
      <c r="AV209" s="81">
        <v>0</v>
      </c>
      <c r="AW209" s="81">
        <v>0</v>
      </c>
      <c r="AX209" s="81">
        <v>0</v>
      </c>
      <c r="AY209" s="81">
        <v>11145.167359531959</v>
      </c>
      <c r="AZ209" s="81">
        <v>0</v>
      </c>
      <c r="BA209" s="81">
        <v>0</v>
      </c>
      <c r="BB209" s="81">
        <v>0</v>
      </c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1"/>
      <c r="CX209" s="81"/>
      <c r="CY209" s="81"/>
      <c r="CZ209" s="81"/>
      <c r="DA209" s="81"/>
      <c r="DB209" s="81"/>
      <c r="DC209" s="81"/>
      <c r="DD209" s="81"/>
      <c r="DE209" s="81"/>
      <c r="DF209" s="81"/>
      <c r="DG209" s="81"/>
      <c r="DH209" s="81"/>
      <c r="DI209" s="81"/>
      <c r="DJ209" s="81"/>
      <c r="DK209" s="81"/>
      <c r="DL209" s="81"/>
      <c r="DM209" s="81"/>
      <c r="DN209" s="81"/>
      <c r="DO209" s="81"/>
      <c r="DP209" s="81"/>
      <c r="DQ209" s="81"/>
      <c r="DR209" s="81"/>
      <c r="DS209" s="81"/>
    </row>
    <row r="210" spans="2:123" hidden="1" x14ac:dyDescent="0.2">
      <c r="B210" s="78"/>
      <c r="C210" s="78"/>
      <c r="D210" s="79" t="s">
        <v>1066</v>
      </c>
      <c r="E210" s="79" t="s">
        <v>840</v>
      </c>
      <c r="F210" s="79" t="s">
        <v>1092</v>
      </c>
      <c r="G210" s="80"/>
      <c r="H210" s="80">
        <v>45474</v>
      </c>
      <c r="I210" s="80">
        <v>45565</v>
      </c>
      <c r="J210" s="80"/>
      <c r="K210" s="65" t="s">
        <v>49</v>
      </c>
      <c r="L210" s="65" t="s">
        <v>73</v>
      </c>
      <c r="M210" s="65" t="s">
        <v>91</v>
      </c>
      <c r="N210" s="79" t="s">
        <v>376</v>
      </c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>
        <v>0</v>
      </c>
      <c r="AP210" s="81">
        <v>0</v>
      </c>
      <c r="AQ210" s="81"/>
      <c r="AR210" s="81">
        <v>0</v>
      </c>
      <c r="AS210" s="81"/>
      <c r="AT210" s="81">
        <v>0</v>
      </c>
      <c r="AU210" s="81">
        <v>0</v>
      </c>
      <c r="AV210" s="81">
        <v>0</v>
      </c>
      <c r="AW210" s="81">
        <v>0</v>
      </c>
      <c r="AX210" s="81">
        <v>0</v>
      </c>
      <c r="AY210" s="81">
        <v>10984.770278838723</v>
      </c>
      <c r="AZ210" s="81">
        <v>0</v>
      </c>
      <c r="BA210" s="81">
        <v>0</v>
      </c>
      <c r="BB210" s="81">
        <v>0</v>
      </c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81"/>
      <c r="CX210" s="81"/>
      <c r="CY210" s="81"/>
      <c r="CZ210" s="81"/>
      <c r="DA210" s="81"/>
      <c r="DB210" s="81"/>
      <c r="DC210" s="81"/>
      <c r="DD210" s="81"/>
      <c r="DE210" s="81"/>
      <c r="DF210" s="81"/>
      <c r="DG210" s="81"/>
      <c r="DH210" s="81"/>
      <c r="DI210" s="81"/>
      <c r="DJ210" s="81"/>
      <c r="DK210" s="81"/>
      <c r="DL210" s="81"/>
      <c r="DM210" s="81"/>
      <c r="DN210" s="81"/>
      <c r="DO210" s="81"/>
      <c r="DP210" s="81"/>
      <c r="DQ210" s="81"/>
      <c r="DR210" s="81"/>
      <c r="DS210" s="81"/>
    </row>
    <row r="211" spans="2:123" hidden="1" x14ac:dyDescent="0.2">
      <c r="B211" s="78"/>
      <c r="C211" s="78"/>
      <c r="D211" s="79" t="s">
        <v>1066</v>
      </c>
      <c r="E211" s="79" t="s">
        <v>840</v>
      </c>
      <c r="F211" s="79" t="s">
        <v>1093</v>
      </c>
      <c r="G211" s="80"/>
      <c r="H211" s="80">
        <v>45383</v>
      </c>
      <c r="I211" s="80">
        <v>45473</v>
      </c>
      <c r="J211" s="80"/>
      <c r="K211" s="65" t="s">
        <v>49</v>
      </c>
      <c r="L211" s="65" t="s">
        <v>73</v>
      </c>
      <c r="M211" s="65" t="s">
        <v>91</v>
      </c>
      <c r="N211" s="79" t="s">
        <v>376</v>
      </c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>
        <v>0</v>
      </c>
      <c r="AP211" s="81">
        <v>0</v>
      </c>
      <c r="AQ211" s="81"/>
      <c r="AR211" s="81">
        <v>0</v>
      </c>
      <c r="AS211" s="81"/>
      <c r="AT211" s="81">
        <v>0</v>
      </c>
      <c r="AU211" s="81">
        <v>0</v>
      </c>
      <c r="AV211" s="81">
        <v>0</v>
      </c>
      <c r="AW211" s="81">
        <v>0</v>
      </c>
      <c r="AX211" s="81">
        <v>0</v>
      </c>
      <c r="AY211" s="81">
        <v>10207.087459763772</v>
      </c>
      <c r="AZ211" s="81">
        <v>0</v>
      </c>
      <c r="BA211" s="81">
        <v>0</v>
      </c>
      <c r="BB211" s="81">
        <v>0</v>
      </c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81"/>
      <c r="CX211" s="81"/>
      <c r="CY211" s="81"/>
      <c r="CZ211" s="81"/>
      <c r="DA211" s="81"/>
      <c r="DB211" s="81"/>
      <c r="DC211" s="81"/>
      <c r="DD211" s="81"/>
      <c r="DE211" s="81"/>
      <c r="DF211" s="81"/>
      <c r="DG211" s="81"/>
      <c r="DH211" s="81"/>
      <c r="DI211" s="81"/>
      <c r="DJ211" s="81"/>
      <c r="DK211" s="81"/>
      <c r="DL211" s="81"/>
      <c r="DM211" s="81"/>
      <c r="DN211" s="81"/>
      <c r="DO211" s="81"/>
      <c r="DP211" s="81"/>
      <c r="DQ211" s="81"/>
      <c r="DR211" s="81"/>
      <c r="DS211" s="81"/>
    </row>
    <row r="212" spans="2:123" hidden="1" x14ac:dyDescent="0.2">
      <c r="B212" s="78"/>
      <c r="C212" s="78"/>
      <c r="D212" s="79" t="s">
        <v>1066</v>
      </c>
      <c r="E212" s="79" t="s">
        <v>840</v>
      </c>
      <c r="F212" s="79" t="s">
        <v>1094</v>
      </c>
      <c r="G212" s="80"/>
      <c r="H212" s="80">
        <v>45292</v>
      </c>
      <c r="I212" s="80">
        <v>45382</v>
      </c>
      <c r="J212" s="80"/>
      <c r="K212" s="65" t="s">
        <v>49</v>
      </c>
      <c r="L212" s="65" t="s">
        <v>73</v>
      </c>
      <c r="M212" s="65" t="s">
        <v>91</v>
      </c>
      <c r="N212" s="79" t="s">
        <v>376</v>
      </c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>
        <v>0</v>
      </c>
      <c r="AP212" s="81">
        <v>0</v>
      </c>
      <c r="AQ212" s="81"/>
      <c r="AR212" s="81">
        <v>0</v>
      </c>
      <c r="AS212" s="81"/>
      <c r="AT212" s="81">
        <v>0</v>
      </c>
      <c r="AU212" s="81">
        <v>0</v>
      </c>
      <c r="AV212" s="81">
        <v>0</v>
      </c>
      <c r="AW212" s="81">
        <v>0</v>
      </c>
      <c r="AX212" s="81">
        <v>0</v>
      </c>
      <c r="AY212" s="81">
        <v>7290.7767400375324</v>
      </c>
      <c r="AZ212" s="81">
        <v>0</v>
      </c>
      <c r="BA212" s="81">
        <v>0</v>
      </c>
      <c r="BB212" s="81">
        <v>0</v>
      </c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1"/>
      <c r="CX212" s="81"/>
      <c r="CY212" s="81"/>
      <c r="CZ212" s="81"/>
      <c r="DA212" s="81"/>
      <c r="DB212" s="81"/>
      <c r="DC212" s="81"/>
      <c r="DD212" s="81"/>
      <c r="DE212" s="81"/>
      <c r="DF212" s="81"/>
      <c r="DG212" s="81"/>
      <c r="DH212" s="81"/>
      <c r="DI212" s="81"/>
      <c r="DJ212" s="81"/>
      <c r="DK212" s="81"/>
      <c r="DL212" s="81"/>
      <c r="DM212" s="81"/>
      <c r="DN212" s="81"/>
      <c r="DO212" s="81"/>
      <c r="DP212" s="81"/>
      <c r="DQ212" s="81"/>
      <c r="DR212" s="81"/>
      <c r="DS212" s="81"/>
    </row>
    <row r="213" spans="2:123" hidden="1" x14ac:dyDescent="0.2">
      <c r="B213" s="78"/>
      <c r="C213" s="78"/>
      <c r="D213" s="79" t="s">
        <v>1066</v>
      </c>
      <c r="E213" s="79" t="s">
        <v>840</v>
      </c>
      <c r="F213" s="79" t="s">
        <v>1095</v>
      </c>
      <c r="G213" s="80"/>
      <c r="H213" s="80">
        <v>45658</v>
      </c>
      <c r="I213" s="80">
        <v>45838</v>
      </c>
      <c r="J213" s="80"/>
      <c r="K213" s="65" t="s">
        <v>49</v>
      </c>
      <c r="L213" s="65" t="s">
        <v>73</v>
      </c>
      <c r="M213" s="65" t="s">
        <v>91</v>
      </c>
      <c r="N213" s="79" t="s">
        <v>376</v>
      </c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>
        <v>0</v>
      </c>
      <c r="AP213" s="81">
        <v>0</v>
      </c>
      <c r="AQ213" s="81"/>
      <c r="AR213" s="81">
        <v>0</v>
      </c>
      <c r="AS213" s="81"/>
      <c r="AT213" s="81">
        <v>0</v>
      </c>
      <c r="AU213" s="81">
        <v>0</v>
      </c>
      <c r="AV213" s="81">
        <v>0</v>
      </c>
      <c r="AW213" s="81">
        <v>0</v>
      </c>
      <c r="AX213" s="81">
        <v>0</v>
      </c>
      <c r="AY213" s="81">
        <v>-100.30607528424926</v>
      </c>
      <c r="AZ213" s="81">
        <v>-296.60244279520725</v>
      </c>
      <c r="BA213" s="81">
        <v>-287.9482615534547</v>
      </c>
      <c r="BB213" s="81">
        <v>525.32478514021057</v>
      </c>
      <c r="BC213" s="81">
        <v>0</v>
      </c>
      <c r="BD213" s="81">
        <v>0</v>
      </c>
      <c r="BE213" s="81">
        <v>0</v>
      </c>
      <c r="BF213" s="81">
        <v>0</v>
      </c>
      <c r="BG213" s="81">
        <v>0</v>
      </c>
      <c r="BH213" s="81">
        <v>0</v>
      </c>
      <c r="BI213" s="81">
        <v>0</v>
      </c>
      <c r="BJ213" s="81">
        <v>0</v>
      </c>
      <c r="BK213" s="81">
        <v>0</v>
      </c>
      <c r="BL213" s="81">
        <v>0</v>
      </c>
      <c r="BM213" s="81">
        <v>0</v>
      </c>
      <c r="BN213" s="81">
        <v>0</v>
      </c>
      <c r="BO213" s="81">
        <v>0</v>
      </c>
      <c r="BP213" s="81">
        <v>0</v>
      </c>
      <c r="BQ213" s="81">
        <v>0</v>
      </c>
      <c r="BR213" s="81">
        <v>0</v>
      </c>
      <c r="BS213" s="81">
        <v>0</v>
      </c>
      <c r="BT213" s="81">
        <v>0</v>
      </c>
      <c r="BU213" s="81">
        <v>0</v>
      </c>
      <c r="BV213" s="81">
        <v>0</v>
      </c>
      <c r="BW213" s="81">
        <v>0</v>
      </c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81"/>
      <c r="CX213" s="81"/>
      <c r="CY213" s="81"/>
      <c r="CZ213" s="81"/>
      <c r="DA213" s="81"/>
      <c r="DB213" s="81"/>
      <c r="DC213" s="81"/>
      <c r="DD213" s="81"/>
      <c r="DE213" s="81"/>
      <c r="DF213" s="81"/>
      <c r="DG213" s="81"/>
      <c r="DH213" s="81"/>
      <c r="DI213" s="81"/>
      <c r="DJ213" s="81"/>
      <c r="DK213" s="81"/>
      <c r="DL213" s="81"/>
      <c r="DM213" s="81"/>
      <c r="DN213" s="81"/>
      <c r="DO213" s="81"/>
      <c r="DP213" s="81"/>
      <c r="DQ213" s="81"/>
      <c r="DR213" s="81"/>
      <c r="DS213" s="81"/>
    </row>
    <row r="214" spans="2:123" hidden="1" x14ac:dyDescent="0.2">
      <c r="B214" s="78"/>
      <c r="C214" s="78"/>
      <c r="D214" s="79" t="s">
        <v>1066</v>
      </c>
      <c r="E214" s="79" t="s">
        <v>840</v>
      </c>
      <c r="F214" s="79" t="s">
        <v>1096</v>
      </c>
      <c r="G214" s="80"/>
      <c r="H214" s="80">
        <v>45566</v>
      </c>
      <c r="I214" s="80">
        <v>45657</v>
      </c>
      <c r="J214" s="80"/>
      <c r="K214" s="65" t="s">
        <v>49</v>
      </c>
      <c r="L214" s="65" t="s">
        <v>73</v>
      </c>
      <c r="M214" s="65" t="s">
        <v>91</v>
      </c>
      <c r="N214" s="79" t="s">
        <v>376</v>
      </c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>
        <v>0</v>
      </c>
      <c r="AP214" s="81">
        <v>0</v>
      </c>
      <c r="AQ214" s="81"/>
      <c r="AR214" s="81">
        <v>0</v>
      </c>
      <c r="AS214" s="81"/>
      <c r="AT214" s="81">
        <v>0</v>
      </c>
      <c r="AU214" s="81">
        <v>0</v>
      </c>
      <c r="AV214" s="81">
        <v>0</v>
      </c>
      <c r="AW214" s="81">
        <v>0</v>
      </c>
      <c r="AX214" s="81">
        <v>0</v>
      </c>
      <c r="AY214" s="81">
        <v>63.039442322552127</v>
      </c>
      <c r="AZ214" s="81">
        <v>0</v>
      </c>
      <c r="BA214" s="81">
        <v>0</v>
      </c>
      <c r="BB214" s="81">
        <v>0</v>
      </c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81"/>
      <c r="CX214" s="81"/>
      <c r="CY214" s="81"/>
      <c r="CZ214" s="81"/>
      <c r="DA214" s="81"/>
      <c r="DB214" s="81"/>
      <c r="DC214" s="81"/>
      <c r="DD214" s="81"/>
      <c r="DE214" s="81"/>
      <c r="DF214" s="81"/>
      <c r="DG214" s="81"/>
      <c r="DH214" s="81"/>
      <c r="DI214" s="81"/>
      <c r="DJ214" s="81"/>
      <c r="DK214" s="81"/>
      <c r="DL214" s="81"/>
      <c r="DM214" s="81"/>
      <c r="DN214" s="81"/>
      <c r="DO214" s="81"/>
      <c r="DP214" s="81"/>
      <c r="DQ214" s="81"/>
      <c r="DR214" s="81"/>
      <c r="DS214" s="81"/>
    </row>
    <row r="215" spans="2:123" hidden="1" x14ac:dyDescent="0.2">
      <c r="B215" s="78"/>
      <c r="C215" s="78"/>
      <c r="D215" s="79" t="s">
        <v>1066</v>
      </c>
      <c r="E215" s="79" t="s">
        <v>840</v>
      </c>
      <c r="F215" s="79" t="s">
        <v>1097</v>
      </c>
      <c r="G215" s="80"/>
      <c r="H215" s="80">
        <v>45566</v>
      </c>
      <c r="I215" s="80">
        <v>45657</v>
      </c>
      <c r="J215" s="80"/>
      <c r="K215" s="65" t="s">
        <v>49</v>
      </c>
      <c r="L215" s="65" t="s">
        <v>73</v>
      </c>
      <c r="M215" s="65" t="s">
        <v>91</v>
      </c>
      <c r="N215" s="79" t="s">
        <v>376</v>
      </c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>
        <v>0</v>
      </c>
      <c r="AP215" s="81">
        <v>0</v>
      </c>
      <c r="AQ215" s="81"/>
      <c r="AR215" s="81">
        <v>0</v>
      </c>
      <c r="AS215" s="81"/>
      <c r="AT215" s="81">
        <v>0</v>
      </c>
      <c r="AU215" s="81">
        <v>0</v>
      </c>
      <c r="AV215" s="81">
        <v>0</v>
      </c>
      <c r="AW215" s="81">
        <v>0</v>
      </c>
      <c r="AX215" s="81">
        <v>0</v>
      </c>
      <c r="AY215" s="81">
        <v>15.7599198587041</v>
      </c>
      <c r="AZ215" s="81">
        <v>0</v>
      </c>
      <c r="BA215" s="81">
        <v>0</v>
      </c>
      <c r="BB215" s="81">
        <v>0</v>
      </c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1"/>
      <c r="CX215" s="81"/>
      <c r="CY215" s="81"/>
      <c r="CZ215" s="81"/>
      <c r="DA215" s="81"/>
      <c r="DB215" s="81"/>
      <c r="DC215" s="81"/>
      <c r="DD215" s="81"/>
      <c r="DE215" s="81"/>
      <c r="DF215" s="81"/>
      <c r="DG215" s="81"/>
      <c r="DH215" s="81"/>
      <c r="DI215" s="81"/>
      <c r="DJ215" s="81"/>
      <c r="DK215" s="81"/>
      <c r="DL215" s="81"/>
      <c r="DM215" s="81"/>
      <c r="DN215" s="81"/>
      <c r="DO215" s="81"/>
      <c r="DP215" s="81"/>
      <c r="DQ215" s="81"/>
      <c r="DR215" s="81"/>
      <c r="DS215" s="81"/>
    </row>
    <row r="216" spans="2:123" hidden="1" x14ac:dyDescent="0.2">
      <c r="B216" s="78"/>
      <c r="C216" s="78"/>
      <c r="D216" s="79" t="s">
        <v>1066</v>
      </c>
      <c r="E216" s="79" t="s">
        <v>840</v>
      </c>
      <c r="F216" s="79" t="s">
        <v>1098</v>
      </c>
      <c r="G216" s="80"/>
      <c r="H216" s="80">
        <v>45474</v>
      </c>
      <c r="I216" s="80">
        <v>45565</v>
      </c>
      <c r="J216" s="80"/>
      <c r="K216" s="65" t="s">
        <v>49</v>
      </c>
      <c r="L216" s="65" t="s">
        <v>73</v>
      </c>
      <c r="M216" s="65" t="s">
        <v>91</v>
      </c>
      <c r="N216" s="79" t="s">
        <v>376</v>
      </c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>
        <v>0</v>
      </c>
      <c r="AP216" s="81">
        <v>0</v>
      </c>
      <c r="AQ216" s="81"/>
      <c r="AR216" s="81">
        <v>0</v>
      </c>
      <c r="AS216" s="81"/>
      <c r="AT216" s="81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1825.7320673363506</v>
      </c>
      <c r="AZ216" s="81">
        <v>0</v>
      </c>
      <c r="BA216" s="81">
        <v>0</v>
      </c>
      <c r="BB216" s="81">
        <v>0</v>
      </c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81"/>
      <c r="CX216" s="81"/>
      <c r="CY216" s="81"/>
      <c r="CZ216" s="81"/>
      <c r="DA216" s="81"/>
      <c r="DB216" s="81"/>
      <c r="DC216" s="81"/>
      <c r="DD216" s="81"/>
      <c r="DE216" s="81"/>
      <c r="DF216" s="81"/>
      <c r="DG216" s="81"/>
      <c r="DH216" s="81"/>
      <c r="DI216" s="81"/>
      <c r="DJ216" s="81"/>
      <c r="DK216" s="81"/>
      <c r="DL216" s="81"/>
      <c r="DM216" s="81"/>
      <c r="DN216" s="81"/>
      <c r="DO216" s="81"/>
      <c r="DP216" s="81"/>
      <c r="DQ216" s="81"/>
      <c r="DR216" s="81"/>
      <c r="DS216" s="81"/>
    </row>
    <row r="217" spans="2:123" hidden="1" x14ac:dyDescent="0.2">
      <c r="B217" s="78"/>
      <c r="C217" s="78"/>
      <c r="D217" s="79" t="s">
        <v>1066</v>
      </c>
      <c r="E217" s="79" t="s">
        <v>840</v>
      </c>
      <c r="F217" s="79" t="s">
        <v>1099</v>
      </c>
      <c r="G217" s="80"/>
      <c r="H217" s="80">
        <v>45474</v>
      </c>
      <c r="I217" s="80">
        <v>45565</v>
      </c>
      <c r="J217" s="80"/>
      <c r="K217" s="65" t="s">
        <v>49</v>
      </c>
      <c r="L217" s="65" t="s">
        <v>73</v>
      </c>
      <c r="M217" s="65" t="s">
        <v>91</v>
      </c>
      <c r="N217" s="79" t="s">
        <v>376</v>
      </c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>
        <v>0</v>
      </c>
      <c r="AP217" s="81">
        <v>0</v>
      </c>
      <c r="AQ217" s="81"/>
      <c r="AR217" s="81">
        <v>0</v>
      </c>
      <c r="AS217" s="81"/>
      <c r="AT217" s="81">
        <v>0</v>
      </c>
      <c r="AU217" s="81">
        <v>0</v>
      </c>
      <c r="AV217" s="81">
        <v>0</v>
      </c>
      <c r="AW217" s="81">
        <v>0</v>
      </c>
      <c r="AX217" s="81">
        <v>0</v>
      </c>
      <c r="AY217" s="81">
        <v>516.42588740479084</v>
      </c>
      <c r="AZ217" s="81">
        <v>0</v>
      </c>
      <c r="BA217" s="81">
        <v>0</v>
      </c>
      <c r="BB217" s="81">
        <v>0</v>
      </c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81"/>
      <c r="CX217" s="81"/>
      <c r="CY217" s="81"/>
      <c r="CZ217" s="81"/>
      <c r="DA217" s="81"/>
      <c r="DB217" s="81"/>
      <c r="DC217" s="81"/>
      <c r="DD217" s="81"/>
      <c r="DE217" s="81"/>
      <c r="DF217" s="81"/>
      <c r="DG217" s="81"/>
      <c r="DH217" s="81"/>
      <c r="DI217" s="81"/>
      <c r="DJ217" s="81"/>
      <c r="DK217" s="81"/>
      <c r="DL217" s="81"/>
      <c r="DM217" s="81"/>
      <c r="DN217" s="81"/>
      <c r="DO217" s="81"/>
      <c r="DP217" s="81"/>
      <c r="DQ217" s="81"/>
      <c r="DR217" s="81"/>
      <c r="DS217" s="81"/>
    </row>
    <row r="218" spans="2:123" hidden="1" x14ac:dyDescent="0.2">
      <c r="B218" s="78"/>
      <c r="C218" s="78"/>
      <c r="D218" s="79" t="s">
        <v>1066</v>
      </c>
      <c r="E218" s="79" t="s">
        <v>840</v>
      </c>
      <c r="F218" s="79" t="s">
        <v>1100</v>
      </c>
      <c r="G218" s="80"/>
      <c r="H218" s="80">
        <v>45566</v>
      </c>
      <c r="I218" s="80">
        <v>45626</v>
      </c>
      <c r="J218" s="80"/>
      <c r="K218" s="65" t="s">
        <v>49</v>
      </c>
      <c r="L218" s="65" t="s">
        <v>73</v>
      </c>
      <c r="M218" s="65" t="s">
        <v>91</v>
      </c>
      <c r="N218" s="79" t="s">
        <v>376</v>
      </c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>
        <v>0</v>
      </c>
      <c r="AP218" s="81">
        <v>0</v>
      </c>
      <c r="AQ218" s="81"/>
      <c r="AR218" s="81">
        <v>0</v>
      </c>
      <c r="AS218" s="81"/>
      <c r="AT218" s="81">
        <v>0</v>
      </c>
      <c r="AU218" s="81">
        <v>0</v>
      </c>
      <c r="AV218" s="81">
        <v>0</v>
      </c>
      <c r="AW218" s="81">
        <v>0</v>
      </c>
      <c r="AX218" s="81">
        <v>0</v>
      </c>
      <c r="AY218" s="81">
        <v>299.72953465062369</v>
      </c>
      <c r="AZ218" s="81">
        <v>0</v>
      </c>
      <c r="BA218" s="81">
        <v>0</v>
      </c>
      <c r="BB218" s="81">
        <v>0</v>
      </c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81"/>
      <c r="CX218" s="81"/>
      <c r="CY218" s="81"/>
      <c r="CZ218" s="81"/>
      <c r="DA218" s="81"/>
      <c r="DB218" s="81"/>
      <c r="DC218" s="81"/>
      <c r="DD218" s="81"/>
      <c r="DE218" s="81"/>
      <c r="DF218" s="81"/>
      <c r="DG218" s="81"/>
      <c r="DH218" s="81"/>
      <c r="DI218" s="81"/>
      <c r="DJ218" s="81"/>
      <c r="DK218" s="81"/>
      <c r="DL218" s="81"/>
      <c r="DM218" s="81"/>
      <c r="DN218" s="81"/>
      <c r="DO218" s="81"/>
      <c r="DP218" s="81"/>
      <c r="DQ218" s="81"/>
      <c r="DR218" s="81"/>
      <c r="DS218" s="81"/>
    </row>
    <row r="219" spans="2:123" hidden="1" x14ac:dyDescent="0.2">
      <c r="B219" s="78"/>
      <c r="C219" s="78"/>
      <c r="D219" s="79" t="s">
        <v>1066</v>
      </c>
      <c r="E219" s="79" t="s">
        <v>840</v>
      </c>
      <c r="F219" s="79" t="s">
        <v>1101</v>
      </c>
      <c r="G219" s="80"/>
      <c r="H219" s="80">
        <v>45474</v>
      </c>
      <c r="I219" s="80">
        <v>45565</v>
      </c>
      <c r="J219" s="80"/>
      <c r="K219" s="65" t="s">
        <v>49</v>
      </c>
      <c r="L219" s="65" t="s">
        <v>73</v>
      </c>
      <c r="M219" s="65" t="s">
        <v>91</v>
      </c>
      <c r="N219" s="79" t="s">
        <v>376</v>
      </c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>
        <v>0</v>
      </c>
      <c r="AP219" s="81">
        <v>0</v>
      </c>
      <c r="AQ219" s="81"/>
      <c r="AR219" s="81">
        <v>0</v>
      </c>
      <c r="AS219" s="81"/>
      <c r="AT219" s="81">
        <v>0</v>
      </c>
      <c r="AU219" s="81">
        <v>0</v>
      </c>
      <c r="AV219" s="81">
        <v>0</v>
      </c>
      <c r="AW219" s="81">
        <v>0</v>
      </c>
      <c r="AX219" s="81">
        <v>0</v>
      </c>
      <c r="AY219" s="81">
        <v>5374.9226877138753</v>
      </c>
      <c r="AZ219" s="81">
        <v>0</v>
      </c>
      <c r="BA219" s="81">
        <v>0</v>
      </c>
      <c r="BB219" s="81">
        <v>0</v>
      </c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81"/>
      <c r="CX219" s="81"/>
      <c r="CY219" s="81"/>
      <c r="CZ219" s="81"/>
      <c r="DA219" s="81"/>
      <c r="DB219" s="81"/>
      <c r="DC219" s="81"/>
      <c r="DD219" s="81"/>
      <c r="DE219" s="81"/>
      <c r="DF219" s="81"/>
      <c r="DG219" s="81"/>
      <c r="DH219" s="81"/>
      <c r="DI219" s="81"/>
      <c r="DJ219" s="81"/>
      <c r="DK219" s="81"/>
      <c r="DL219" s="81"/>
      <c r="DM219" s="81"/>
      <c r="DN219" s="81"/>
      <c r="DO219" s="81"/>
      <c r="DP219" s="81"/>
      <c r="DQ219" s="81"/>
      <c r="DR219" s="81"/>
      <c r="DS219" s="81"/>
    </row>
    <row r="220" spans="2:123" hidden="1" x14ac:dyDescent="0.2">
      <c r="B220" s="78"/>
      <c r="C220" s="78"/>
      <c r="D220" s="79" t="s">
        <v>1102</v>
      </c>
      <c r="E220" s="79" t="s">
        <v>969</v>
      </c>
      <c r="F220" s="79" t="s">
        <v>1103</v>
      </c>
      <c r="G220" s="80"/>
      <c r="H220" s="80">
        <v>45474</v>
      </c>
      <c r="I220" s="80">
        <v>45565</v>
      </c>
      <c r="J220" s="80"/>
      <c r="K220" s="65" t="s">
        <v>46</v>
      </c>
      <c r="L220" s="65" t="s">
        <v>70</v>
      </c>
      <c r="M220" s="65" t="s">
        <v>93</v>
      </c>
      <c r="N220" s="79" t="s">
        <v>376</v>
      </c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>
        <v>0</v>
      </c>
      <c r="AP220" s="81">
        <v>0</v>
      </c>
      <c r="AQ220" s="81"/>
      <c r="AR220" s="81">
        <v>0</v>
      </c>
      <c r="AS220" s="81"/>
      <c r="AT220" s="81">
        <v>0</v>
      </c>
      <c r="AU220" s="81">
        <v>0</v>
      </c>
      <c r="AV220" s="81">
        <v>0</v>
      </c>
      <c r="AW220" s="81">
        <v>0</v>
      </c>
      <c r="AX220" s="81">
        <v>0</v>
      </c>
      <c r="AY220" s="81">
        <v>202.38403152315476</v>
      </c>
      <c r="AZ220" s="81">
        <v>0</v>
      </c>
      <c r="BA220" s="81">
        <v>0</v>
      </c>
      <c r="BB220" s="81">
        <v>0</v>
      </c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1"/>
      <c r="CX220" s="81"/>
      <c r="CY220" s="81"/>
      <c r="CZ220" s="81"/>
      <c r="DA220" s="81"/>
      <c r="DB220" s="81"/>
      <c r="DC220" s="81"/>
      <c r="DD220" s="81"/>
      <c r="DE220" s="81"/>
      <c r="DF220" s="81"/>
      <c r="DG220" s="81"/>
      <c r="DH220" s="81"/>
      <c r="DI220" s="81"/>
      <c r="DJ220" s="81"/>
      <c r="DK220" s="81"/>
      <c r="DL220" s="81"/>
      <c r="DM220" s="81"/>
      <c r="DN220" s="81"/>
      <c r="DO220" s="81"/>
      <c r="DP220" s="81"/>
      <c r="DQ220" s="81"/>
      <c r="DR220" s="81"/>
      <c r="DS220" s="81"/>
    </row>
    <row r="221" spans="2:123" hidden="1" x14ac:dyDescent="0.2">
      <c r="B221" s="78"/>
      <c r="C221" s="78"/>
      <c r="D221" s="79" t="s">
        <v>1104</v>
      </c>
      <c r="E221" s="79" t="s">
        <v>168</v>
      </c>
      <c r="F221" s="79" t="s">
        <v>1087</v>
      </c>
      <c r="G221" s="80"/>
      <c r="H221" s="80">
        <v>45444</v>
      </c>
      <c r="I221" s="80">
        <v>45535</v>
      </c>
      <c r="J221" s="80"/>
      <c r="K221" s="65" t="s">
        <v>63</v>
      </c>
      <c r="L221" s="65" t="s">
        <v>73</v>
      </c>
      <c r="M221" s="65" t="s">
        <v>93</v>
      </c>
      <c r="N221" s="79" t="s">
        <v>376</v>
      </c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>
        <v>6998.8886976487474</v>
      </c>
      <c r="BA221" s="81">
        <v>0</v>
      </c>
      <c r="BB221" s="81">
        <v>0</v>
      </c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81"/>
      <c r="CX221" s="81"/>
      <c r="CY221" s="81"/>
      <c r="CZ221" s="81"/>
      <c r="DA221" s="81"/>
      <c r="DB221" s="81"/>
      <c r="DC221" s="81"/>
      <c r="DD221" s="81"/>
      <c r="DE221" s="81"/>
      <c r="DF221" s="81"/>
      <c r="DG221" s="81"/>
      <c r="DH221" s="81"/>
      <c r="DI221" s="81"/>
      <c r="DJ221" s="81"/>
      <c r="DK221" s="81"/>
      <c r="DL221" s="81"/>
      <c r="DM221" s="81"/>
      <c r="DN221" s="81"/>
      <c r="DO221" s="81"/>
      <c r="DP221" s="81"/>
      <c r="DQ221" s="81"/>
      <c r="DR221" s="81"/>
      <c r="DS221" s="81"/>
    </row>
    <row r="222" spans="2:123" hidden="1" x14ac:dyDescent="0.2">
      <c r="B222" s="78"/>
      <c r="C222" s="78"/>
      <c r="D222" s="79" t="s">
        <v>1105</v>
      </c>
      <c r="E222" s="79" t="s">
        <v>969</v>
      </c>
      <c r="F222" s="79" t="s">
        <v>1106</v>
      </c>
      <c r="G222" s="80"/>
      <c r="H222" s="80"/>
      <c r="I222" s="80"/>
      <c r="J222" s="80"/>
      <c r="K222" s="65" t="s">
        <v>46</v>
      </c>
      <c r="L222" s="65" t="s">
        <v>70</v>
      </c>
      <c r="M222" s="65" t="s">
        <v>93</v>
      </c>
      <c r="N222" s="79" t="s">
        <v>376</v>
      </c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>
        <v>0</v>
      </c>
      <c r="BA222" s="81">
        <v>0</v>
      </c>
      <c r="BB222" s="81">
        <v>0</v>
      </c>
      <c r="BC222" s="81">
        <v>0</v>
      </c>
      <c r="BD222" s="81">
        <v>0</v>
      </c>
      <c r="BE222" s="81">
        <v>0</v>
      </c>
      <c r="BF222" s="81">
        <v>0</v>
      </c>
      <c r="BG222" s="81">
        <v>0</v>
      </c>
      <c r="BH222" s="81">
        <v>0</v>
      </c>
      <c r="BI222" s="81">
        <v>0</v>
      </c>
      <c r="BJ222" s="81">
        <v>0</v>
      </c>
      <c r="BK222" s="81">
        <v>0</v>
      </c>
      <c r="BL222" s="81">
        <v>0</v>
      </c>
      <c r="BM222" s="81">
        <v>0</v>
      </c>
      <c r="BN222" s="81">
        <v>0</v>
      </c>
      <c r="BO222" s="81">
        <v>0</v>
      </c>
      <c r="BP222" s="81">
        <v>0</v>
      </c>
      <c r="BQ222" s="81">
        <v>0</v>
      </c>
      <c r="BR222" s="81">
        <v>0</v>
      </c>
      <c r="BS222" s="81">
        <v>0</v>
      </c>
      <c r="BT222" s="81">
        <v>0</v>
      </c>
      <c r="BU222" s="81">
        <v>0</v>
      </c>
      <c r="BV222" s="81">
        <v>0</v>
      </c>
      <c r="BW222" s="81">
        <v>0</v>
      </c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81"/>
      <c r="CX222" s="81"/>
      <c r="CY222" s="81"/>
      <c r="CZ222" s="81"/>
      <c r="DA222" s="81"/>
      <c r="DB222" s="81"/>
      <c r="DC222" s="81"/>
      <c r="DD222" s="81"/>
      <c r="DE222" s="81"/>
      <c r="DF222" s="81"/>
      <c r="DG222" s="81"/>
      <c r="DH222" s="81"/>
      <c r="DI222" s="81"/>
      <c r="DJ222" s="81"/>
      <c r="DK222" s="81"/>
      <c r="DL222" s="81"/>
      <c r="DM222" s="81"/>
      <c r="DN222" s="81"/>
      <c r="DO222" s="81"/>
      <c r="DP222" s="81"/>
      <c r="DQ222" s="81"/>
      <c r="DR222" s="81"/>
      <c r="DS222" s="81"/>
    </row>
    <row r="223" spans="2:123" hidden="1" x14ac:dyDescent="0.2">
      <c r="B223" s="78"/>
      <c r="C223" s="78"/>
      <c r="D223" s="79" t="s">
        <v>1107</v>
      </c>
      <c r="E223" s="79" t="s">
        <v>969</v>
      </c>
      <c r="F223" s="79"/>
      <c r="G223" s="80"/>
      <c r="H223" s="80">
        <v>45658</v>
      </c>
      <c r="I223" s="80">
        <v>46022</v>
      </c>
      <c r="J223" s="80"/>
      <c r="K223" s="65" t="s">
        <v>46</v>
      </c>
      <c r="L223" s="65" t="s">
        <v>70</v>
      </c>
      <c r="M223" s="65" t="s">
        <v>93</v>
      </c>
      <c r="N223" s="79" t="s">
        <v>376</v>
      </c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>
        <v>1060.4134672701182</v>
      </c>
      <c r="BA223" s="81">
        <v>211.35120608121966</v>
      </c>
      <c r="BB223" s="81">
        <v>251.11078450508671</v>
      </c>
      <c r="BC223" s="81">
        <v>619.17641885735668</v>
      </c>
      <c r="BD223" s="81">
        <v>134.07941405722221</v>
      </c>
      <c r="BE223" s="81">
        <v>129.75427166827956</v>
      </c>
      <c r="BF223" s="81">
        <v>134.07941405722221</v>
      </c>
      <c r="BG223" s="81">
        <v>134.07941405722221</v>
      </c>
      <c r="BH223" s="81">
        <v>129.75427166827956</v>
      </c>
      <c r="BI223" s="81">
        <v>134.07941405722221</v>
      </c>
      <c r="BJ223" s="81">
        <v>129.75427166827956</v>
      </c>
      <c r="BK223" s="81">
        <v>134.07941405722221</v>
      </c>
      <c r="BL223" s="81">
        <v>0</v>
      </c>
      <c r="BM223" s="81">
        <v>0</v>
      </c>
      <c r="BN223" s="81">
        <v>0</v>
      </c>
      <c r="BO223" s="81">
        <v>0</v>
      </c>
      <c r="BP223" s="81">
        <v>0</v>
      </c>
      <c r="BQ223" s="81">
        <v>0</v>
      </c>
      <c r="BR223" s="81">
        <v>0</v>
      </c>
      <c r="BS223" s="81">
        <v>0</v>
      </c>
      <c r="BT223" s="81">
        <v>0</v>
      </c>
      <c r="BU223" s="81">
        <v>0</v>
      </c>
      <c r="BV223" s="81">
        <v>0</v>
      </c>
      <c r="BW223" s="81">
        <v>0</v>
      </c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1"/>
      <c r="CX223" s="81"/>
      <c r="CY223" s="81"/>
      <c r="CZ223" s="81"/>
      <c r="DA223" s="81"/>
      <c r="DB223" s="81"/>
      <c r="DC223" s="81"/>
      <c r="DD223" s="81"/>
      <c r="DE223" s="81"/>
      <c r="DF223" s="81"/>
      <c r="DG223" s="81"/>
      <c r="DH223" s="81"/>
      <c r="DI223" s="81"/>
      <c r="DJ223" s="81"/>
      <c r="DK223" s="81"/>
      <c r="DL223" s="81"/>
      <c r="DM223" s="81"/>
      <c r="DN223" s="81"/>
      <c r="DO223" s="81"/>
      <c r="DP223" s="81"/>
      <c r="DQ223" s="81"/>
      <c r="DR223" s="81"/>
      <c r="DS223" s="81"/>
    </row>
    <row r="224" spans="2:123" hidden="1" x14ac:dyDescent="0.2">
      <c r="B224" s="78"/>
      <c r="C224" s="78"/>
      <c r="D224" s="79" t="s">
        <v>1108</v>
      </c>
      <c r="E224" s="79" t="s">
        <v>969</v>
      </c>
      <c r="F224" s="79"/>
      <c r="G224" s="80"/>
      <c r="H224" s="80">
        <v>45658</v>
      </c>
      <c r="I224" s="80">
        <v>46022</v>
      </c>
      <c r="J224" s="80"/>
      <c r="K224" s="65" t="s">
        <v>46</v>
      </c>
      <c r="L224" s="65" t="s">
        <v>70</v>
      </c>
      <c r="M224" s="65" t="s">
        <v>93</v>
      </c>
      <c r="N224" s="79" t="s">
        <v>376</v>
      </c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>
        <v>152.24978474445305</v>
      </c>
      <c r="BA224" s="81">
        <v>65.826888934871135</v>
      </c>
      <c r="BB224" s="81">
        <v>74.299787197957784</v>
      </c>
      <c r="BC224" s="81">
        <v>74.336985952858285</v>
      </c>
      <c r="BD224" s="81">
        <v>152.5404130447121</v>
      </c>
      <c r="BE224" s="81">
        <v>147.61975455939881</v>
      </c>
      <c r="BF224" s="81">
        <v>152.5404130447121</v>
      </c>
      <c r="BG224" s="81">
        <v>152.5404130447121</v>
      </c>
      <c r="BH224" s="81">
        <v>147.61975455939881</v>
      </c>
      <c r="BI224" s="81">
        <v>152.5404130447121</v>
      </c>
      <c r="BJ224" s="81">
        <v>147.61975455939881</v>
      </c>
      <c r="BK224" s="81">
        <v>152.5404130447121</v>
      </c>
      <c r="BL224" s="81">
        <v>0</v>
      </c>
      <c r="BM224" s="81">
        <v>0</v>
      </c>
      <c r="BN224" s="81">
        <v>0</v>
      </c>
      <c r="BO224" s="81">
        <v>0</v>
      </c>
      <c r="BP224" s="81">
        <v>0</v>
      </c>
      <c r="BQ224" s="81">
        <v>0</v>
      </c>
      <c r="BR224" s="81">
        <v>0</v>
      </c>
      <c r="BS224" s="81">
        <v>0</v>
      </c>
      <c r="BT224" s="81">
        <v>0</v>
      </c>
      <c r="BU224" s="81">
        <v>0</v>
      </c>
      <c r="BV224" s="81">
        <v>0</v>
      </c>
      <c r="BW224" s="81">
        <v>0</v>
      </c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1"/>
      <c r="CX224" s="81"/>
      <c r="CY224" s="81"/>
      <c r="CZ224" s="81"/>
      <c r="DA224" s="81"/>
      <c r="DB224" s="81"/>
      <c r="DC224" s="81"/>
      <c r="DD224" s="81"/>
      <c r="DE224" s="81"/>
      <c r="DF224" s="81"/>
      <c r="DG224" s="81"/>
      <c r="DH224" s="81"/>
      <c r="DI224" s="81"/>
      <c r="DJ224" s="81"/>
      <c r="DK224" s="81"/>
      <c r="DL224" s="81"/>
      <c r="DM224" s="81"/>
      <c r="DN224" s="81"/>
      <c r="DO224" s="81"/>
      <c r="DP224" s="81"/>
      <c r="DQ224" s="81"/>
      <c r="DR224" s="81"/>
      <c r="DS224" s="81"/>
    </row>
    <row r="225" spans="2:123" hidden="1" x14ac:dyDescent="0.2">
      <c r="B225" s="78"/>
      <c r="C225" s="78"/>
      <c r="D225" s="79" t="s">
        <v>1109</v>
      </c>
      <c r="E225" s="79" t="s">
        <v>969</v>
      </c>
      <c r="F225" s="79"/>
      <c r="G225" s="80"/>
      <c r="H225" s="80">
        <v>45658</v>
      </c>
      <c r="I225" s="80">
        <v>46022</v>
      </c>
      <c r="J225" s="80"/>
      <c r="K225" s="65" t="s">
        <v>46</v>
      </c>
      <c r="L225" s="65" t="s">
        <v>70</v>
      </c>
      <c r="M225" s="65" t="s">
        <v>93</v>
      </c>
      <c r="N225" s="79" t="s">
        <v>376</v>
      </c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>
        <v>153.4709129042941</v>
      </c>
      <c r="BA225" s="81">
        <v>88.868077423624456</v>
      </c>
      <c r="BB225" s="81">
        <v>153.15649545086058</v>
      </c>
      <c r="BC225" s="81">
        <v>167.26156362520368</v>
      </c>
      <c r="BD225" s="81">
        <v>961.53677809683245</v>
      </c>
      <c r="BE225" s="81">
        <v>930.51946267435414</v>
      </c>
      <c r="BF225" s="81">
        <v>961.53677809683245</v>
      </c>
      <c r="BG225" s="81">
        <v>961.53677809683245</v>
      </c>
      <c r="BH225" s="81">
        <v>930.51946267435414</v>
      </c>
      <c r="BI225" s="81">
        <v>961.53677809683245</v>
      </c>
      <c r="BJ225" s="81">
        <v>930.51946267435414</v>
      </c>
      <c r="BK225" s="81">
        <v>961.53677809683245</v>
      </c>
      <c r="BL225" s="81">
        <v>0</v>
      </c>
      <c r="BM225" s="81">
        <v>0</v>
      </c>
      <c r="BN225" s="81">
        <v>0</v>
      </c>
      <c r="BO225" s="81">
        <v>0</v>
      </c>
      <c r="BP225" s="81">
        <v>0</v>
      </c>
      <c r="BQ225" s="81">
        <v>0</v>
      </c>
      <c r="BR225" s="81">
        <v>0</v>
      </c>
      <c r="BS225" s="81">
        <v>0</v>
      </c>
      <c r="BT225" s="81">
        <v>0</v>
      </c>
      <c r="BU225" s="81">
        <v>0</v>
      </c>
      <c r="BV225" s="81">
        <v>0</v>
      </c>
      <c r="BW225" s="81">
        <v>0</v>
      </c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81"/>
      <c r="CX225" s="81"/>
      <c r="CY225" s="81"/>
      <c r="CZ225" s="81"/>
      <c r="DA225" s="81"/>
      <c r="DB225" s="81"/>
      <c r="DC225" s="81"/>
      <c r="DD225" s="81"/>
      <c r="DE225" s="81"/>
      <c r="DF225" s="81"/>
      <c r="DG225" s="81"/>
      <c r="DH225" s="81"/>
      <c r="DI225" s="81"/>
      <c r="DJ225" s="81"/>
      <c r="DK225" s="81"/>
      <c r="DL225" s="81"/>
      <c r="DM225" s="81"/>
      <c r="DN225" s="81"/>
      <c r="DO225" s="81"/>
      <c r="DP225" s="81"/>
      <c r="DQ225" s="81"/>
      <c r="DR225" s="81"/>
      <c r="DS225" s="81"/>
    </row>
    <row r="226" spans="2:123" hidden="1" x14ac:dyDescent="0.2">
      <c r="B226" s="78"/>
      <c r="C226" s="78"/>
      <c r="D226" s="79" t="s">
        <v>1110</v>
      </c>
      <c r="E226" s="79" t="s">
        <v>969</v>
      </c>
      <c r="F226" s="79"/>
      <c r="G226" s="80"/>
      <c r="H226" s="80">
        <v>45658</v>
      </c>
      <c r="I226" s="80">
        <v>46022</v>
      </c>
      <c r="J226" s="80"/>
      <c r="K226" s="65" t="s">
        <v>46</v>
      </c>
      <c r="L226" s="65" t="s">
        <v>70</v>
      </c>
      <c r="M226" s="65" t="s">
        <v>93</v>
      </c>
      <c r="N226" s="79" t="s">
        <v>376</v>
      </c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>
        <v>1074.0355668396071</v>
      </c>
      <c r="BA226" s="81">
        <v>635.7821389207727</v>
      </c>
      <c r="BB226" s="81">
        <v>879.40249824209616</v>
      </c>
      <c r="BC226" s="81">
        <v>1213.0802331619002</v>
      </c>
      <c r="BD226" s="81">
        <v>4068.817967817376</v>
      </c>
      <c r="BE226" s="81">
        <v>3937.5657753071378</v>
      </c>
      <c r="BF226" s="81">
        <v>4068.817967817376</v>
      </c>
      <c r="BG226" s="81">
        <v>4068.817967817376</v>
      </c>
      <c r="BH226" s="81">
        <v>3937.5657753071378</v>
      </c>
      <c r="BI226" s="81">
        <v>4068.817967817376</v>
      </c>
      <c r="BJ226" s="81">
        <v>3937.5657753071378</v>
      </c>
      <c r="BK226" s="81">
        <v>4068.817967817376</v>
      </c>
      <c r="BL226" s="81">
        <v>0</v>
      </c>
      <c r="BM226" s="81">
        <v>0</v>
      </c>
      <c r="BN226" s="81">
        <v>0</v>
      </c>
      <c r="BO226" s="81">
        <v>0</v>
      </c>
      <c r="BP226" s="81">
        <v>0</v>
      </c>
      <c r="BQ226" s="81">
        <v>0</v>
      </c>
      <c r="BR226" s="81">
        <v>0</v>
      </c>
      <c r="BS226" s="81">
        <v>0</v>
      </c>
      <c r="BT226" s="81">
        <v>0</v>
      </c>
      <c r="BU226" s="81">
        <v>0</v>
      </c>
      <c r="BV226" s="81">
        <v>0</v>
      </c>
      <c r="BW226" s="81">
        <v>0</v>
      </c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81"/>
      <c r="CX226" s="81"/>
      <c r="CY226" s="81"/>
      <c r="CZ226" s="81"/>
      <c r="DA226" s="81"/>
      <c r="DB226" s="81"/>
      <c r="DC226" s="81"/>
      <c r="DD226" s="81"/>
      <c r="DE226" s="81"/>
      <c r="DF226" s="81"/>
      <c r="DG226" s="81"/>
      <c r="DH226" s="81"/>
      <c r="DI226" s="81"/>
      <c r="DJ226" s="81"/>
      <c r="DK226" s="81"/>
      <c r="DL226" s="81"/>
      <c r="DM226" s="81"/>
      <c r="DN226" s="81"/>
      <c r="DO226" s="81"/>
      <c r="DP226" s="81"/>
      <c r="DQ226" s="81"/>
      <c r="DR226" s="81"/>
      <c r="DS226" s="81"/>
    </row>
    <row r="227" spans="2:123" hidden="1" x14ac:dyDescent="0.2">
      <c r="B227" s="78"/>
      <c r="C227" s="78"/>
      <c r="D227" s="79" t="s">
        <v>267</v>
      </c>
      <c r="E227" s="79" t="s">
        <v>173</v>
      </c>
      <c r="F227" s="79" t="s">
        <v>1111</v>
      </c>
      <c r="G227" s="80"/>
      <c r="H227" s="80">
        <v>45658</v>
      </c>
      <c r="I227" s="80">
        <v>46295</v>
      </c>
      <c r="J227" s="80"/>
      <c r="K227" s="65" t="s">
        <v>51</v>
      </c>
      <c r="L227" s="65" t="s">
        <v>73</v>
      </c>
      <c r="M227" s="65" t="s">
        <v>93</v>
      </c>
      <c r="N227" s="79" t="s">
        <v>376</v>
      </c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>
        <v>13012.220134990252</v>
      </c>
      <c r="BA227" s="81">
        <v>11291.770700047544</v>
      </c>
      <c r="BB227" s="81">
        <v>13012.436350573285</v>
      </c>
      <c r="BC227" s="81">
        <v>12549.743269286773</v>
      </c>
      <c r="BD227" s="81">
        <v>12739.726027397259</v>
      </c>
      <c r="BE227" s="81">
        <v>12328.767123287671</v>
      </c>
      <c r="BF227" s="81">
        <v>12739.726027397259</v>
      </c>
      <c r="BG227" s="81">
        <v>12739.726027397259</v>
      </c>
      <c r="BH227" s="81">
        <v>12328.767123287671</v>
      </c>
      <c r="BI227" s="81">
        <v>12739.726027397259</v>
      </c>
      <c r="BJ227" s="81">
        <v>12328.767123287671</v>
      </c>
      <c r="BK227" s="81">
        <v>12739.726027397259</v>
      </c>
      <c r="BL227" s="125">
        <v>12739.726027397259</v>
      </c>
      <c r="BM227" s="125">
        <v>12739.726027397259</v>
      </c>
      <c r="BN227" s="125">
        <v>12739.726027397259</v>
      </c>
      <c r="BO227" s="125">
        <v>12739.726027397259</v>
      </c>
      <c r="BP227" s="125">
        <v>12739.726027397259</v>
      </c>
      <c r="BQ227" s="125">
        <v>12739.726027397259</v>
      </c>
      <c r="BR227" s="125">
        <v>12739.726027397259</v>
      </c>
      <c r="BS227" s="125">
        <v>12739.726027397259</v>
      </c>
      <c r="BT227" s="125">
        <v>12739.726027397259</v>
      </c>
      <c r="BU227" s="81">
        <v>0</v>
      </c>
      <c r="BV227" s="81">
        <v>0</v>
      </c>
      <c r="BW227" s="81">
        <v>0</v>
      </c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1"/>
      <c r="CX227" s="81"/>
      <c r="CY227" s="81"/>
      <c r="CZ227" s="81"/>
      <c r="DA227" s="81"/>
      <c r="DB227" s="81"/>
      <c r="DC227" s="81"/>
      <c r="DD227" s="81"/>
      <c r="DE227" s="81"/>
      <c r="DF227" s="81"/>
      <c r="DG227" s="81"/>
      <c r="DH227" s="81"/>
      <c r="DI227" s="81"/>
      <c r="DJ227" s="81"/>
      <c r="DK227" s="81"/>
      <c r="DL227" s="81"/>
      <c r="DM227" s="81"/>
      <c r="DN227" s="81"/>
      <c r="DO227" s="81"/>
      <c r="DP227" s="81"/>
      <c r="DQ227" s="81"/>
      <c r="DR227" s="81"/>
      <c r="DS227" s="81"/>
    </row>
    <row r="228" spans="2:123" hidden="1" x14ac:dyDescent="0.2">
      <c r="B228" s="78"/>
      <c r="C228" s="78"/>
      <c r="D228" s="79" t="s">
        <v>243</v>
      </c>
      <c r="E228" s="79" t="s">
        <v>243</v>
      </c>
      <c r="F228" s="79" t="s">
        <v>1112</v>
      </c>
      <c r="G228" s="80"/>
      <c r="H228" s="80">
        <v>45658</v>
      </c>
      <c r="I228" s="80">
        <v>46022</v>
      </c>
      <c r="J228" s="80"/>
      <c r="K228" s="65" t="s">
        <v>57</v>
      </c>
      <c r="L228" s="65" t="s">
        <v>73</v>
      </c>
      <c r="M228" s="65" t="s">
        <v>93</v>
      </c>
      <c r="N228" s="79" t="s">
        <v>376</v>
      </c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5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1"/>
      <c r="CX228" s="81"/>
      <c r="CY228" s="81"/>
      <c r="CZ228" s="81"/>
      <c r="DA228" s="81"/>
      <c r="DB228" s="81"/>
      <c r="DC228" s="81"/>
      <c r="DD228" s="81"/>
      <c r="DE228" s="81"/>
      <c r="DF228" s="81"/>
      <c r="DG228" s="81"/>
      <c r="DH228" s="81"/>
      <c r="DI228" s="81"/>
      <c r="DJ228" s="81"/>
      <c r="DK228" s="81"/>
      <c r="DL228" s="81"/>
      <c r="DM228" s="81"/>
      <c r="DN228" s="81"/>
      <c r="DO228" s="81"/>
      <c r="DP228" s="81"/>
      <c r="DQ228" s="81"/>
      <c r="DR228" s="81"/>
      <c r="DS228" s="81"/>
    </row>
    <row r="229" spans="2:123" hidden="1" x14ac:dyDescent="0.2">
      <c r="B229" s="78"/>
      <c r="C229" s="78"/>
      <c r="D229" s="79" t="s">
        <v>1113</v>
      </c>
      <c r="E229" s="79" t="s">
        <v>160</v>
      </c>
      <c r="F229" s="79" t="s">
        <v>1114</v>
      </c>
      <c r="G229" s="80"/>
      <c r="H229" s="80">
        <v>45658</v>
      </c>
      <c r="I229" s="80">
        <v>45688</v>
      </c>
      <c r="J229" s="80"/>
      <c r="K229" s="65" t="s">
        <v>46</v>
      </c>
      <c r="L229" s="65" t="s">
        <v>70</v>
      </c>
      <c r="M229" s="65" t="s">
        <v>93</v>
      </c>
      <c r="N229" s="79" t="s">
        <v>376</v>
      </c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>
        <v>0</v>
      </c>
      <c r="BA229" s="81">
        <v>0</v>
      </c>
      <c r="BB229" s="81">
        <v>0</v>
      </c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81"/>
      <c r="CX229" s="81"/>
      <c r="CY229" s="81"/>
      <c r="CZ229" s="81"/>
      <c r="DA229" s="81"/>
      <c r="DB229" s="81"/>
      <c r="DC229" s="81"/>
      <c r="DD229" s="81"/>
      <c r="DE229" s="81"/>
      <c r="DF229" s="81"/>
      <c r="DG229" s="81"/>
      <c r="DH229" s="81"/>
      <c r="DI229" s="81"/>
      <c r="DJ229" s="81"/>
      <c r="DK229" s="81"/>
      <c r="DL229" s="81"/>
      <c r="DM229" s="81"/>
      <c r="DN229" s="81"/>
      <c r="DO229" s="81"/>
      <c r="DP229" s="81"/>
      <c r="DQ229" s="81"/>
      <c r="DR229" s="81"/>
      <c r="DS229" s="81"/>
    </row>
    <row r="230" spans="2:123" hidden="1" x14ac:dyDescent="0.2">
      <c r="B230" s="78" t="s">
        <v>165</v>
      </c>
      <c r="C230" s="78" t="s">
        <v>169</v>
      </c>
      <c r="D230" s="128" t="s">
        <v>1104</v>
      </c>
      <c r="E230" s="79" t="s">
        <v>168</v>
      </c>
      <c r="F230" s="79" t="s">
        <v>1115</v>
      </c>
      <c r="G230" s="80"/>
      <c r="H230" s="80">
        <v>45658</v>
      </c>
      <c r="I230" s="80">
        <v>45747</v>
      </c>
      <c r="J230" s="80"/>
      <c r="K230" s="65" t="s">
        <v>63</v>
      </c>
      <c r="L230" s="65" t="s">
        <v>73</v>
      </c>
      <c r="M230" s="65" t="s">
        <v>93</v>
      </c>
      <c r="N230" s="79" t="s">
        <v>376</v>
      </c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>
        <v>15055.88</v>
      </c>
      <c r="BE230" s="125">
        <v>5116.951780821918</v>
      </c>
      <c r="BF230" s="125">
        <v>5119.6915068493154</v>
      </c>
      <c r="BG230" s="125">
        <v>5119.6915068493154</v>
      </c>
      <c r="BH230" s="125">
        <v>5116.951780821918</v>
      </c>
      <c r="BI230" s="125">
        <v>5119.6915068493154</v>
      </c>
      <c r="BJ230" s="125">
        <v>5116.951780821918</v>
      </c>
      <c r="BK230" s="125">
        <v>5119.6915068493154</v>
      </c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81"/>
      <c r="CX230" s="81"/>
      <c r="CY230" s="81"/>
      <c r="CZ230" s="81"/>
      <c r="DA230" s="81"/>
      <c r="DB230" s="81"/>
      <c r="DC230" s="81"/>
      <c r="DD230" s="81"/>
      <c r="DE230" s="81"/>
      <c r="DF230" s="81"/>
      <c r="DG230" s="81"/>
      <c r="DH230" s="81"/>
      <c r="DI230" s="81"/>
      <c r="DJ230" s="81"/>
      <c r="DK230" s="81"/>
      <c r="DL230" s="81"/>
      <c r="DM230" s="81"/>
      <c r="DN230" s="81"/>
      <c r="DO230" s="81"/>
      <c r="DP230" s="81"/>
      <c r="DQ230" s="81"/>
      <c r="DR230" s="81"/>
      <c r="DS230" s="81"/>
    </row>
    <row r="231" spans="2:123" hidden="1" x14ac:dyDescent="0.2">
      <c r="B231" s="78"/>
      <c r="C231" s="78"/>
      <c r="D231" s="128" t="s">
        <v>1116</v>
      </c>
      <c r="E231" s="79" t="s">
        <v>969</v>
      </c>
      <c r="F231" s="79" t="s">
        <v>1117</v>
      </c>
      <c r="G231" s="80"/>
      <c r="H231" s="80">
        <v>45689</v>
      </c>
      <c r="I231" s="80">
        <v>45716</v>
      </c>
      <c r="J231" s="80"/>
      <c r="K231" s="65" t="s">
        <v>46</v>
      </c>
      <c r="L231" s="65" t="s">
        <v>70</v>
      </c>
      <c r="M231" s="65" t="s">
        <v>93</v>
      </c>
      <c r="N231" s="79" t="s">
        <v>376</v>
      </c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>
        <v>0</v>
      </c>
      <c r="BB231" s="81">
        <v>0</v>
      </c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81"/>
      <c r="CX231" s="81"/>
      <c r="CY231" s="81"/>
      <c r="CZ231" s="81"/>
      <c r="DA231" s="81"/>
      <c r="DB231" s="81"/>
      <c r="DC231" s="81"/>
      <c r="DD231" s="81"/>
      <c r="DE231" s="81"/>
      <c r="DF231" s="81"/>
      <c r="DG231" s="81"/>
      <c r="DH231" s="81"/>
      <c r="DI231" s="81"/>
      <c r="DJ231" s="81"/>
      <c r="DK231" s="81"/>
      <c r="DL231" s="81"/>
      <c r="DM231" s="81"/>
      <c r="DN231" s="81"/>
      <c r="DO231" s="81"/>
      <c r="DP231" s="81"/>
      <c r="DQ231" s="81"/>
      <c r="DR231" s="81"/>
      <c r="DS231" s="81"/>
    </row>
    <row r="232" spans="2:123" hidden="1" x14ac:dyDescent="0.2">
      <c r="B232" s="78" t="s">
        <v>241</v>
      </c>
      <c r="C232" s="78" t="s">
        <v>1118</v>
      </c>
      <c r="D232" s="79" t="s">
        <v>831</v>
      </c>
      <c r="E232" s="79" t="s">
        <v>243</v>
      </c>
      <c r="F232" s="79" t="s">
        <v>1119</v>
      </c>
      <c r="G232" s="80"/>
      <c r="H232" s="80">
        <v>45658</v>
      </c>
      <c r="I232" s="80">
        <v>46022</v>
      </c>
      <c r="J232" s="80"/>
      <c r="K232" s="65" t="s">
        <v>57</v>
      </c>
      <c r="L232" s="65" t="s">
        <v>73</v>
      </c>
      <c r="M232" s="65" t="s">
        <v>93</v>
      </c>
      <c r="N232" s="79" t="s">
        <v>376</v>
      </c>
      <c r="O232" s="67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>
        <v>2617.2160024920349</v>
      </c>
      <c r="BA232" s="81">
        <v>2294.6382158625356</v>
      </c>
      <c r="BB232" s="81">
        <v>2609</v>
      </c>
      <c r="BC232" s="81">
        <v>2465.7534246575342</v>
      </c>
      <c r="BD232" s="81">
        <v>2561.7252882010671</v>
      </c>
      <c r="BE232" s="125">
        <v>2465.7534246575342</v>
      </c>
      <c r="BF232" s="125">
        <v>2547.9452054794519</v>
      </c>
      <c r="BG232" s="125">
        <v>2547.9452054794519</v>
      </c>
      <c r="BH232" s="125">
        <v>2465.7534246575342</v>
      </c>
      <c r="BI232" s="125">
        <v>2547.9452054794519</v>
      </c>
      <c r="BJ232" s="125">
        <v>2465.7534246575342</v>
      </c>
      <c r="BK232" s="125">
        <v>2547.9452054794519</v>
      </c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81"/>
      <c r="CX232" s="81"/>
      <c r="CY232" s="81"/>
      <c r="CZ232" s="81"/>
      <c r="DA232" s="81"/>
      <c r="DB232" s="81"/>
      <c r="DC232" s="81"/>
      <c r="DD232" s="81"/>
      <c r="DE232" s="81"/>
      <c r="DF232" s="81"/>
      <c r="DG232" s="81"/>
      <c r="DH232" s="81"/>
      <c r="DI232" s="81"/>
      <c r="DJ232" s="81"/>
      <c r="DK232" s="81"/>
      <c r="DL232" s="81"/>
      <c r="DM232" s="81"/>
      <c r="DN232" s="81"/>
      <c r="DO232" s="81"/>
      <c r="DP232" s="81"/>
      <c r="DQ232" s="81"/>
      <c r="DR232" s="81"/>
      <c r="DS232" s="81"/>
    </row>
    <row r="233" spans="2:123" hidden="1" x14ac:dyDescent="0.2">
      <c r="B233" s="78" t="s">
        <v>230</v>
      </c>
      <c r="C233" s="78" t="s">
        <v>1120</v>
      </c>
      <c r="D233" s="79" t="s">
        <v>232</v>
      </c>
      <c r="E233" s="79" t="s">
        <v>233</v>
      </c>
      <c r="F233" s="79" t="s">
        <v>1121</v>
      </c>
      <c r="G233" s="80"/>
      <c r="H233" s="80">
        <v>45658</v>
      </c>
      <c r="I233" s="80">
        <v>46387</v>
      </c>
      <c r="J233" s="80"/>
      <c r="K233" s="65" t="s">
        <v>53</v>
      </c>
      <c r="L233" s="65" t="s">
        <v>73</v>
      </c>
      <c r="M233" s="65" t="s">
        <v>91</v>
      </c>
      <c r="N233" s="79" t="s">
        <v>376</v>
      </c>
      <c r="O233" s="67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>
        <v>13150.684931506848</v>
      </c>
      <c r="BD233" s="81">
        <v>3932.2685835590573</v>
      </c>
      <c r="BE233" s="125">
        <v>3287.6712328767121</v>
      </c>
      <c r="BF233" s="125">
        <v>3397.2602739726026</v>
      </c>
      <c r="BG233" s="125">
        <v>3397.2602739726026</v>
      </c>
      <c r="BH233" s="125">
        <v>3287.6712328767121</v>
      </c>
      <c r="BI233" s="125">
        <v>3397.2602739726026</v>
      </c>
      <c r="BJ233" s="125">
        <v>3287.6712328767121</v>
      </c>
      <c r="BK233" s="125">
        <v>3397.2602739726026</v>
      </c>
      <c r="BL233" s="125">
        <v>3397.2602739726026</v>
      </c>
      <c r="BM233" s="125">
        <v>3068.4931506849316</v>
      </c>
      <c r="BN233" s="125">
        <v>3397.2602739726026</v>
      </c>
      <c r="BO233" s="125">
        <v>3287.6712328767121</v>
      </c>
      <c r="BP233" s="125">
        <v>3397.2602739726026</v>
      </c>
      <c r="BQ233" s="125">
        <v>3287.6712328767121</v>
      </c>
      <c r="BR233" s="125">
        <v>3397.2602739726026</v>
      </c>
      <c r="BS233" s="125">
        <v>3397.2602739726026</v>
      </c>
      <c r="BT233" s="125">
        <v>3287.6712328767121</v>
      </c>
      <c r="BU233" s="125">
        <v>3397.2602739726026</v>
      </c>
      <c r="BV233" s="125">
        <v>3287.6712328767121</v>
      </c>
      <c r="BW233" s="125">
        <v>3397.2602739726026</v>
      </c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81"/>
      <c r="CX233" s="81"/>
      <c r="CY233" s="81"/>
      <c r="CZ233" s="81"/>
      <c r="DA233" s="81"/>
      <c r="DB233" s="81"/>
      <c r="DC233" s="81"/>
      <c r="DD233" s="81"/>
      <c r="DE233" s="81"/>
      <c r="DF233" s="81"/>
      <c r="DG233" s="81"/>
      <c r="DH233" s="81"/>
      <c r="DI233" s="81"/>
      <c r="DJ233" s="81"/>
      <c r="DK233" s="81"/>
      <c r="DL233" s="81"/>
      <c r="DM233" s="81"/>
      <c r="DN233" s="81"/>
      <c r="DO233" s="81"/>
      <c r="DP233" s="81"/>
      <c r="DQ233" s="81"/>
      <c r="DR233" s="81"/>
      <c r="DS233" s="81"/>
    </row>
    <row r="234" spans="2:123" hidden="1" x14ac:dyDescent="0.2">
      <c r="B234" s="78" t="s">
        <v>1122</v>
      </c>
      <c r="C234" s="78" t="s">
        <v>1123</v>
      </c>
      <c r="D234" s="79" t="s">
        <v>1124</v>
      </c>
      <c r="E234" s="79" t="s">
        <v>1124</v>
      </c>
      <c r="F234" s="79" t="s">
        <v>1125</v>
      </c>
      <c r="G234" s="80"/>
      <c r="H234" s="80">
        <v>45758</v>
      </c>
      <c r="I234" s="80">
        <v>45787</v>
      </c>
      <c r="J234" s="80"/>
      <c r="K234" s="65" t="s">
        <v>46</v>
      </c>
      <c r="L234" s="65" t="s">
        <v>70</v>
      </c>
      <c r="M234" s="65" t="s">
        <v>93</v>
      </c>
      <c r="N234" s="79" t="s">
        <v>376</v>
      </c>
      <c r="O234" s="67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125"/>
      <c r="BF234" s="125"/>
      <c r="BG234" s="125"/>
      <c r="BH234" s="125"/>
      <c r="BI234" s="125"/>
      <c r="BJ234" s="125"/>
      <c r="BK234" s="125"/>
      <c r="BL234" s="125"/>
      <c r="BM234" s="125"/>
      <c r="BN234" s="125"/>
      <c r="BO234" s="125"/>
      <c r="BP234" s="125"/>
      <c r="BQ234" s="125"/>
      <c r="BR234" s="125"/>
      <c r="BS234" s="125"/>
      <c r="BT234" s="125"/>
      <c r="BU234" s="125"/>
      <c r="BV234" s="125"/>
      <c r="BW234" s="125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81"/>
      <c r="CX234" s="81"/>
      <c r="CY234" s="81"/>
      <c r="CZ234" s="81"/>
      <c r="DA234" s="81"/>
      <c r="DB234" s="81"/>
      <c r="DC234" s="81"/>
      <c r="DD234" s="81"/>
      <c r="DE234" s="81"/>
      <c r="DF234" s="81"/>
      <c r="DG234" s="81"/>
      <c r="DH234" s="81"/>
      <c r="DI234" s="81"/>
      <c r="DJ234" s="81"/>
      <c r="DK234" s="81"/>
      <c r="DL234" s="81"/>
      <c r="DM234" s="81"/>
      <c r="DN234" s="81"/>
      <c r="DO234" s="81"/>
      <c r="DP234" s="81"/>
      <c r="DQ234" s="81"/>
      <c r="DR234" s="81"/>
      <c r="DS234" s="81"/>
    </row>
    <row r="235" spans="2:123" hidden="1" x14ac:dyDescent="0.2">
      <c r="B235" s="78" t="s">
        <v>1126</v>
      </c>
      <c r="C235" s="78" t="s">
        <v>1127</v>
      </c>
      <c r="D235" s="79" t="s">
        <v>1066</v>
      </c>
      <c r="E235" s="79" t="s">
        <v>840</v>
      </c>
      <c r="F235" s="79" t="s">
        <v>1128</v>
      </c>
      <c r="G235" s="80"/>
      <c r="H235" s="80">
        <v>45658</v>
      </c>
      <c r="I235" s="80">
        <v>45838</v>
      </c>
      <c r="J235" s="80"/>
      <c r="K235" s="65" t="s">
        <v>49</v>
      </c>
      <c r="L235" s="65" t="s">
        <v>73</v>
      </c>
      <c r="M235" s="65" t="s">
        <v>91</v>
      </c>
      <c r="N235" s="79" t="s">
        <v>376</v>
      </c>
      <c r="O235" s="67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E235" s="125"/>
      <c r="BF235" s="125"/>
      <c r="BG235" s="125"/>
      <c r="BH235" s="125"/>
      <c r="BI235" s="125"/>
      <c r="BJ235" s="125"/>
      <c r="BK235" s="125"/>
      <c r="BL235" s="125"/>
      <c r="BM235" s="125"/>
      <c r="BN235" s="125"/>
      <c r="BO235" s="125"/>
      <c r="BP235" s="125"/>
      <c r="BQ235" s="125"/>
      <c r="BR235" s="125"/>
      <c r="BS235" s="125"/>
      <c r="BT235" s="125"/>
      <c r="BU235" s="125"/>
      <c r="BV235" s="125"/>
      <c r="BW235" s="125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81"/>
      <c r="CX235" s="81"/>
      <c r="CY235" s="81"/>
      <c r="CZ235" s="81"/>
      <c r="DA235" s="81"/>
      <c r="DB235" s="81"/>
      <c r="DC235" s="81"/>
      <c r="DD235" s="81"/>
      <c r="DE235" s="81"/>
      <c r="DF235" s="81"/>
      <c r="DG235" s="81"/>
      <c r="DH235" s="81"/>
      <c r="DI235" s="81"/>
      <c r="DJ235" s="81"/>
      <c r="DK235" s="81"/>
      <c r="DL235" s="81"/>
      <c r="DM235" s="81"/>
      <c r="DN235" s="81"/>
      <c r="DO235" s="81"/>
      <c r="DP235" s="81"/>
      <c r="DQ235" s="81"/>
      <c r="DR235" s="81"/>
      <c r="DS235" s="81"/>
    </row>
    <row r="236" spans="2:123" hidden="1" x14ac:dyDescent="0.2">
      <c r="B236" s="78" t="s">
        <v>1126</v>
      </c>
      <c r="C236" s="78" t="s">
        <v>1127</v>
      </c>
      <c r="D236" s="79" t="s">
        <v>1066</v>
      </c>
      <c r="E236" s="79" t="s">
        <v>840</v>
      </c>
      <c r="F236" s="79" t="s">
        <v>1129</v>
      </c>
      <c r="G236" s="80"/>
      <c r="H236" s="80">
        <v>45566</v>
      </c>
      <c r="I236" s="80">
        <v>45656</v>
      </c>
      <c r="J236" s="80"/>
      <c r="K236" s="65" t="s">
        <v>49</v>
      </c>
      <c r="L236" s="65" t="s">
        <v>73</v>
      </c>
      <c r="M236" s="65" t="s">
        <v>91</v>
      </c>
      <c r="N236" s="79" t="s">
        <v>376</v>
      </c>
      <c r="O236" s="67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125">
        <v>4350.9076607618636</v>
      </c>
      <c r="BE236" s="125">
        <v>0</v>
      </c>
      <c r="BF236" s="125">
        <v>0</v>
      </c>
      <c r="BG236" s="125">
        <v>0</v>
      </c>
      <c r="BH236" s="125">
        <v>0</v>
      </c>
      <c r="BI236" s="125">
        <v>0</v>
      </c>
      <c r="BJ236" s="125">
        <v>0</v>
      </c>
      <c r="BK236" s="125">
        <v>0</v>
      </c>
      <c r="BL236" s="125">
        <v>0</v>
      </c>
      <c r="BM236" s="125">
        <v>0</v>
      </c>
      <c r="BN236" s="125">
        <v>0</v>
      </c>
      <c r="BO236" s="125"/>
      <c r="BP236" s="125"/>
      <c r="BQ236" s="125"/>
      <c r="BR236" s="125"/>
      <c r="BS236" s="125"/>
      <c r="BT236" s="125"/>
      <c r="BU236" s="125"/>
      <c r="BV236" s="125"/>
      <c r="BW236" s="125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81"/>
      <c r="CX236" s="81"/>
      <c r="CY236" s="81"/>
      <c r="CZ236" s="81"/>
      <c r="DA236" s="81"/>
      <c r="DB236" s="81"/>
      <c r="DC236" s="81"/>
      <c r="DD236" s="81"/>
      <c r="DE236" s="81"/>
      <c r="DF236" s="81"/>
      <c r="DG236" s="81"/>
      <c r="DH236" s="81"/>
      <c r="DI236" s="81"/>
      <c r="DJ236" s="81"/>
      <c r="DK236" s="81"/>
      <c r="DL236" s="81"/>
      <c r="DM236" s="81"/>
      <c r="DN236" s="81"/>
      <c r="DO236" s="81"/>
      <c r="DP236" s="81"/>
      <c r="DQ236" s="81"/>
      <c r="DR236" s="81"/>
      <c r="DS236" s="81"/>
    </row>
    <row r="237" spans="2:123" hidden="1" x14ac:dyDescent="0.2">
      <c r="B237" s="78" t="s">
        <v>1126</v>
      </c>
      <c r="C237" s="78" t="s">
        <v>1127</v>
      </c>
      <c r="D237" s="79" t="s">
        <v>1066</v>
      </c>
      <c r="E237" s="79" t="s">
        <v>840</v>
      </c>
      <c r="F237" s="79" t="s">
        <v>1130</v>
      </c>
      <c r="G237" s="80"/>
      <c r="H237" s="80">
        <v>45658</v>
      </c>
      <c r="I237" s="80">
        <v>45747</v>
      </c>
      <c r="J237" s="80"/>
      <c r="K237" s="65" t="s">
        <v>49</v>
      </c>
      <c r="L237" s="65" t="s">
        <v>73</v>
      </c>
      <c r="M237" s="65" t="s">
        <v>91</v>
      </c>
      <c r="N237" s="79" t="s">
        <v>376</v>
      </c>
      <c r="O237" s="67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125">
        <v>4213.0690312333336</v>
      </c>
      <c r="BE237" s="125">
        <v>0</v>
      </c>
      <c r="BF237" s="125">
        <v>0</v>
      </c>
      <c r="BG237" s="125">
        <v>0</v>
      </c>
      <c r="BH237" s="125">
        <v>0</v>
      </c>
      <c r="BI237" s="125">
        <v>0</v>
      </c>
      <c r="BJ237" s="125">
        <v>0</v>
      </c>
      <c r="BK237" s="125">
        <v>0</v>
      </c>
      <c r="BL237" s="125">
        <v>0</v>
      </c>
      <c r="BM237" s="125">
        <v>0</v>
      </c>
      <c r="BN237" s="125">
        <v>0</v>
      </c>
      <c r="BO237" s="125"/>
      <c r="BP237" s="125"/>
      <c r="BQ237" s="125"/>
      <c r="BR237" s="125"/>
      <c r="BS237" s="125"/>
      <c r="BT237" s="125"/>
      <c r="BU237" s="125"/>
      <c r="BV237" s="125"/>
      <c r="BW237" s="125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81"/>
      <c r="DD237" s="81"/>
      <c r="DE237" s="81"/>
      <c r="DF237" s="81"/>
      <c r="DG237" s="81"/>
      <c r="DH237" s="81"/>
      <c r="DI237" s="81"/>
      <c r="DJ237" s="81"/>
      <c r="DK237" s="81"/>
      <c r="DL237" s="81"/>
      <c r="DM237" s="81"/>
      <c r="DN237" s="81"/>
      <c r="DO237" s="81"/>
      <c r="DP237" s="81"/>
      <c r="DQ237" s="81"/>
      <c r="DR237" s="81"/>
      <c r="DS237" s="81"/>
    </row>
    <row r="238" spans="2:123" hidden="1" x14ac:dyDescent="0.2">
      <c r="B238" s="78" t="s">
        <v>1126</v>
      </c>
      <c r="C238" s="78" t="s">
        <v>1127</v>
      </c>
      <c r="D238" s="79" t="s">
        <v>1066</v>
      </c>
      <c r="E238" s="79" t="s">
        <v>840</v>
      </c>
      <c r="F238" s="79" t="s">
        <v>1131</v>
      </c>
      <c r="G238" s="80"/>
      <c r="H238" s="80">
        <v>45566</v>
      </c>
      <c r="I238" s="80">
        <v>45656</v>
      </c>
      <c r="J238" s="80"/>
      <c r="K238" s="65" t="s">
        <v>49</v>
      </c>
      <c r="L238" s="65" t="s">
        <v>73</v>
      </c>
      <c r="M238" s="65" t="s">
        <v>91</v>
      </c>
      <c r="N238" s="79" t="s">
        <v>376</v>
      </c>
      <c r="O238" s="67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125">
        <v>1939.0627315833269</v>
      </c>
      <c r="BE238" s="125">
        <v>0</v>
      </c>
      <c r="BF238" s="125">
        <v>0</v>
      </c>
      <c r="BG238" s="125">
        <v>0</v>
      </c>
      <c r="BH238" s="125">
        <v>0</v>
      </c>
      <c r="BI238" s="125">
        <v>0</v>
      </c>
      <c r="BJ238" s="125">
        <v>0</v>
      </c>
      <c r="BK238" s="125">
        <v>0</v>
      </c>
      <c r="BL238" s="125">
        <v>0</v>
      </c>
      <c r="BM238" s="125">
        <v>0</v>
      </c>
      <c r="BN238" s="125">
        <v>0</v>
      </c>
      <c r="BO238" s="125"/>
      <c r="BP238" s="125"/>
      <c r="BQ238" s="125"/>
      <c r="BR238" s="125"/>
      <c r="BS238" s="125"/>
      <c r="BT238" s="125"/>
      <c r="BU238" s="125"/>
      <c r="BV238" s="125"/>
      <c r="BW238" s="125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81"/>
      <c r="CX238" s="81"/>
      <c r="CY238" s="81"/>
      <c r="CZ238" s="81"/>
      <c r="DA238" s="81"/>
      <c r="DB238" s="81"/>
      <c r="DC238" s="81"/>
      <c r="DD238" s="81"/>
      <c r="DE238" s="81"/>
      <c r="DF238" s="81"/>
      <c r="DG238" s="81"/>
      <c r="DH238" s="81"/>
      <c r="DI238" s="81"/>
      <c r="DJ238" s="81"/>
      <c r="DK238" s="81"/>
      <c r="DL238" s="81"/>
      <c r="DM238" s="81"/>
      <c r="DN238" s="81"/>
      <c r="DO238" s="81"/>
      <c r="DP238" s="81"/>
      <c r="DQ238" s="81"/>
      <c r="DR238" s="81"/>
      <c r="DS238" s="81"/>
    </row>
    <row r="239" spans="2:123" hidden="1" x14ac:dyDescent="0.2">
      <c r="B239" s="78" t="s">
        <v>1126</v>
      </c>
      <c r="C239" s="78" t="s">
        <v>1127</v>
      </c>
      <c r="D239" s="79" t="s">
        <v>1066</v>
      </c>
      <c r="E239" s="79" t="s">
        <v>840</v>
      </c>
      <c r="F239" s="79" t="s">
        <v>1132</v>
      </c>
      <c r="G239" s="80"/>
      <c r="H239" s="80">
        <v>45658</v>
      </c>
      <c r="I239" s="80">
        <v>45747</v>
      </c>
      <c r="J239" s="80"/>
      <c r="K239" s="65" t="s">
        <v>49</v>
      </c>
      <c r="L239" s="65" t="s">
        <v>73</v>
      </c>
      <c r="M239" s="65" t="s">
        <v>91</v>
      </c>
      <c r="N239" s="79" t="s">
        <v>376</v>
      </c>
      <c r="O239" s="67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125">
        <v>2225.7763986028267</v>
      </c>
      <c r="BE239" s="125">
        <v>0</v>
      </c>
      <c r="BF239" s="125">
        <v>0</v>
      </c>
      <c r="BG239" s="125">
        <v>0</v>
      </c>
      <c r="BH239" s="125">
        <v>0</v>
      </c>
      <c r="BI239" s="125">
        <v>0</v>
      </c>
      <c r="BJ239" s="125">
        <v>0</v>
      </c>
      <c r="BK239" s="125">
        <v>0</v>
      </c>
      <c r="BL239" s="125">
        <v>0</v>
      </c>
      <c r="BM239" s="125">
        <v>0</v>
      </c>
      <c r="BN239" s="125">
        <v>0</v>
      </c>
      <c r="BO239" s="125"/>
      <c r="BP239" s="125"/>
      <c r="BQ239" s="125"/>
      <c r="BR239" s="125"/>
      <c r="BS239" s="125"/>
      <c r="BT239" s="125"/>
      <c r="BU239" s="125"/>
      <c r="BV239" s="125"/>
      <c r="BW239" s="125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81"/>
      <c r="CX239" s="81"/>
      <c r="CY239" s="81"/>
      <c r="CZ239" s="81"/>
      <c r="DA239" s="81"/>
      <c r="DB239" s="81"/>
      <c r="DC239" s="81"/>
      <c r="DD239" s="81"/>
      <c r="DE239" s="81"/>
      <c r="DF239" s="81"/>
      <c r="DG239" s="81"/>
      <c r="DH239" s="81"/>
      <c r="DI239" s="81"/>
      <c r="DJ239" s="81"/>
      <c r="DK239" s="81"/>
      <c r="DL239" s="81"/>
      <c r="DM239" s="81"/>
      <c r="DN239" s="81"/>
      <c r="DO239" s="81"/>
      <c r="DP239" s="81"/>
      <c r="DQ239" s="81"/>
      <c r="DR239" s="81"/>
      <c r="DS239" s="81"/>
    </row>
    <row r="240" spans="2:123" hidden="1" x14ac:dyDescent="0.2">
      <c r="B240" s="78" t="s">
        <v>1126</v>
      </c>
      <c r="C240" s="78" t="s">
        <v>1127</v>
      </c>
      <c r="D240" s="79" t="s">
        <v>1066</v>
      </c>
      <c r="E240" s="79" t="s">
        <v>840</v>
      </c>
      <c r="F240" s="79" t="s">
        <v>1133</v>
      </c>
      <c r="G240" s="80"/>
      <c r="H240" s="80">
        <v>45748</v>
      </c>
      <c r="I240" s="80">
        <v>46112</v>
      </c>
      <c r="J240" s="80"/>
      <c r="K240" s="65" t="s">
        <v>49</v>
      </c>
      <c r="L240" s="65" t="s">
        <v>73</v>
      </c>
      <c r="M240" s="65" t="s">
        <v>91</v>
      </c>
      <c r="N240" s="79" t="s">
        <v>376</v>
      </c>
      <c r="O240" s="67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125">
        <v>3760.2195133566997</v>
      </c>
      <c r="BE240" s="125">
        <v>0</v>
      </c>
      <c r="BF240" s="125">
        <v>0</v>
      </c>
      <c r="BG240" s="125">
        <v>0</v>
      </c>
      <c r="BH240" s="125">
        <v>0</v>
      </c>
      <c r="BI240" s="125">
        <v>0</v>
      </c>
      <c r="BJ240" s="125">
        <v>0</v>
      </c>
      <c r="BK240" s="125">
        <v>0</v>
      </c>
      <c r="BL240" s="125">
        <v>0</v>
      </c>
      <c r="BM240" s="125">
        <v>0</v>
      </c>
      <c r="BN240" s="125">
        <v>0</v>
      </c>
      <c r="BO240" s="125"/>
      <c r="BP240" s="125"/>
      <c r="BQ240" s="125"/>
      <c r="BR240" s="125"/>
      <c r="BS240" s="125"/>
      <c r="BT240" s="125"/>
      <c r="BU240" s="125"/>
      <c r="BV240" s="125"/>
      <c r="BW240" s="125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81"/>
      <c r="CX240" s="81"/>
      <c r="CY240" s="81"/>
      <c r="CZ240" s="81"/>
      <c r="DA240" s="81"/>
      <c r="DB240" s="81"/>
      <c r="DC240" s="81"/>
      <c r="DD240" s="81"/>
      <c r="DE240" s="81"/>
      <c r="DF240" s="81"/>
      <c r="DG240" s="81"/>
      <c r="DH240" s="81"/>
      <c r="DI240" s="81"/>
      <c r="DJ240" s="81"/>
      <c r="DK240" s="81"/>
      <c r="DL240" s="81"/>
      <c r="DM240" s="81"/>
      <c r="DN240" s="81"/>
      <c r="DO240" s="81"/>
      <c r="DP240" s="81"/>
      <c r="DQ240" s="81"/>
      <c r="DR240" s="81"/>
      <c r="DS240" s="81"/>
    </row>
    <row r="241" spans="2:123" hidden="1" x14ac:dyDescent="0.2">
      <c r="B241" s="78" t="s">
        <v>1126</v>
      </c>
      <c r="C241" s="78" t="s">
        <v>1127</v>
      </c>
      <c r="D241" s="79" t="s">
        <v>1066</v>
      </c>
      <c r="E241" s="79" t="s">
        <v>840</v>
      </c>
      <c r="F241" s="79" t="s">
        <v>1134</v>
      </c>
      <c r="G241" s="80"/>
      <c r="H241" s="80">
        <v>45658</v>
      </c>
      <c r="I241" s="80">
        <v>45747</v>
      </c>
      <c r="J241" s="80"/>
      <c r="K241" s="65" t="s">
        <v>49</v>
      </c>
      <c r="L241" s="65" t="s">
        <v>73</v>
      </c>
      <c r="M241" s="65" t="s">
        <v>91</v>
      </c>
      <c r="N241" s="79" t="s">
        <v>376</v>
      </c>
      <c r="O241" s="67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125">
        <v>10608.583652419904</v>
      </c>
      <c r="BE241" s="125">
        <v>4045.5659697188175</v>
      </c>
      <c r="BF241" s="125">
        <v>4180.4181687094442</v>
      </c>
      <c r="BG241" s="125">
        <v>4180.4181687094442</v>
      </c>
      <c r="BH241" s="125">
        <v>4045.5659697188175</v>
      </c>
      <c r="BI241" s="125">
        <v>4180.4181687094442</v>
      </c>
      <c r="BJ241" s="125">
        <v>4045.5659697188175</v>
      </c>
      <c r="BK241" s="125">
        <v>4180.4181687094442</v>
      </c>
      <c r="BL241" s="125">
        <v>4180.4181687094442</v>
      </c>
      <c r="BM241" s="125">
        <v>3775.8615717375628</v>
      </c>
      <c r="BN241" s="125">
        <v>4180.4181687094442</v>
      </c>
      <c r="BO241" s="125"/>
      <c r="BP241" s="125"/>
      <c r="BQ241" s="125"/>
      <c r="BR241" s="125"/>
      <c r="BS241" s="125"/>
      <c r="BT241" s="125"/>
      <c r="BU241" s="125"/>
      <c r="BV241" s="125"/>
      <c r="BW241" s="125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81"/>
      <c r="CX241" s="81"/>
      <c r="CY241" s="81"/>
      <c r="CZ241" s="81"/>
      <c r="DA241" s="81"/>
      <c r="DB241" s="81"/>
      <c r="DC241" s="81"/>
      <c r="DD241" s="81"/>
      <c r="DE241" s="81"/>
      <c r="DF241" s="81"/>
      <c r="DG241" s="81"/>
      <c r="DH241" s="81"/>
      <c r="DI241" s="81"/>
      <c r="DJ241" s="81"/>
      <c r="DK241" s="81"/>
      <c r="DL241" s="81"/>
      <c r="DM241" s="81"/>
      <c r="DN241" s="81"/>
      <c r="DO241" s="81"/>
      <c r="DP241" s="81"/>
      <c r="DQ241" s="81"/>
      <c r="DR241" s="81"/>
      <c r="DS241" s="81"/>
    </row>
    <row r="242" spans="2:123" hidden="1" x14ac:dyDescent="0.2">
      <c r="B242" s="78" t="s">
        <v>1126</v>
      </c>
      <c r="C242" s="78" t="s">
        <v>1127</v>
      </c>
      <c r="D242" s="79" t="s">
        <v>1066</v>
      </c>
      <c r="E242" s="79" t="s">
        <v>840</v>
      </c>
      <c r="F242" s="79" t="s">
        <v>1135</v>
      </c>
      <c r="G242" s="80"/>
      <c r="H242" s="80">
        <v>45748</v>
      </c>
      <c r="I242" s="80">
        <v>45838</v>
      </c>
      <c r="J242" s="80"/>
      <c r="K242" s="65" t="s">
        <v>49</v>
      </c>
      <c r="L242" s="65" t="s">
        <v>73</v>
      </c>
      <c r="M242" s="65" t="s">
        <v>91</v>
      </c>
      <c r="N242" s="79" t="s">
        <v>376</v>
      </c>
      <c r="O242" s="67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125">
        <v>7107.1550809913324</v>
      </c>
      <c r="BE242" s="125">
        <v>0</v>
      </c>
      <c r="BF242" s="125">
        <v>0</v>
      </c>
      <c r="BG242" s="125">
        <v>0</v>
      </c>
      <c r="BH242" s="125">
        <v>0</v>
      </c>
      <c r="BI242" s="125">
        <v>0</v>
      </c>
      <c r="BJ242" s="125">
        <v>0</v>
      </c>
      <c r="BK242" s="125">
        <v>0</v>
      </c>
      <c r="BL242" s="125">
        <v>0</v>
      </c>
      <c r="BM242" s="125">
        <v>0</v>
      </c>
      <c r="BN242" s="125">
        <v>0</v>
      </c>
      <c r="BO242" s="125"/>
      <c r="BP242" s="125"/>
      <c r="BQ242" s="125"/>
      <c r="BR242" s="125"/>
      <c r="BS242" s="125"/>
      <c r="BT242" s="125"/>
      <c r="BU242" s="125"/>
      <c r="BV242" s="125"/>
      <c r="BW242" s="125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81"/>
      <c r="CX242" s="81"/>
      <c r="CY242" s="81"/>
      <c r="CZ242" s="81"/>
      <c r="DA242" s="81"/>
      <c r="DB242" s="81"/>
      <c r="DC242" s="81"/>
      <c r="DD242" s="81"/>
      <c r="DE242" s="81"/>
      <c r="DF242" s="81"/>
      <c r="DG242" s="81"/>
      <c r="DH242" s="81"/>
      <c r="DI242" s="81"/>
      <c r="DJ242" s="81"/>
      <c r="DK242" s="81"/>
      <c r="DL242" s="81"/>
      <c r="DM242" s="81"/>
      <c r="DN242" s="81"/>
      <c r="DO242" s="81"/>
      <c r="DP242" s="81"/>
      <c r="DQ242" s="81"/>
      <c r="DR242" s="81"/>
      <c r="DS242" s="81"/>
    </row>
    <row r="243" spans="2:123" hidden="1" x14ac:dyDescent="0.2">
      <c r="B243" s="78" t="s">
        <v>1126</v>
      </c>
      <c r="C243" s="78" t="s">
        <v>1127</v>
      </c>
      <c r="D243" s="79" t="s">
        <v>1066</v>
      </c>
      <c r="E243" s="79" t="s">
        <v>840</v>
      </c>
      <c r="F243" s="79" t="s">
        <v>1136</v>
      </c>
      <c r="G243" s="80"/>
      <c r="H243" s="80">
        <v>45658</v>
      </c>
      <c r="I243" s="80">
        <v>45747</v>
      </c>
      <c r="J243" s="80"/>
      <c r="K243" s="65" t="s">
        <v>49</v>
      </c>
      <c r="L243" s="65" t="s">
        <v>73</v>
      </c>
      <c r="M243" s="65" t="s">
        <v>91</v>
      </c>
      <c r="N243" s="79" t="s">
        <v>376</v>
      </c>
      <c r="O243" s="67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125">
        <v>520.56068985719014</v>
      </c>
      <c r="BE243" s="125">
        <v>3501.4285714285716</v>
      </c>
      <c r="BF243" s="125">
        <v>0</v>
      </c>
      <c r="BG243" s="125">
        <v>0</v>
      </c>
      <c r="BH243" s="125">
        <v>0</v>
      </c>
      <c r="BI243" s="125">
        <v>0</v>
      </c>
      <c r="BJ243" s="125">
        <v>0</v>
      </c>
      <c r="BK243" s="125">
        <v>0</v>
      </c>
      <c r="BL243" s="125">
        <v>0</v>
      </c>
      <c r="BM243" s="125">
        <v>0</v>
      </c>
      <c r="BN243" s="125">
        <v>0</v>
      </c>
      <c r="BO243" s="125"/>
      <c r="BP243" s="125"/>
      <c r="BQ243" s="125"/>
      <c r="BR243" s="125"/>
      <c r="BS243" s="125"/>
      <c r="BT243" s="125"/>
      <c r="BU243" s="125"/>
      <c r="BV243" s="125"/>
      <c r="BW243" s="125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81"/>
      <c r="CX243" s="81"/>
      <c r="CY243" s="81"/>
      <c r="CZ243" s="81"/>
      <c r="DA243" s="81"/>
      <c r="DB243" s="81"/>
      <c r="DC243" s="81"/>
      <c r="DD243" s="81"/>
      <c r="DE243" s="81"/>
      <c r="DF243" s="81"/>
      <c r="DG243" s="81"/>
      <c r="DH243" s="81"/>
      <c r="DI243" s="81"/>
      <c r="DJ243" s="81"/>
      <c r="DK243" s="81"/>
      <c r="DL243" s="81"/>
      <c r="DM243" s="81"/>
      <c r="DN243" s="81"/>
      <c r="DO243" s="81"/>
      <c r="DP243" s="81"/>
      <c r="DQ243" s="81"/>
      <c r="DR243" s="81"/>
      <c r="DS243" s="81"/>
    </row>
    <row r="244" spans="2:123" hidden="1" x14ac:dyDescent="0.2">
      <c r="B244" s="78" t="s">
        <v>1126</v>
      </c>
      <c r="C244" s="78" t="s">
        <v>1127</v>
      </c>
      <c r="D244" s="79" t="s">
        <v>1066</v>
      </c>
      <c r="E244" s="79" t="s">
        <v>840</v>
      </c>
      <c r="F244" s="79" t="s">
        <v>1137</v>
      </c>
      <c r="G244" s="80"/>
      <c r="H244" s="80">
        <v>45658</v>
      </c>
      <c r="I244" s="80">
        <v>45838</v>
      </c>
      <c r="J244" s="80"/>
      <c r="K244" s="65" t="s">
        <v>49</v>
      </c>
      <c r="L244" s="65" t="s">
        <v>73</v>
      </c>
      <c r="M244" s="65" t="s">
        <v>91</v>
      </c>
      <c r="N244" s="79" t="s">
        <v>376</v>
      </c>
      <c r="O244" s="67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125">
        <v>16659.99234025881</v>
      </c>
      <c r="BE244" s="125">
        <v>0</v>
      </c>
      <c r="BF244" s="125">
        <v>0</v>
      </c>
      <c r="BG244" s="125">
        <v>0</v>
      </c>
      <c r="BH244" s="125">
        <v>0</v>
      </c>
      <c r="BI244" s="125">
        <v>0</v>
      </c>
      <c r="BJ244" s="125">
        <v>0</v>
      </c>
      <c r="BK244" s="125">
        <v>0</v>
      </c>
      <c r="BL244" s="125">
        <v>0</v>
      </c>
      <c r="BM244" s="125">
        <v>0</v>
      </c>
      <c r="BN244" s="125">
        <v>0</v>
      </c>
      <c r="BO244" s="125"/>
      <c r="BP244" s="125"/>
      <c r="BQ244" s="125"/>
      <c r="BR244" s="125"/>
      <c r="BS244" s="125"/>
      <c r="BT244" s="125"/>
      <c r="BU244" s="125"/>
      <c r="BV244" s="125"/>
      <c r="BW244" s="125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81"/>
      <c r="CX244" s="81"/>
      <c r="CY244" s="81"/>
      <c r="CZ244" s="81"/>
      <c r="DA244" s="81"/>
      <c r="DB244" s="81"/>
      <c r="DC244" s="81"/>
      <c r="DD244" s="81"/>
      <c r="DE244" s="81"/>
      <c r="DF244" s="81"/>
      <c r="DG244" s="81"/>
      <c r="DH244" s="81"/>
      <c r="DI244" s="81"/>
      <c r="DJ244" s="81"/>
      <c r="DK244" s="81"/>
      <c r="DL244" s="81"/>
      <c r="DM244" s="81"/>
      <c r="DN244" s="81"/>
      <c r="DO244" s="81"/>
      <c r="DP244" s="81"/>
      <c r="DQ244" s="81"/>
      <c r="DR244" s="81"/>
      <c r="DS244" s="81"/>
    </row>
    <row r="245" spans="2:123" hidden="1" x14ac:dyDescent="0.2">
      <c r="B245" s="78" t="s">
        <v>296</v>
      </c>
      <c r="C245" s="78" t="s">
        <v>1138</v>
      </c>
      <c r="D245" s="79" t="s">
        <v>1139</v>
      </c>
      <c r="E245" s="79" t="s">
        <v>1139</v>
      </c>
      <c r="F245" s="79" t="s">
        <v>1140</v>
      </c>
      <c r="G245" s="80"/>
      <c r="H245" s="80">
        <v>45658</v>
      </c>
      <c r="I245" s="80">
        <v>46022</v>
      </c>
      <c r="J245" s="80"/>
      <c r="K245" s="65" t="s">
        <v>52</v>
      </c>
      <c r="L245" s="65" t="s">
        <v>70</v>
      </c>
      <c r="M245" s="65" t="s">
        <v>93</v>
      </c>
      <c r="N245" s="79" t="s">
        <v>376</v>
      </c>
      <c r="O245" s="67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125">
        <v>300.19617843017579</v>
      </c>
      <c r="BE245" s="125">
        <v>9471.3511024337258</v>
      </c>
      <c r="BF245" s="125">
        <v>9787.0628058481834</v>
      </c>
      <c r="BG245" s="125">
        <v>9787.0628058481834</v>
      </c>
      <c r="BH245" s="125">
        <v>9471.3511024337258</v>
      </c>
      <c r="BI245" s="125">
        <v>9787.0628058481834</v>
      </c>
      <c r="BJ245" s="125">
        <v>9471.3511024337258</v>
      </c>
      <c r="BK245" s="125">
        <v>9787.0628058481834</v>
      </c>
      <c r="BL245" s="125">
        <v>0</v>
      </c>
      <c r="BM245" s="125">
        <v>0</v>
      </c>
      <c r="BN245" s="125">
        <v>0</v>
      </c>
      <c r="BO245" s="125"/>
      <c r="BP245" s="125"/>
      <c r="BQ245" s="125"/>
      <c r="BR245" s="125"/>
      <c r="BS245" s="125"/>
      <c r="BT245" s="125"/>
      <c r="BU245" s="125"/>
      <c r="BV245" s="125"/>
      <c r="BW245" s="125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81"/>
      <c r="CX245" s="81"/>
      <c r="CY245" s="81"/>
      <c r="CZ245" s="81"/>
      <c r="DA245" s="81"/>
      <c r="DB245" s="81"/>
      <c r="DC245" s="81"/>
      <c r="DD245" s="81"/>
      <c r="DE245" s="81"/>
      <c r="DF245" s="81"/>
      <c r="DG245" s="81"/>
      <c r="DH245" s="81"/>
      <c r="DI245" s="81"/>
      <c r="DJ245" s="81"/>
      <c r="DK245" s="81"/>
      <c r="DL245" s="81"/>
      <c r="DM245" s="81"/>
      <c r="DN245" s="81"/>
      <c r="DO245" s="81"/>
      <c r="DP245" s="81"/>
      <c r="DQ245" s="81"/>
      <c r="DR245" s="81"/>
      <c r="DS245" s="81"/>
    </row>
    <row r="246" spans="2:123" x14ac:dyDescent="0.2">
      <c r="B246" s="78" t="s">
        <v>165</v>
      </c>
      <c r="C246" s="78" t="s">
        <v>807</v>
      </c>
      <c r="D246" s="79" t="s">
        <v>168</v>
      </c>
      <c r="E246" s="79" t="s">
        <v>168</v>
      </c>
      <c r="F246" s="79" t="s">
        <v>808</v>
      </c>
      <c r="G246" s="80"/>
      <c r="H246" s="80">
        <v>44440</v>
      </c>
      <c r="I246" s="80">
        <v>44804</v>
      </c>
      <c r="J246" s="80"/>
      <c r="K246" s="65" t="s">
        <v>63</v>
      </c>
      <c r="L246" s="65" t="s">
        <v>73</v>
      </c>
      <c r="M246" s="65" t="s">
        <v>93</v>
      </c>
      <c r="N246" s="79" t="s">
        <v>377</v>
      </c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>
        <v>0</v>
      </c>
      <c r="AO246" s="81">
        <v>0</v>
      </c>
      <c r="AP246" s="81">
        <v>0</v>
      </c>
      <c r="AQ246" s="81">
        <v>0</v>
      </c>
      <c r="AR246" s="81">
        <v>0</v>
      </c>
      <c r="AS246" s="81">
        <v>0</v>
      </c>
      <c r="AT246" s="81">
        <v>0</v>
      </c>
      <c r="AU246" s="81">
        <v>0</v>
      </c>
      <c r="AV246" s="81">
        <v>0</v>
      </c>
      <c r="AW246" s="81">
        <v>0</v>
      </c>
      <c r="AX246" s="81">
        <v>0</v>
      </c>
      <c r="AY246" s="81">
        <v>0</v>
      </c>
      <c r="AZ246" s="81">
        <v>0</v>
      </c>
      <c r="BA246" s="81">
        <v>0</v>
      </c>
      <c r="BB246" s="81">
        <v>0</v>
      </c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1"/>
      <c r="CX246" s="81"/>
      <c r="CY246" s="81"/>
      <c r="CZ246" s="81"/>
      <c r="DA246" s="81"/>
      <c r="DB246" s="81"/>
      <c r="DC246" s="81"/>
      <c r="DD246" s="81"/>
      <c r="DE246" s="81"/>
      <c r="DF246" s="81"/>
      <c r="DG246" s="81"/>
      <c r="DH246" s="81"/>
      <c r="DI246" s="81"/>
      <c r="DJ246" s="81"/>
      <c r="DK246" s="81"/>
      <c r="DL246" s="81"/>
      <c r="DM246" s="81"/>
      <c r="DN246" s="81"/>
      <c r="DO246" s="81"/>
      <c r="DP246" s="81"/>
      <c r="DQ246" s="81"/>
      <c r="DR246" s="81"/>
      <c r="DS246" s="81"/>
    </row>
    <row r="247" spans="2:123" x14ac:dyDescent="0.2">
      <c r="B247" s="78" t="s">
        <v>165</v>
      </c>
      <c r="C247" s="78" t="s">
        <v>807</v>
      </c>
      <c r="D247" s="79" t="s">
        <v>168</v>
      </c>
      <c r="E247" s="79" t="s">
        <v>168</v>
      </c>
      <c r="F247" s="79" t="s">
        <v>809</v>
      </c>
      <c r="G247" s="80"/>
      <c r="H247" s="80">
        <v>44805</v>
      </c>
      <c r="I247" s="80">
        <v>44895</v>
      </c>
      <c r="J247" s="80"/>
      <c r="K247" s="65" t="s">
        <v>63</v>
      </c>
      <c r="L247" s="65" t="s">
        <v>73</v>
      </c>
      <c r="M247" s="65" t="s">
        <v>93</v>
      </c>
      <c r="N247" s="79" t="s">
        <v>377</v>
      </c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>
        <v>0</v>
      </c>
      <c r="AO247" s="81">
        <v>0</v>
      </c>
      <c r="AP247" s="81">
        <v>0</v>
      </c>
      <c r="AQ247" s="81">
        <v>0</v>
      </c>
      <c r="AR247" s="81">
        <v>0</v>
      </c>
      <c r="AS247" s="81">
        <v>0</v>
      </c>
      <c r="AT247" s="81">
        <v>0</v>
      </c>
      <c r="AU247" s="81">
        <v>0</v>
      </c>
      <c r="AV247" s="81">
        <v>0</v>
      </c>
      <c r="AW247" s="81">
        <v>0</v>
      </c>
      <c r="AX247" s="81">
        <v>0</v>
      </c>
      <c r="AY247" s="81">
        <v>0</v>
      </c>
      <c r="AZ247" s="81">
        <v>0</v>
      </c>
      <c r="BA247" s="81">
        <v>0</v>
      </c>
      <c r="BB247" s="81">
        <v>0</v>
      </c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1"/>
      <c r="CX247" s="81"/>
      <c r="CY247" s="81"/>
      <c r="CZ247" s="81"/>
      <c r="DA247" s="81"/>
      <c r="DB247" s="81"/>
      <c r="DC247" s="81"/>
      <c r="DD247" s="81"/>
      <c r="DE247" s="81"/>
      <c r="DF247" s="81"/>
      <c r="DG247" s="81"/>
      <c r="DH247" s="81"/>
      <c r="DI247" s="81"/>
      <c r="DJ247" s="81"/>
      <c r="DK247" s="81"/>
      <c r="DL247" s="81"/>
      <c r="DM247" s="81"/>
      <c r="DN247" s="81"/>
      <c r="DO247" s="81"/>
      <c r="DP247" s="81"/>
      <c r="DQ247" s="81"/>
      <c r="DR247" s="81"/>
      <c r="DS247" s="81"/>
    </row>
    <row r="248" spans="2:123" x14ac:dyDescent="0.2">
      <c r="B248" s="78" t="s">
        <v>165</v>
      </c>
      <c r="C248" s="78" t="s">
        <v>807</v>
      </c>
      <c r="D248" s="79" t="s">
        <v>168</v>
      </c>
      <c r="E248" s="79" t="s">
        <v>168</v>
      </c>
      <c r="F248" s="79" t="s">
        <v>810</v>
      </c>
      <c r="G248" s="80"/>
      <c r="H248" s="80">
        <v>44713</v>
      </c>
      <c r="I248" s="80">
        <v>44865</v>
      </c>
      <c r="J248" s="80"/>
      <c r="K248" s="65" t="s">
        <v>63</v>
      </c>
      <c r="L248" s="65" t="s">
        <v>73</v>
      </c>
      <c r="M248" s="65" t="s">
        <v>93</v>
      </c>
      <c r="N248" s="79" t="s">
        <v>377</v>
      </c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>
        <v>0</v>
      </c>
      <c r="AO248" s="81">
        <v>0</v>
      </c>
      <c r="AP248" s="81">
        <v>0</v>
      </c>
      <c r="AQ248" s="81">
        <v>0</v>
      </c>
      <c r="AR248" s="81">
        <v>0</v>
      </c>
      <c r="AS248" s="81">
        <v>0</v>
      </c>
      <c r="AT248" s="81">
        <v>0</v>
      </c>
      <c r="AU248" s="81">
        <v>0</v>
      </c>
      <c r="AV248" s="81">
        <v>0</v>
      </c>
      <c r="AW248" s="81">
        <v>0</v>
      </c>
      <c r="AX248" s="81">
        <v>0</v>
      </c>
      <c r="AY248" s="81">
        <v>0</v>
      </c>
      <c r="AZ248" s="81">
        <v>0</v>
      </c>
      <c r="BA248" s="81">
        <v>0</v>
      </c>
      <c r="BB248" s="81">
        <v>0</v>
      </c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1"/>
      <c r="CX248" s="81"/>
      <c r="CY248" s="81"/>
      <c r="CZ248" s="81"/>
      <c r="DA248" s="81"/>
      <c r="DB248" s="81"/>
      <c r="DC248" s="81"/>
      <c r="DD248" s="81"/>
      <c r="DE248" s="81"/>
      <c r="DF248" s="81"/>
      <c r="DG248" s="81"/>
      <c r="DH248" s="81"/>
      <c r="DI248" s="81"/>
      <c r="DJ248" s="81"/>
      <c r="DK248" s="81"/>
      <c r="DL248" s="81"/>
      <c r="DM248" s="81"/>
      <c r="DN248" s="81"/>
      <c r="DO248" s="81"/>
      <c r="DP248" s="81"/>
      <c r="DQ248" s="81"/>
      <c r="DR248" s="81"/>
      <c r="DS248" s="81"/>
    </row>
    <row r="249" spans="2:123" x14ac:dyDescent="0.2">
      <c r="B249" s="78" t="s">
        <v>165</v>
      </c>
      <c r="C249" s="78" t="s">
        <v>807</v>
      </c>
      <c r="D249" s="79" t="s">
        <v>168</v>
      </c>
      <c r="E249" s="79" t="s">
        <v>168</v>
      </c>
      <c r="F249" s="79" t="s">
        <v>811</v>
      </c>
      <c r="G249" s="80"/>
      <c r="H249" s="80">
        <v>44531</v>
      </c>
      <c r="I249" s="80">
        <v>44895</v>
      </c>
      <c r="J249" s="80"/>
      <c r="K249" s="65" t="s">
        <v>63</v>
      </c>
      <c r="L249" s="65" t="s">
        <v>73</v>
      </c>
      <c r="M249" s="65" t="s">
        <v>93</v>
      </c>
      <c r="N249" s="79" t="s">
        <v>377</v>
      </c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>
        <v>0</v>
      </c>
      <c r="AO249" s="81">
        <v>0</v>
      </c>
      <c r="AP249" s="81">
        <v>0</v>
      </c>
      <c r="AQ249" s="81">
        <v>0</v>
      </c>
      <c r="AR249" s="81">
        <v>0</v>
      </c>
      <c r="AS249" s="81">
        <v>0</v>
      </c>
      <c r="AT249" s="81">
        <v>0</v>
      </c>
      <c r="AU249" s="81">
        <v>0</v>
      </c>
      <c r="AV249" s="81">
        <v>0</v>
      </c>
      <c r="AW249" s="81">
        <v>0</v>
      </c>
      <c r="AX249" s="81">
        <v>0</v>
      </c>
      <c r="AY249" s="81">
        <v>0</v>
      </c>
      <c r="AZ249" s="81">
        <v>0</v>
      </c>
      <c r="BA249" s="81">
        <v>0</v>
      </c>
      <c r="BB249" s="81">
        <v>0</v>
      </c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1"/>
      <c r="CX249" s="81"/>
      <c r="CY249" s="81"/>
      <c r="CZ249" s="81"/>
      <c r="DA249" s="81"/>
      <c r="DB249" s="81"/>
      <c r="DC249" s="81"/>
      <c r="DD249" s="81"/>
      <c r="DE249" s="81"/>
      <c r="DF249" s="81"/>
      <c r="DG249" s="81"/>
      <c r="DH249" s="81"/>
      <c r="DI249" s="81"/>
      <c r="DJ249" s="81"/>
      <c r="DK249" s="81"/>
      <c r="DL249" s="81"/>
      <c r="DM249" s="81"/>
      <c r="DN249" s="81"/>
      <c r="DO249" s="81"/>
      <c r="DP249" s="81"/>
      <c r="DQ249" s="81"/>
      <c r="DR249" s="81"/>
      <c r="DS249" s="81"/>
    </row>
    <row r="250" spans="2:123" x14ac:dyDescent="0.2">
      <c r="B250" s="78" t="s">
        <v>165</v>
      </c>
      <c r="C250" s="78" t="s">
        <v>807</v>
      </c>
      <c r="D250" s="79" t="s">
        <v>168</v>
      </c>
      <c r="E250" s="79" t="s">
        <v>168</v>
      </c>
      <c r="F250" s="79" t="s">
        <v>812</v>
      </c>
      <c r="G250" s="80"/>
      <c r="H250" s="80">
        <v>44927</v>
      </c>
      <c r="I250" s="80">
        <v>45016</v>
      </c>
      <c r="J250" s="80"/>
      <c r="K250" s="65" t="s">
        <v>63</v>
      </c>
      <c r="L250" s="65" t="s">
        <v>73</v>
      </c>
      <c r="M250" s="65" t="s">
        <v>93</v>
      </c>
      <c r="N250" s="79" t="s">
        <v>377</v>
      </c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>
        <v>0</v>
      </c>
      <c r="AO250" s="81">
        <v>0</v>
      </c>
      <c r="AP250" s="81">
        <v>0</v>
      </c>
      <c r="AQ250" s="81">
        <v>0</v>
      </c>
      <c r="AR250" s="81">
        <v>0</v>
      </c>
      <c r="AS250" s="81">
        <v>0</v>
      </c>
      <c r="AT250" s="81">
        <v>0</v>
      </c>
      <c r="AU250" s="81">
        <v>0</v>
      </c>
      <c r="AV250" s="81">
        <v>0</v>
      </c>
      <c r="AW250" s="81">
        <v>0</v>
      </c>
      <c r="AX250" s="81">
        <v>0</v>
      </c>
      <c r="AY250" s="81">
        <v>0</v>
      </c>
      <c r="AZ250" s="81">
        <v>0</v>
      </c>
      <c r="BA250" s="81">
        <v>0</v>
      </c>
      <c r="BB250" s="81">
        <v>0</v>
      </c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81"/>
      <c r="CX250" s="81"/>
      <c r="CY250" s="81"/>
      <c r="CZ250" s="81"/>
      <c r="DA250" s="81"/>
      <c r="DB250" s="81"/>
      <c r="DC250" s="81"/>
      <c r="DD250" s="81"/>
      <c r="DE250" s="81"/>
      <c r="DF250" s="81"/>
      <c r="DG250" s="81"/>
      <c r="DH250" s="81"/>
      <c r="DI250" s="81"/>
      <c r="DJ250" s="81"/>
      <c r="DK250" s="81"/>
      <c r="DL250" s="81"/>
      <c r="DM250" s="81"/>
      <c r="DN250" s="81"/>
      <c r="DO250" s="81"/>
      <c r="DP250" s="81"/>
      <c r="DQ250" s="81"/>
      <c r="DR250" s="81"/>
      <c r="DS250" s="81"/>
    </row>
    <row r="251" spans="2:123" x14ac:dyDescent="0.2">
      <c r="B251" s="78" t="s">
        <v>165</v>
      </c>
      <c r="C251" s="78" t="s">
        <v>807</v>
      </c>
      <c r="D251" s="79" t="s">
        <v>168</v>
      </c>
      <c r="E251" s="79" t="s">
        <v>168</v>
      </c>
      <c r="F251" s="79" t="s">
        <v>813</v>
      </c>
      <c r="G251" s="80"/>
      <c r="H251" s="80">
        <v>44896</v>
      </c>
      <c r="I251" s="80">
        <v>45260</v>
      </c>
      <c r="J251" s="80"/>
      <c r="K251" s="65" t="s">
        <v>63</v>
      </c>
      <c r="L251" s="65" t="s">
        <v>73</v>
      </c>
      <c r="M251" s="65" t="s">
        <v>93</v>
      </c>
      <c r="N251" s="79" t="s">
        <v>377</v>
      </c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>
        <v>0</v>
      </c>
      <c r="AO251" s="81">
        <v>0</v>
      </c>
      <c r="AP251" s="81">
        <v>0</v>
      </c>
      <c r="AQ251" s="81">
        <v>0</v>
      </c>
      <c r="AR251" s="81">
        <v>0</v>
      </c>
      <c r="AS251" s="81">
        <v>0</v>
      </c>
      <c r="AT251" s="81">
        <v>0</v>
      </c>
      <c r="AU251" s="81">
        <v>0</v>
      </c>
      <c r="AV251" s="81">
        <v>0</v>
      </c>
      <c r="AW251" s="81">
        <v>0</v>
      </c>
      <c r="AX251" s="81">
        <v>0</v>
      </c>
      <c r="AY251" s="81">
        <v>0</v>
      </c>
      <c r="AZ251" s="81">
        <v>0</v>
      </c>
      <c r="BA251" s="81">
        <v>0</v>
      </c>
      <c r="BB251" s="81">
        <v>0</v>
      </c>
      <c r="BC251" s="81"/>
      <c r="BD251" s="81"/>
      <c r="BE251" s="81"/>
      <c r="BF251" s="81"/>
      <c r="BG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81"/>
      <c r="CX251" s="81"/>
      <c r="CY251" s="81"/>
      <c r="CZ251" s="81"/>
      <c r="DA251" s="81"/>
      <c r="DB251" s="81"/>
      <c r="DC251" s="81"/>
      <c r="DD251" s="81"/>
      <c r="DE251" s="81"/>
      <c r="DF251" s="81"/>
      <c r="DG251" s="81"/>
      <c r="DH251" s="81"/>
      <c r="DI251" s="81"/>
      <c r="DJ251" s="81"/>
      <c r="DK251" s="81"/>
      <c r="DL251" s="81"/>
      <c r="DM251" s="81"/>
      <c r="DN251" s="81"/>
      <c r="DO251" s="81"/>
      <c r="DP251" s="81"/>
      <c r="DQ251" s="81"/>
      <c r="DR251" s="81"/>
      <c r="DS251" s="81"/>
    </row>
    <row r="252" spans="2:123" x14ac:dyDescent="0.2">
      <c r="B252" s="78" t="s">
        <v>165</v>
      </c>
      <c r="C252" s="78" t="s">
        <v>807</v>
      </c>
      <c r="D252" s="79" t="s">
        <v>168</v>
      </c>
      <c r="E252" s="79" t="s">
        <v>168</v>
      </c>
      <c r="F252" s="79" t="s">
        <v>814</v>
      </c>
      <c r="G252" s="80"/>
      <c r="H252" s="80">
        <v>44805</v>
      </c>
      <c r="I252" s="80">
        <v>45169</v>
      </c>
      <c r="J252" s="80"/>
      <c r="K252" s="65" t="s">
        <v>63</v>
      </c>
      <c r="L252" s="65" t="s">
        <v>73</v>
      </c>
      <c r="M252" s="65" t="s">
        <v>93</v>
      </c>
      <c r="N252" s="79" t="s">
        <v>377</v>
      </c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>
        <v>0</v>
      </c>
      <c r="AO252" s="81">
        <v>0</v>
      </c>
      <c r="AP252" s="81">
        <v>0</v>
      </c>
      <c r="AQ252" s="81">
        <v>0</v>
      </c>
      <c r="AR252" s="81">
        <v>0</v>
      </c>
      <c r="AS252" s="81">
        <v>0</v>
      </c>
      <c r="AT252" s="81">
        <v>0</v>
      </c>
      <c r="AU252" s="81">
        <v>0</v>
      </c>
      <c r="AV252" s="81">
        <v>0</v>
      </c>
      <c r="AW252" s="81">
        <v>0</v>
      </c>
      <c r="AX252" s="81">
        <v>0</v>
      </c>
      <c r="AY252" s="81">
        <v>0</v>
      </c>
      <c r="AZ252" s="81">
        <v>0</v>
      </c>
      <c r="BA252" s="81">
        <v>0</v>
      </c>
      <c r="BB252" s="81">
        <v>0</v>
      </c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1"/>
      <c r="CX252" s="81"/>
      <c r="CY252" s="81"/>
      <c r="CZ252" s="81"/>
      <c r="DA252" s="81"/>
      <c r="DB252" s="81"/>
      <c r="DC252" s="81"/>
      <c r="DD252" s="81"/>
      <c r="DE252" s="81"/>
      <c r="DF252" s="81"/>
      <c r="DG252" s="81"/>
      <c r="DH252" s="81"/>
      <c r="DI252" s="81"/>
      <c r="DJ252" s="81"/>
      <c r="DK252" s="81"/>
      <c r="DL252" s="81"/>
      <c r="DM252" s="81"/>
      <c r="DN252" s="81"/>
      <c r="DO252" s="81"/>
      <c r="DP252" s="81"/>
      <c r="DQ252" s="81"/>
      <c r="DR252" s="81"/>
      <c r="DS252" s="81"/>
    </row>
    <row r="253" spans="2:123" x14ac:dyDescent="0.2">
      <c r="B253" s="78" t="s">
        <v>165</v>
      </c>
      <c r="C253" s="78" t="s">
        <v>807</v>
      </c>
      <c r="D253" s="79" t="s">
        <v>168</v>
      </c>
      <c r="E253" s="79" t="s">
        <v>168</v>
      </c>
      <c r="F253" s="79" t="s">
        <v>815</v>
      </c>
      <c r="G253" s="80"/>
      <c r="H253" s="80">
        <v>44896</v>
      </c>
      <c r="I253" s="80">
        <v>45016</v>
      </c>
      <c r="J253" s="80"/>
      <c r="K253" s="65" t="s">
        <v>63</v>
      </c>
      <c r="L253" s="65" t="s">
        <v>73</v>
      </c>
      <c r="M253" s="65" t="s">
        <v>93</v>
      </c>
      <c r="N253" s="79" t="s">
        <v>377</v>
      </c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>
        <v>0</v>
      </c>
      <c r="AO253" s="81">
        <v>0</v>
      </c>
      <c r="AP253" s="81">
        <v>0</v>
      </c>
      <c r="AQ253" s="81">
        <v>0</v>
      </c>
      <c r="AR253" s="81">
        <v>0</v>
      </c>
      <c r="AS253" s="81">
        <v>0</v>
      </c>
      <c r="AT253" s="81">
        <v>0</v>
      </c>
      <c r="AU253" s="81">
        <v>0</v>
      </c>
      <c r="AV253" s="81">
        <v>0</v>
      </c>
      <c r="AW253" s="81">
        <v>0</v>
      </c>
      <c r="AX253" s="81">
        <v>0</v>
      </c>
      <c r="AY253" s="81">
        <v>0</v>
      </c>
      <c r="AZ253" s="81">
        <v>0</v>
      </c>
      <c r="BA253" s="81">
        <v>0</v>
      </c>
      <c r="BB253" s="81">
        <v>0</v>
      </c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81"/>
      <c r="CX253" s="81"/>
      <c r="CY253" s="81"/>
      <c r="CZ253" s="81"/>
      <c r="DA253" s="81"/>
      <c r="DB253" s="81"/>
      <c r="DC253" s="81"/>
      <c r="DD253" s="81"/>
      <c r="DE253" s="81"/>
      <c r="DF253" s="81"/>
      <c r="DG253" s="81"/>
      <c r="DH253" s="81"/>
      <c r="DI253" s="81"/>
      <c r="DJ253" s="81"/>
      <c r="DK253" s="81"/>
      <c r="DL253" s="81"/>
      <c r="DM253" s="81"/>
      <c r="DN253" s="81"/>
      <c r="DO253" s="81"/>
      <c r="DP253" s="81"/>
      <c r="DQ253" s="81"/>
      <c r="DR253" s="81"/>
      <c r="DS253" s="81"/>
    </row>
    <row r="254" spans="2:123" x14ac:dyDescent="0.2">
      <c r="B254" s="78" t="s">
        <v>165</v>
      </c>
      <c r="C254" s="78" t="s">
        <v>807</v>
      </c>
      <c r="D254" s="79" t="s">
        <v>168</v>
      </c>
      <c r="E254" s="79" t="s">
        <v>168</v>
      </c>
      <c r="F254" s="79" t="s">
        <v>816</v>
      </c>
      <c r="G254" s="80"/>
      <c r="H254" s="80">
        <v>44562</v>
      </c>
      <c r="I254" s="80">
        <v>44926</v>
      </c>
      <c r="J254" s="80"/>
      <c r="K254" s="65" t="s">
        <v>63</v>
      </c>
      <c r="L254" s="65" t="s">
        <v>73</v>
      </c>
      <c r="M254" s="65" t="s">
        <v>93</v>
      </c>
      <c r="N254" s="79" t="s">
        <v>377</v>
      </c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>
        <v>0</v>
      </c>
      <c r="AO254" s="81">
        <v>0</v>
      </c>
      <c r="AP254" s="81">
        <v>0</v>
      </c>
      <c r="AQ254" s="81">
        <v>0</v>
      </c>
      <c r="AR254" s="81">
        <v>0</v>
      </c>
      <c r="AS254" s="81">
        <v>0</v>
      </c>
      <c r="AT254" s="81">
        <v>0</v>
      </c>
      <c r="AU254" s="81">
        <v>0</v>
      </c>
      <c r="AV254" s="81">
        <v>0</v>
      </c>
      <c r="AW254" s="81">
        <v>0</v>
      </c>
      <c r="AX254" s="81">
        <v>0</v>
      </c>
      <c r="AY254" s="81">
        <v>0</v>
      </c>
      <c r="AZ254" s="81">
        <v>0</v>
      </c>
      <c r="BA254" s="81">
        <v>0</v>
      </c>
      <c r="BB254" s="81">
        <v>0</v>
      </c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81"/>
      <c r="CX254" s="81"/>
      <c r="CY254" s="81"/>
      <c r="CZ254" s="81"/>
      <c r="DA254" s="81"/>
      <c r="DB254" s="81"/>
      <c r="DC254" s="81"/>
      <c r="DD254" s="81"/>
      <c r="DE254" s="81"/>
      <c r="DF254" s="81"/>
      <c r="DG254" s="81"/>
      <c r="DH254" s="81"/>
      <c r="DI254" s="81"/>
      <c r="DJ254" s="81"/>
      <c r="DK254" s="81"/>
      <c r="DL254" s="81"/>
      <c r="DM254" s="81"/>
      <c r="DN254" s="81"/>
      <c r="DO254" s="81"/>
      <c r="DP254" s="81"/>
      <c r="DQ254" s="81"/>
      <c r="DR254" s="81"/>
      <c r="DS254" s="81"/>
    </row>
    <row r="255" spans="2:123" x14ac:dyDescent="0.2">
      <c r="B255" s="78" t="s">
        <v>165</v>
      </c>
      <c r="C255" s="78" t="s">
        <v>807</v>
      </c>
      <c r="D255" s="79" t="s">
        <v>168</v>
      </c>
      <c r="E255" s="79" t="s">
        <v>168</v>
      </c>
      <c r="F255" s="79" t="s">
        <v>817</v>
      </c>
      <c r="G255" s="80"/>
      <c r="H255" s="80">
        <v>45017</v>
      </c>
      <c r="I255" s="80">
        <v>45107</v>
      </c>
      <c r="J255" s="80"/>
      <c r="K255" s="65" t="s">
        <v>63</v>
      </c>
      <c r="L255" s="65" t="s">
        <v>73</v>
      </c>
      <c r="M255" s="65" t="s">
        <v>93</v>
      </c>
      <c r="N255" s="79" t="s">
        <v>377</v>
      </c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>
        <v>0</v>
      </c>
      <c r="AO255" s="81">
        <v>0</v>
      </c>
      <c r="AP255" s="81">
        <v>0</v>
      </c>
      <c r="AQ255" s="81">
        <v>0</v>
      </c>
      <c r="AR255" s="81">
        <v>0</v>
      </c>
      <c r="AS255" s="81">
        <v>0</v>
      </c>
      <c r="AT255" s="81">
        <v>0</v>
      </c>
      <c r="AU255" s="81">
        <v>0</v>
      </c>
      <c r="AV255" s="81">
        <v>0</v>
      </c>
      <c r="AW255" s="81">
        <v>0</v>
      </c>
      <c r="AX255" s="81">
        <v>0</v>
      </c>
      <c r="AY255" s="81">
        <v>0</v>
      </c>
      <c r="AZ255" s="81">
        <v>0</v>
      </c>
      <c r="BA255" s="81">
        <v>0</v>
      </c>
      <c r="BB255" s="81">
        <v>0</v>
      </c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1"/>
      <c r="CX255" s="81"/>
      <c r="CY255" s="81"/>
      <c r="CZ255" s="81"/>
      <c r="DA255" s="81"/>
      <c r="DB255" s="81"/>
      <c r="DC255" s="81"/>
      <c r="DD255" s="81"/>
      <c r="DE255" s="81"/>
      <c r="DF255" s="81"/>
      <c r="DG255" s="81"/>
      <c r="DH255" s="81"/>
      <c r="DI255" s="81"/>
      <c r="DJ255" s="81"/>
      <c r="DK255" s="81"/>
      <c r="DL255" s="81"/>
      <c r="DM255" s="81"/>
      <c r="DN255" s="81"/>
      <c r="DO255" s="81"/>
      <c r="DP255" s="81"/>
      <c r="DQ255" s="81"/>
      <c r="DR255" s="81"/>
      <c r="DS255" s="81"/>
    </row>
    <row r="256" spans="2:123" x14ac:dyDescent="0.2">
      <c r="B256" s="78" t="s">
        <v>165</v>
      </c>
      <c r="C256" s="78" t="s">
        <v>807</v>
      </c>
      <c r="D256" s="79" t="s">
        <v>168</v>
      </c>
      <c r="E256" s="79" t="s">
        <v>168</v>
      </c>
      <c r="F256" s="79" t="s">
        <v>818</v>
      </c>
      <c r="G256" s="80"/>
      <c r="H256" s="80">
        <v>45108</v>
      </c>
      <c r="I256" s="80">
        <v>45199</v>
      </c>
      <c r="J256" s="80"/>
      <c r="K256" s="65" t="s">
        <v>63</v>
      </c>
      <c r="L256" s="65" t="s">
        <v>73</v>
      </c>
      <c r="M256" s="65" t="s">
        <v>93</v>
      </c>
      <c r="N256" s="79" t="s">
        <v>377</v>
      </c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>
        <v>0</v>
      </c>
      <c r="AO256" s="81">
        <v>0</v>
      </c>
      <c r="AP256" s="81">
        <v>0</v>
      </c>
      <c r="AQ256" s="81">
        <v>0</v>
      </c>
      <c r="AR256" s="81">
        <v>0</v>
      </c>
      <c r="AS256" s="81">
        <v>0</v>
      </c>
      <c r="AT256" s="81">
        <v>0</v>
      </c>
      <c r="AU256" s="81">
        <v>0</v>
      </c>
      <c r="AV256" s="81">
        <v>0</v>
      </c>
      <c r="AW256" s="81">
        <v>0</v>
      </c>
      <c r="AX256" s="81">
        <v>0</v>
      </c>
      <c r="AY256" s="81">
        <v>0</v>
      </c>
      <c r="AZ256" s="81">
        <v>0</v>
      </c>
      <c r="BA256" s="81">
        <v>0</v>
      </c>
      <c r="BB256" s="81">
        <v>0</v>
      </c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1"/>
      <c r="CX256" s="81"/>
      <c r="CY256" s="81"/>
      <c r="CZ256" s="81"/>
      <c r="DA256" s="81"/>
      <c r="DB256" s="81"/>
      <c r="DC256" s="81"/>
      <c r="DD256" s="81"/>
      <c r="DE256" s="81"/>
      <c r="DF256" s="81"/>
      <c r="DG256" s="81"/>
      <c r="DH256" s="81"/>
      <c r="DI256" s="81"/>
      <c r="DJ256" s="81"/>
      <c r="DK256" s="81"/>
      <c r="DL256" s="81"/>
      <c r="DM256" s="81"/>
      <c r="DN256" s="81"/>
      <c r="DO256" s="81"/>
      <c r="DP256" s="81"/>
      <c r="DQ256" s="81"/>
      <c r="DR256" s="81"/>
      <c r="DS256" s="81"/>
    </row>
    <row r="257" spans="2:123" x14ac:dyDescent="0.2">
      <c r="B257" s="78" t="s">
        <v>165</v>
      </c>
      <c r="C257" s="78" t="s">
        <v>807</v>
      </c>
      <c r="D257" s="79" t="s">
        <v>168</v>
      </c>
      <c r="E257" s="79" t="s">
        <v>168</v>
      </c>
      <c r="F257" s="79" t="s">
        <v>819</v>
      </c>
      <c r="G257" s="80"/>
      <c r="H257" s="80">
        <v>45200</v>
      </c>
      <c r="I257" s="80">
        <v>45291</v>
      </c>
      <c r="J257" s="80"/>
      <c r="K257" s="65" t="s">
        <v>63</v>
      </c>
      <c r="L257" s="65" t="s">
        <v>73</v>
      </c>
      <c r="M257" s="65" t="s">
        <v>93</v>
      </c>
      <c r="N257" s="79" t="s">
        <v>377</v>
      </c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>
        <v>0</v>
      </c>
      <c r="AO257" s="81">
        <v>0</v>
      </c>
      <c r="AP257" s="81">
        <v>0</v>
      </c>
      <c r="AQ257" s="81">
        <v>0</v>
      </c>
      <c r="AR257" s="81">
        <v>0</v>
      </c>
      <c r="AS257" s="81">
        <v>0</v>
      </c>
      <c r="AT257" s="81">
        <v>0</v>
      </c>
      <c r="AU257" s="81">
        <v>0</v>
      </c>
      <c r="AV257" s="81">
        <v>0</v>
      </c>
      <c r="AW257" s="81">
        <v>0</v>
      </c>
      <c r="AX257" s="81">
        <v>0</v>
      </c>
      <c r="AY257" s="81">
        <v>0</v>
      </c>
      <c r="AZ257" s="81">
        <v>0</v>
      </c>
      <c r="BA257" s="81">
        <v>0</v>
      </c>
      <c r="BB257" s="81">
        <v>0</v>
      </c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81"/>
      <c r="CX257" s="81"/>
      <c r="CY257" s="81"/>
      <c r="CZ257" s="81"/>
      <c r="DA257" s="81"/>
      <c r="DB257" s="81"/>
      <c r="DC257" s="81"/>
      <c r="DD257" s="81"/>
      <c r="DE257" s="81"/>
      <c r="DF257" s="81"/>
      <c r="DG257" s="81"/>
      <c r="DH257" s="81"/>
      <c r="DI257" s="81"/>
      <c r="DJ257" s="81"/>
      <c r="DK257" s="81"/>
      <c r="DL257" s="81"/>
      <c r="DM257" s="81"/>
      <c r="DN257" s="81"/>
      <c r="DO257" s="81"/>
      <c r="DP257" s="81"/>
      <c r="DQ257" s="81"/>
      <c r="DR257" s="81"/>
      <c r="DS257" s="81"/>
    </row>
    <row r="258" spans="2:123" x14ac:dyDescent="0.2">
      <c r="B258" s="78" t="s">
        <v>165</v>
      </c>
      <c r="C258" s="78" t="s">
        <v>807</v>
      </c>
      <c r="D258" s="79" t="s">
        <v>168</v>
      </c>
      <c r="E258" s="79" t="s">
        <v>168</v>
      </c>
      <c r="F258" s="79" t="s">
        <v>820</v>
      </c>
      <c r="G258" s="80"/>
      <c r="H258" s="80">
        <v>44986</v>
      </c>
      <c r="I258" s="80">
        <v>45291</v>
      </c>
      <c r="J258" s="80"/>
      <c r="K258" s="65" t="s">
        <v>63</v>
      </c>
      <c r="L258" s="65" t="s">
        <v>73</v>
      </c>
      <c r="M258" s="65" t="s">
        <v>93</v>
      </c>
      <c r="N258" s="79" t="s">
        <v>377</v>
      </c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>
        <v>0</v>
      </c>
      <c r="AO258" s="81">
        <v>0</v>
      </c>
      <c r="AP258" s="81">
        <v>0</v>
      </c>
      <c r="AQ258" s="81">
        <v>0</v>
      </c>
      <c r="AR258" s="81">
        <v>0</v>
      </c>
      <c r="AS258" s="81">
        <v>0</v>
      </c>
      <c r="AT258" s="81">
        <v>0</v>
      </c>
      <c r="AU258" s="81">
        <v>0</v>
      </c>
      <c r="AV258" s="81">
        <v>0</v>
      </c>
      <c r="AW258" s="81">
        <v>0</v>
      </c>
      <c r="AX258" s="81">
        <v>0</v>
      </c>
      <c r="AY258" s="81">
        <v>0</v>
      </c>
      <c r="AZ258" s="81">
        <v>0</v>
      </c>
      <c r="BA258" s="81">
        <v>0</v>
      </c>
      <c r="BB258" s="81">
        <v>0</v>
      </c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81"/>
      <c r="CX258" s="81"/>
      <c r="CY258" s="81"/>
      <c r="CZ258" s="81"/>
      <c r="DA258" s="81"/>
      <c r="DB258" s="81"/>
      <c r="DC258" s="81"/>
      <c r="DD258" s="81"/>
      <c r="DE258" s="81"/>
      <c r="DF258" s="81"/>
      <c r="DG258" s="81"/>
      <c r="DH258" s="81"/>
      <c r="DI258" s="81"/>
      <c r="DJ258" s="81"/>
      <c r="DK258" s="81"/>
      <c r="DL258" s="81"/>
      <c r="DM258" s="81"/>
      <c r="DN258" s="81"/>
      <c r="DO258" s="81"/>
      <c r="DP258" s="81"/>
      <c r="DQ258" s="81"/>
      <c r="DR258" s="81"/>
      <c r="DS258" s="81"/>
    </row>
    <row r="259" spans="2:123" x14ac:dyDescent="0.2">
      <c r="B259" s="78" t="s">
        <v>165</v>
      </c>
      <c r="C259" s="78" t="s">
        <v>807</v>
      </c>
      <c r="D259" s="79" t="s">
        <v>168</v>
      </c>
      <c r="E259" s="79" t="s">
        <v>168</v>
      </c>
      <c r="F259" s="79" t="s">
        <v>821</v>
      </c>
      <c r="G259" s="80"/>
      <c r="H259" s="80">
        <v>45170</v>
      </c>
      <c r="I259" s="80">
        <v>45291</v>
      </c>
      <c r="J259" s="80"/>
      <c r="K259" s="65" t="s">
        <v>63</v>
      </c>
      <c r="L259" s="65" t="s">
        <v>73</v>
      </c>
      <c r="M259" s="65" t="s">
        <v>93</v>
      </c>
      <c r="N259" s="79" t="s">
        <v>377</v>
      </c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>
        <v>0</v>
      </c>
      <c r="AO259" s="81">
        <v>0</v>
      </c>
      <c r="AP259" s="81">
        <v>0</v>
      </c>
      <c r="AQ259" s="81">
        <v>0</v>
      </c>
      <c r="AR259" s="81">
        <v>0</v>
      </c>
      <c r="AS259" s="81">
        <v>0</v>
      </c>
      <c r="AT259" s="81">
        <v>0</v>
      </c>
      <c r="AU259" s="81">
        <v>0</v>
      </c>
      <c r="AV259" s="81">
        <v>0</v>
      </c>
      <c r="AW259" s="81">
        <v>0</v>
      </c>
      <c r="AX259" s="81">
        <v>0</v>
      </c>
      <c r="AY259" s="81">
        <v>0</v>
      </c>
      <c r="AZ259" s="81">
        <v>0</v>
      </c>
      <c r="BA259" s="81">
        <v>0</v>
      </c>
      <c r="BB259" s="81">
        <v>0</v>
      </c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81"/>
      <c r="CX259" s="81"/>
      <c r="CY259" s="81"/>
      <c r="CZ259" s="81"/>
      <c r="DA259" s="81"/>
      <c r="DB259" s="81"/>
      <c r="DC259" s="81"/>
      <c r="DD259" s="81"/>
      <c r="DE259" s="81"/>
      <c r="DF259" s="81"/>
      <c r="DG259" s="81"/>
      <c r="DH259" s="81"/>
      <c r="DI259" s="81"/>
      <c r="DJ259" s="81"/>
      <c r="DK259" s="81"/>
      <c r="DL259" s="81"/>
      <c r="DM259" s="81"/>
      <c r="DN259" s="81"/>
      <c r="DO259" s="81"/>
      <c r="DP259" s="81"/>
      <c r="DQ259" s="81"/>
      <c r="DR259" s="81"/>
      <c r="DS259" s="81"/>
    </row>
    <row r="260" spans="2:123" x14ac:dyDescent="0.2">
      <c r="B260" s="78" t="s">
        <v>165</v>
      </c>
      <c r="C260" s="78" t="s">
        <v>166</v>
      </c>
      <c r="D260" s="79" t="s">
        <v>168</v>
      </c>
      <c r="E260" s="79" t="s">
        <v>168</v>
      </c>
      <c r="F260" s="79" t="s">
        <v>822</v>
      </c>
      <c r="G260" s="80"/>
      <c r="H260" s="80">
        <v>45323</v>
      </c>
      <c r="I260" s="80">
        <v>45351</v>
      </c>
      <c r="J260" s="80"/>
      <c r="K260" s="65" t="s">
        <v>63</v>
      </c>
      <c r="L260" s="65" t="s">
        <v>73</v>
      </c>
      <c r="M260" s="65" t="s">
        <v>93</v>
      </c>
      <c r="N260" s="79" t="s">
        <v>377</v>
      </c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>
        <v>0</v>
      </c>
      <c r="AO260" s="81">
        <v>0</v>
      </c>
      <c r="AP260" s="81">
        <v>0</v>
      </c>
      <c r="AQ260" s="81">
        <v>0</v>
      </c>
      <c r="AR260" s="81">
        <v>3600</v>
      </c>
      <c r="AS260" s="81">
        <v>0</v>
      </c>
      <c r="AT260" s="81">
        <v>0</v>
      </c>
      <c r="AU260" s="81">
        <v>0</v>
      </c>
      <c r="AV260" s="81">
        <v>0</v>
      </c>
      <c r="AW260" s="81">
        <v>0</v>
      </c>
      <c r="AX260" s="81">
        <v>0</v>
      </c>
      <c r="AY260" s="81">
        <v>0</v>
      </c>
      <c r="AZ260" s="81">
        <v>0</v>
      </c>
      <c r="BA260" s="81">
        <v>0</v>
      </c>
      <c r="BB260" s="81">
        <v>0</v>
      </c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1"/>
      <c r="CX260" s="81"/>
      <c r="CY260" s="81"/>
      <c r="CZ260" s="81"/>
      <c r="DA260" s="81"/>
      <c r="DB260" s="81"/>
      <c r="DC260" s="81"/>
      <c r="DD260" s="81"/>
      <c r="DE260" s="81"/>
      <c r="DF260" s="81"/>
      <c r="DG260" s="81"/>
      <c r="DH260" s="81"/>
      <c r="DI260" s="81"/>
      <c r="DJ260" s="81"/>
      <c r="DK260" s="81"/>
      <c r="DL260" s="81"/>
      <c r="DM260" s="81"/>
      <c r="DN260" s="81"/>
      <c r="DO260" s="81"/>
      <c r="DP260" s="81"/>
      <c r="DQ260" s="81"/>
      <c r="DR260" s="81"/>
      <c r="DS260" s="81"/>
    </row>
    <row r="261" spans="2:123" x14ac:dyDescent="0.2">
      <c r="B261" s="78" t="s">
        <v>165</v>
      </c>
      <c r="C261" s="78" t="s">
        <v>166</v>
      </c>
      <c r="D261" s="79" t="s">
        <v>168</v>
      </c>
      <c r="E261" s="79" t="s">
        <v>168</v>
      </c>
      <c r="F261" s="79" t="s">
        <v>823</v>
      </c>
      <c r="G261" s="80"/>
      <c r="H261" s="80">
        <v>45292</v>
      </c>
      <c r="I261" s="80">
        <v>45382</v>
      </c>
      <c r="J261" s="80"/>
      <c r="K261" s="65" t="s">
        <v>63</v>
      </c>
      <c r="L261" s="65" t="s">
        <v>73</v>
      </c>
      <c r="M261" s="65" t="s">
        <v>93</v>
      </c>
      <c r="N261" s="79" t="s">
        <v>377</v>
      </c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>
        <v>0</v>
      </c>
      <c r="AO261" s="81">
        <v>24725.274725274725</v>
      </c>
      <c r="AP261" s="81">
        <v>12774.725274725277</v>
      </c>
      <c r="AQ261" s="81">
        <v>0</v>
      </c>
      <c r="AR261" s="81">
        <v>0</v>
      </c>
      <c r="AS261" s="81">
        <v>0</v>
      </c>
      <c r="AT261" s="81">
        <v>0</v>
      </c>
      <c r="AU261" s="81">
        <v>0</v>
      </c>
      <c r="AV261" s="81">
        <v>0</v>
      </c>
      <c r="AW261" s="81">
        <v>0</v>
      </c>
      <c r="AX261" s="81">
        <v>0</v>
      </c>
      <c r="AY261" s="81">
        <v>0</v>
      </c>
      <c r="AZ261" s="81">
        <v>0</v>
      </c>
      <c r="BA261" s="81">
        <v>0</v>
      </c>
      <c r="BB261" s="81">
        <v>0</v>
      </c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81"/>
      <c r="CX261" s="81"/>
      <c r="CY261" s="81"/>
      <c r="CZ261" s="81"/>
      <c r="DA261" s="81"/>
      <c r="DB261" s="81"/>
      <c r="DC261" s="81"/>
      <c r="DD261" s="81"/>
      <c r="DE261" s="81"/>
      <c r="DF261" s="81"/>
      <c r="DG261" s="81"/>
      <c r="DH261" s="81"/>
      <c r="DI261" s="81"/>
      <c r="DJ261" s="81"/>
      <c r="DK261" s="81"/>
      <c r="DL261" s="81"/>
      <c r="DM261" s="81"/>
      <c r="DN261" s="81"/>
      <c r="DO261" s="81"/>
      <c r="DP261" s="81"/>
      <c r="DQ261" s="81"/>
      <c r="DR261" s="81"/>
      <c r="DS261" s="81"/>
    </row>
    <row r="262" spans="2:123" x14ac:dyDescent="0.2">
      <c r="B262" s="78" t="s">
        <v>165</v>
      </c>
      <c r="C262" s="78" t="s">
        <v>166</v>
      </c>
      <c r="D262" s="79" t="s">
        <v>168</v>
      </c>
      <c r="E262" s="79" t="s">
        <v>168</v>
      </c>
      <c r="F262" s="79" t="s">
        <v>824</v>
      </c>
      <c r="G262" s="80"/>
      <c r="H262" s="80">
        <v>45383</v>
      </c>
      <c r="I262" s="80">
        <v>45473</v>
      </c>
      <c r="J262" s="80"/>
      <c r="K262" s="65" t="s">
        <v>63</v>
      </c>
      <c r="L262" s="65" t="s">
        <v>73</v>
      </c>
      <c r="M262" s="65" t="s">
        <v>93</v>
      </c>
      <c r="N262" s="79" t="s">
        <v>377</v>
      </c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>
        <v>0</v>
      </c>
      <c r="AO262" s="81">
        <v>0</v>
      </c>
      <c r="AP262" s="81">
        <v>0</v>
      </c>
      <c r="AQ262" s="81">
        <v>0</v>
      </c>
      <c r="AR262" s="81">
        <v>25137.362637362636</v>
      </c>
      <c r="AS262" s="81">
        <v>12362.637362637362</v>
      </c>
      <c r="AT262" s="81">
        <v>0</v>
      </c>
      <c r="AU262" s="81">
        <v>0</v>
      </c>
      <c r="AV262" s="81">
        <v>0</v>
      </c>
      <c r="AW262" s="81">
        <v>0</v>
      </c>
      <c r="AX262" s="81">
        <v>0</v>
      </c>
      <c r="AY262" s="81">
        <v>0</v>
      </c>
      <c r="AZ262" s="81">
        <v>0</v>
      </c>
      <c r="BA262" s="81">
        <v>0</v>
      </c>
      <c r="BB262" s="81">
        <v>0</v>
      </c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81"/>
      <c r="CX262" s="81"/>
      <c r="CY262" s="81"/>
      <c r="CZ262" s="81"/>
      <c r="DA262" s="81"/>
      <c r="DB262" s="81"/>
      <c r="DC262" s="81"/>
      <c r="DD262" s="81"/>
      <c r="DE262" s="81"/>
      <c r="DF262" s="81"/>
      <c r="DG262" s="81"/>
      <c r="DH262" s="81"/>
      <c r="DI262" s="81"/>
      <c r="DJ262" s="81"/>
      <c r="DK262" s="81"/>
      <c r="DL262" s="81"/>
      <c r="DM262" s="81"/>
      <c r="DN262" s="81"/>
      <c r="DO262" s="81"/>
      <c r="DP262" s="81"/>
      <c r="DQ262" s="81"/>
      <c r="DR262" s="81"/>
      <c r="DS262" s="81"/>
    </row>
    <row r="263" spans="2:123" x14ac:dyDescent="0.2">
      <c r="B263" s="78" t="s">
        <v>230</v>
      </c>
      <c r="C263" s="78" t="s">
        <v>825</v>
      </c>
      <c r="D263" s="79" t="s">
        <v>232</v>
      </c>
      <c r="E263" s="79" t="s">
        <v>233</v>
      </c>
      <c r="F263" s="79" t="s">
        <v>826</v>
      </c>
      <c r="G263" s="80"/>
      <c r="H263" s="80">
        <v>44562</v>
      </c>
      <c r="I263" s="80">
        <v>44926</v>
      </c>
      <c r="J263" s="80"/>
      <c r="K263" s="65" t="s">
        <v>53</v>
      </c>
      <c r="L263" s="65" t="s">
        <v>73</v>
      </c>
      <c r="M263" s="65" t="s">
        <v>91</v>
      </c>
      <c r="N263" s="79" t="s">
        <v>377</v>
      </c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>
        <v>0</v>
      </c>
      <c r="AO263" s="81">
        <v>0</v>
      </c>
      <c r="AP263" s="81">
        <v>0</v>
      </c>
      <c r="AQ263" s="81">
        <v>0</v>
      </c>
      <c r="AR263" s="81">
        <v>0</v>
      </c>
      <c r="AS263" s="81">
        <v>0</v>
      </c>
      <c r="AT263" s="81">
        <v>0</v>
      </c>
      <c r="AU263" s="81">
        <v>0</v>
      </c>
      <c r="AV263" s="81">
        <v>0</v>
      </c>
      <c r="AW263" s="81">
        <v>0</v>
      </c>
      <c r="AX263" s="81">
        <v>0</v>
      </c>
      <c r="AY263" s="81">
        <v>0</v>
      </c>
      <c r="AZ263" s="81">
        <v>0</v>
      </c>
      <c r="BA263" s="81">
        <v>0</v>
      </c>
      <c r="BB263" s="81">
        <v>0</v>
      </c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81"/>
      <c r="CX263" s="81"/>
      <c r="CY263" s="81"/>
      <c r="CZ263" s="81"/>
      <c r="DA263" s="81"/>
      <c r="DB263" s="81"/>
      <c r="DC263" s="81"/>
      <c r="DD263" s="81"/>
      <c r="DE263" s="81"/>
      <c r="DF263" s="81"/>
      <c r="DG263" s="81"/>
      <c r="DH263" s="81"/>
      <c r="DI263" s="81"/>
      <c r="DJ263" s="81"/>
      <c r="DK263" s="81"/>
      <c r="DL263" s="81"/>
      <c r="DM263" s="81"/>
      <c r="DN263" s="81"/>
      <c r="DO263" s="81"/>
      <c r="DP263" s="81"/>
      <c r="DQ263" s="81"/>
      <c r="DR263" s="81"/>
      <c r="DS263" s="81"/>
    </row>
    <row r="264" spans="2:123" x14ac:dyDescent="0.2">
      <c r="B264" s="78" t="s">
        <v>230</v>
      </c>
      <c r="C264" s="78" t="s">
        <v>825</v>
      </c>
      <c r="D264" s="79" t="s">
        <v>232</v>
      </c>
      <c r="E264" s="79" t="s">
        <v>233</v>
      </c>
      <c r="F264" s="79" t="s">
        <v>827</v>
      </c>
      <c r="G264" s="80"/>
      <c r="H264" s="80">
        <v>44562</v>
      </c>
      <c r="I264" s="80">
        <v>44926</v>
      </c>
      <c r="J264" s="80"/>
      <c r="K264" s="65" t="s">
        <v>53</v>
      </c>
      <c r="L264" s="65" t="s">
        <v>73</v>
      </c>
      <c r="M264" s="65" t="s">
        <v>91</v>
      </c>
      <c r="N264" s="79" t="s">
        <v>377</v>
      </c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>
        <v>0</v>
      </c>
      <c r="AO264" s="81">
        <v>0</v>
      </c>
      <c r="AP264" s="81">
        <v>0</v>
      </c>
      <c r="AQ264" s="81">
        <v>0</v>
      </c>
      <c r="AR264" s="81">
        <v>0</v>
      </c>
      <c r="AS264" s="81">
        <v>0</v>
      </c>
      <c r="AT264" s="81">
        <v>0</v>
      </c>
      <c r="AU264" s="81">
        <v>0</v>
      </c>
      <c r="AV264" s="81">
        <v>0</v>
      </c>
      <c r="AW264" s="81">
        <v>0</v>
      </c>
      <c r="AX264" s="81">
        <v>0</v>
      </c>
      <c r="AY264" s="81">
        <v>0</v>
      </c>
      <c r="AZ264" s="81">
        <v>0</v>
      </c>
      <c r="BA264" s="81">
        <v>0</v>
      </c>
      <c r="BB264" s="81">
        <v>0</v>
      </c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81"/>
      <c r="CX264" s="81"/>
      <c r="CY264" s="81"/>
      <c r="CZ264" s="81"/>
      <c r="DA264" s="81"/>
      <c r="DB264" s="81"/>
      <c r="DC264" s="81"/>
      <c r="DD264" s="81"/>
      <c r="DE264" s="81"/>
      <c r="DF264" s="81"/>
      <c r="DG264" s="81"/>
      <c r="DH264" s="81"/>
      <c r="DI264" s="81"/>
      <c r="DJ264" s="81"/>
      <c r="DK264" s="81"/>
      <c r="DL264" s="81"/>
      <c r="DM264" s="81"/>
      <c r="DN264" s="81"/>
      <c r="DO264" s="81"/>
      <c r="DP264" s="81"/>
      <c r="DQ264" s="81"/>
      <c r="DR264" s="81"/>
      <c r="DS264" s="81"/>
    </row>
    <row r="265" spans="2:123" x14ac:dyDescent="0.2">
      <c r="B265" s="78" t="s">
        <v>230</v>
      </c>
      <c r="C265" s="78" t="s">
        <v>825</v>
      </c>
      <c r="D265" s="79" t="s">
        <v>232</v>
      </c>
      <c r="E265" s="79" t="s">
        <v>233</v>
      </c>
      <c r="F265" s="79" t="s">
        <v>828</v>
      </c>
      <c r="G265" s="80"/>
      <c r="H265" s="80">
        <v>44896</v>
      </c>
      <c r="I265" s="80">
        <v>44957</v>
      </c>
      <c r="J265" s="80"/>
      <c r="K265" s="65" t="s">
        <v>53</v>
      </c>
      <c r="L265" s="65" t="s">
        <v>73</v>
      </c>
      <c r="M265" s="65" t="s">
        <v>91</v>
      </c>
      <c r="N265" s="79" t="s">
        <v>377</v>
      </c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>
        <v>0</v>
      </c>
      <c r="AO265" s="81">
        <v>0</v>
      </c>
      <c r="AP265" s="81">
        <v>0</v>
      </c>
      <c r="AQ265" s="81">
        <v>0</v>
      </c>
      <c r="AR265" s="81">
        <v>0</v>
      </c>
      <c r="AS265" s="81">
        <v>0</v>
      </c>
      <c r="AT265" s="81">
        <v>0</v>
      </c>
      <c r="AU265" s="81">
        <v>0</v>
      </c>
      <c r="AV265" s="81">
        <v>0</v>
      </c>
      <c r="AW265" s="81">
        <v>0</v>
      </c>
      <c r="AX265" s="81">
        <v>0</v>
      </c>
      <c r="AY265" s="81">
        <v>0</v>
      </c>
      <c r="AZ265" s="81">
        <v>0</v>
      </c>
      <c r="BA265" s="81">
        <v>0</v>
      </c>
      <c r="BB265" s="81">
        <v>0</v>
      </c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81"/>
      <c r="CX265" s="81"/>
      <c r="CY265" s="81"/>
      <c r="CZ265" s="81"/>
      <c r="DA265" s="81"/>
      <c r="DB265" s="81"/>
      <c r="DC265" s="81"/>
      <c r="DD265" s="81"/>
      <c r="DE265" s="81"/>
      <c r="DF265" s="81"/>
      <c r="DG265" s="81"/>
      <c r="DH265" s="81"/>
      <c r="DI265" s="81"/>
      <c r="DJ265" s="81"/>
      <c r="DK265" s="81"/>
      <c r="DL265" s="81"/>
      <c r="DM265" s="81"/>
      <c r="DN265" s="81"/>
      <c r="DO265" s="81"/>
      <c r="DP265" s="81"/>
      <c r="DQ265" s="81"/>
      <c r="DR265" s="81"/>
      <c r="DS265" s="81"/>
    </row>
    <row r="266" spans="2:123" x14ac:dyDescent="0.2">
      <c r="B266" s="78" t="s">
        <v>230</v>
      </c>
      <c r="C266" s="78" t="s">
        <v>825</v>
      </c>
      <c r="D266" s="79" t="s">
        <v>232</v>
      </c>
      <c r="E266" s="79" t="s">
        <v>233</v>
      </c>
      <c r="F266" s="79" t="s">
        <v>829</v>
      </c>
      <c r="G266" s="80"/>
      <c r="H266" s="80">
        <v>45292</v>
      </c>
      <c r="I266" s="80">
        <v>45657</v>
      </c>
      <c r="J266" s="80"/>
      <c r="K266" s="65" t="s">
        <v>53</v>
      </c>
      <c r="L266" s="65" t="s">
        <v>73</v>
      </c>
      <c r="M266" s="65" t="s">
        <v>91</v>
      </c>
      <c r="N266" s="79" t="s">
        <v>377</v>
      </c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>
        <v>0</v>
      </c>
      <c r="AO266" s="81">
        <v>0</v>
      </c>
      <c r="AP266" s="81">
        <v>0</v>
      </c>
      <c r="AQ266" s="81">
        <v>0</v>
      </c>
      <c r="AR266" s="81">
        <v>0</v>
      </c>
      <c r="AS266" s="81">
        <v>0</v>
      </c>
      <c r="AT266" s="81">
        <v>0</v>
      </c>
      <c r="AU266" s="81">
        <v>0</v>
      </c>
      <c r="AV266" s="81">
        <v>0</v>
      </c>
      <c r="AW266" s="81">
        <v>0</v>
      </c>
      <c r="AX266" s="81">
        <v>0</v>
      </c>
      <c r="AY266" s="81">
        <v>0</v>
      </c>
      <c r="AZ266" s="81">
        <v>0</v>
      </c>
      <c r="BA266" s="81">
        <v>0</v>
      </c>
      <c r="BB266" s="81">
        <v>0</v>
      </c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81"/>
      <c r="CX266" s="81"/>
      <c r="CY266" s="81"/>
      <c r="CZ266" s="81"/>
      <c r="DA266" s="81"/>
      <c r="DB266" s="81"/>
      <c r="DC266" s="81"/>
      <c r="DD266" s="81"/>
      <c r="DE266" s="81"/>
      <c r="DF266" s="81"/>
      <c r="DG266" s="81"/>
      <c r="DH266" s="81"/>
      <c r="DI266" s="81"/>
      <c r="DJ266" s="81"/>
      <c r="DK266" s="81"/>
      <c r="DL266" s="81"/>
      <c r="DM266" s="81"/>
      <c r="DN266" s="81"/>
      <c r="DO266" s="81"/>
      <c r="DP266" s="81"/>
      <c r="DQ266" s="81"/>
      <c r="DR266" s="81"/>
      <c r="DS266" s="81"/>
    </row>
    <row r="267" spans="2:123" x14ac:dyDescent="0.2">
      <c r="B267" s="78" t="s">
        <v>241</v>
      </c>
      <c r="C267" s="78" t="s">
        <v>830</v>
      </c>
      <c r="D267" s="79" t="s">
        <v>831</v>
      </c>
      <c r="E267" s="79" t="s">
        <v>243</v>
      </c>
      <c r="F267" s="79" t="s">
        <v>832</v>
      </c>
      <c r="G267" s="80"/>
      <c r="H267" s="80">
        <v>44562</v>
      </c>
      <c r="I267" s="80">
        <v>44926</v>
      </c>
      <c r="J267" s="80"/>
      <c r="K267" s="65" t="s">
        <v>57</v>
      </c>
      <c r="L267" s="65" t="s">
        <v>73</v>
      </c>
      <c r="M267" s="65" t="s">
        <v>93</v>
      </c>
      <c r="N267" s="79" t="s">
        <v>377</v>
      </c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>
        <v>0</v>
      </c>
      <c r="AO267" s="81">
        <v>0</v>
      </c>
      <c r="AP267" s="81">
        <v>0</v>
      </c>
      <c r="AQ267" s="81">
        <v>0</v>
      </c>
      <c r="AR267" s="81">
        <v>0</v>
      </c>
      <c r="AS267" s="81">
        <v>0</v>
      </c>
      <c r="AT267" s="81">
        <v>0</v>
      </c>
      <c r="AU267" s="81">
        <v>0</v>
      </c>
      <c r="AV267" s="81">
        <v>0</v>
      </c>
      <c r="AW267" s="81">
        <v>0</v>
      </c>
      <c r="AX267" s="81">
        <v>0</v>
      </c>
      <c r="AY267" s="81">
        <v>0</v>
      </c>
      <c r="AZ267" s="81">
        <v>0</v>
      </c>
      <c r="BA267" s="81">
        <v>0</v>
      </c>
      <c r="BB267" s="81">
        <v>0</v>
      </c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  <c r="CW267" s="81"/>
      <c r="CX267" s="81"/>
      <c r="CY267" s="81"/>
      <c r="CZ267" s="81"/>
      <c r="DA267" s="81"/>
      <c r="DB267" s="81"/>
      <c r="DC267" s="81"/>
      <c r="DD267" s="81"/>
      <c r="DE267" s="81"/>
      <c r="DF267" s="81"/>
      <c r="DG267" s="81"/>
      <c r="DH267" s="81"/>
      <c r="DI267" s="81"/>
      <c r="DJ267" s="81"/>
      <c r="DK267" s="81"/>
      <c r="DL267" s="81"/>
      <c r="DM267" s="81"/>
      <c r="DN267" s="81"/>
      <c r="DO267" s="81"/>
      <c r="DP267" s="81"/>
      <c r="DQ267" s="81"/>
      <c r="DR267" s="81"/>
      <c r="DS267" s="81"/>
    </row>
    <row r="268" spans="2:123" x14ac:dyDescent="0.2">
      <c r="B268" s="78" t="s">
        <v>241</v>
      </c>
      <c r="C268" s="78" t="s">
        <v>242</v>
      </c>
      <c r="D268" s="79" t="s">
        <v>831</v>
      </c>
      <c r="E268" s="79" t="s">
        <v>243</v>
      </c>
      <c r="F268" s="79" t="s">
        <v>833</v>
      </c>
      <c r="G268" s="80"/>
      <c r="H268" s="80">
        <v>44562</v>
      </c>
      <c r="I268" s="80">
        <v>44926</v>
      </c>
      <c r="J268" s="80"/>
      <c r="K268" s="65" t="s">
        <v>57</v>
      </c>
      <c r="L268" s="65" t="s">
        <v>73</v>
      </c>
      <c r="M268" s="65" t="s">
        <v>93</v>
      </c>
      <c r="N268" s="79" t="s">
        <v>377</v>
      </c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>
        <v>0</v>
      </c>
      <c r="AO268" s="81">
        <v>0</v>
      </c>
      <c r="AP268" s="81">
        <v>0</v>
      </c>
      <c r="AQ268" s="81">
        <v>0</v>
      </c>
      <c r="AR268" s="81">
        <v>0</v>
      </c>
      <c r="AS268" s="81">
        <v>0</v>
      </c>
      <c r="AT268" s="81">
        <v>0</v>
      </c>
      <c r="AU268" s="81">
        <v>0</v>
      </c>
      <c r="AV268" s="81">
        <v>0</v>
      </c>
      <c r="AW268" s="81">
        <v>0</v>
      </c>
      <c r="AX268" s="81">
        <v>0</v>
      </c>
      <c r="AY268" s="81">
        <v>0</v>
      </c>
      <c r="AZ268" s="81">
        <v>0</v>
      </c>
      <c r="BA268" s="81">
        <v>0</v>
      </c>
      <c r="BB268" s="81">
        <v>0</v>
      </c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  <c r="CW268" s="81"/>
      <c r="CX268" s="81"/>
      <c r="CY268" s="81"/>
      <c r="CZ268" s="81"/>
      <c r="DA268" s="81"/>
      <c r="DB268" s="81"/>
      <c r="DC268" s="81"/>
      <c r="DD268" s="81"/>
      <c r="DE268" s="81"/>
      <c r="DF268" s="81"/>
      <c r="DG268" s="81"/>
      <c r="DH268" s="81"/>
      <c r="DI268" s="81"/>
      <c r="DJ268" s="81"/>
      <c r="DK268" s="81"/>
      <c r="DL268" s="81"/>
      <c r="DM268" s="81"/>
      <c r="DN268" s="81"/>
      <c r="DO268" s="81"/>
      <c r="DP268" s="81"/>
      <c r="DQ268" s="81"/>
      <c r="DR268" s="81"/>
      <c r="DS268" s="81"/>
    </row>
    <row r="269" spans="2:123" x14ac:dyDescent="0.2">
      <c r="B269" s="78" t="s">
        <v>241</v>
      </c>
      <c r="C269" s="78" t="s">
        <v>242</v>
      </c>
      <c r="D269" s="79" t="s">
        <v>831</v>
      </c>
      <c r="E269" s="79" t="s">
        <v>243</v>
      </c>
      <c r="F269" s="79" t="s">
        <v>834</v>
      </c>
      <c r="G269" s="80"/>
      <c r="H269" s="80">
        <v>45034</v>
      </c>
      <c r="I269" s="80">
        <v>45291</v>
      </c>
      <c r="J269" s="80"/>
      <c r="K269" s="65" t="s">
        <v>57</v>
      </c>
      <c r="L269" s="65" t="s">
        <v>73</v>
      </c>
      <c r="M269" s="65" t="s">
        <v>93</v>
      </c>
      <c r="N269" s="79" t="s">
        <v>377</v>
      </c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>
        <v>0</v>
      </c>
      <c r="AO269" s="81">
        <v>0</v>
      </c>
      <c r="AP269" s="81">
        <v>0</v>
      </c>
      <c r="AQ269" s="81">
        <v>0</v>
      </c>
      <c r="AR269" s="81">
        <v>0</v>
      </c>
      <c r="AS269" s="81">
        <v>0</v>
      </c>
      <c r="AT269" s="81">
        <v>0</v>
      </c>
      <c r="AU269" s="81">
        <v>0</v>
      </c>
      <c r="AV269" s="81">
        <v>0</v>
      </c>
      <c r="AW269" s="81">
        <v>0</v>
      </c>
      <c r="AX269" s="81">
        <v>0</v>
      </c>
      <c r="AY269" s="81">
        <v>0</v>
      </c>
      <c r="AZ269" s="81">
        <v>0</v>
      </c>
      <c r="BA269" s="81">
        <v>0</v>
      </c>
      <c r="BB269" s="81">
        <v>0</v>
      </c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  <c r="CS269" s="81"/>
      <c r="CT269" s="81"/>
      <c r="CU269" s="81"/>
      <c r="CV269" s="81"/>
      <c r="CW269" s="81"/>
      <c r="CX269" s="81"/>
      <c r="CY269" s="81"/>
      <c r="CZ269" s="81"/>
      <c r="DA269" s="81"/>
      <c r="DB269" s="81"/>
      <c r="DC269" s="81"/>
      <c r="DD269" s="81"/>
      <c r="DE269" s="81"/>
      <c r="DF269" s="81"/>
      <c r="DG269" s="81"/>
      <c r="DH269" s="81"/>
      <c r="DI269" s="81"/>
      <c r="DJ269" s="81"/>
      <c r="DK269" s="81"/>
      <c r="DL269" s="81"/>
      <c r="DM269" s="81"/>
      <c r="DN269" s="81"/>
      <c r="DO269" s="81"/>
      <c r="DP269" s="81"/>
      <c r="DQ269" s="81"/>
      <c r="DR269" s="81"/>
      <c r="DS269" s="81"/>
    </row>
    <row r="270" spans="2:123" x14ac:dyDescent="0.2">
      <c r="B270" s="78" t="s">
        <v>241</v>
      </c>
      <c r="C270" s="78" t="s">
        <v>242</v>
      </c>
      <c r="D270" s="79" t="s">
        <v>831</v>
      </c>
      <c r="E270" s="79" t="s">
        <v>243</v>
      </c>
      <c r="F270" s="79" t="s">
        <v>835</v>
      </c>
      <c r="G270" s="80"/>
      <c r="H270" s="80">
        <v>45055</v>
      </c>
      <c r="I270" s="80">
        <v>45291</v>
      </c>
      <c r="J270" s="80"/>
      <c r="K270" s="65" t="s">
        <v>57</v>
      </c>
      <c r="L270" s="65" t="s">
        <v>73</v>
      </c>
      <c r="M270" s="65" t="s">
        <v>93</v>
      </c>
      <c r="N270" s="79" t="s">
        <v>377</v>
      </c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>
        <v>0</v>
      </c>
      <c r="AO270" s="81">
        <v>0</v>
      </c>
      <c r="AP270" s="81">
        <v>0</v>
      </c>
      <c r="AQ270" s="81">
        <v>0</v>
      </c>
      <c r="AR270" s="81">
        <v>0</v>
      </c>
      <c r="AS270" s="81">
        <v>0</v>
      </c>
      <c r="AT270" s="81">
        <v>0</v>
      </c>
      <c r="AU270" s="81">
        <v>0</v>
      </c>
      <c r="AV270" s="81">
        <v>0</v>
      </c>
      <c r="AW270" s="81">
        <v>0</v>
      </c>
      <c r="AX270" s="81">
        <v>0</v>
      </c>
      <c r="AY270" s="81">
        <v>0</v>
      </c>
      <c r="AZ270" s="81">
        <v>0</v>
      </c>
      <c r="BA270" s="81">
        <v>0</v>
      </c>
      <c r="BB270" s="81">
        <v>0</v>
      </c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  <c r="CS270" s="81"/>
      <c r="CT270" s="81"/>
      <c r="CU270" s="81"/>
      <c r="CV270" s="81"/>
      <c r="CW270" s="81"/>
      <c r="CX270" s="81"/>
      <c r="CY270" s="81"/>
      <c r="CZ270" s="81"/>
      <c r="DA270" s="81"/>
      <c r="DB270" s="81"/>
      <c r="DC270" s="81"/>
      <c r="DD270" s="81"/>
      <c r="DE270" s="81"/>
      <c r="DF270" s="81"/>
      <c r="DG270" s="81"/>
      <c r="DH270" s="81"/>
      <c r="DI270" s="81"/>
      <c r="DJ270" s="81"/>
      <c r="DK270" s="81"/>
      <c r="DL270" s="81"/>
      <c r="DM270" s="81"/>
      <c r="DN270" s="81"/>
      <c r="DO270" s="81"/>
      <c r="DP270" s="81"/>
      <c r="DQ270" s="81"/>
      <c r="DR270" s="81"/>
      <c r="DS270" s="81"/>
    </row>
    <row r="271" spans="2:123" x14ac:dyDescent="0.2">
      <c r="B271" s="78" t="s">
        <v>241</v>
      </c>
      <c r="C271" s="78" t="s">
        <v>242</v>
      </c>
      <c r="D271" s="79" t="s">
        <v>831</v>
      </c>
      <c r="E271" s="79" t="s">
        <v>243</v>
      </c>
      <c r="F271" s="79" t="s">
        <v>836</v>
      </c>
      <c r="G271" s="80"/>
      <c r="H271" s="80">
        <v>45055</v>
      </c>
      <c r="I271" s="80">
        <v>45291</v>
      </c>
      <c r="J271" s="80"/>
      <c r="K271" s="65" t="s">
        <v>57</v>
      </c>
      <c r="L271" s="65" t="s">
        <v>73</v>
      </c>
      <c r="M271" s="65" t="s">
        <v>93</v>
      </c>
      <c r="N271" s="79" t="s">
        <v>377</v>
      </c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>
        <v>0</v>
      </c>
      <c r="AO271" s="81">
        <v>0</v>
      </c>
      <c r="AP271" s="81">
        <v>0</v>
      </c>
      <c r="AQ271" s="81">
        <v>0</v>
      </c>
      <c r="AR271" s="81">
        <v>0</v>
      </c>
      <c r="AS271" s="81">
        <v>0</v>
      </c>
      <c r="AT271" s="81">
        <v>0</v>
      </c>
      <c r="AU271" s="81">
        <v>0</v>
      </c>
      <c r="AV271" s="81">
        <v>0</v>
      </c>
      <c r="AW271" s="81">
        <v>0</v>
      </c>
      <c r="AX271" s="81">
        <v>0</v>
      </c>
      <c r="AY271" s="81">
        <v>0</v>
      </c>
      <c r="AZ271" s="81">
        <v>0</v>
      </c>
      <c r="BA271" s="81">
        <v>0</v>
      </c>
      <c r="BB271" s="81">
        <v>0</v>
      </c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  <c r="CS271" s="81"/>
      <c r="CT271" s="81"/>
      <c r="CU271" s="81"/>
      <c r="CV271" s="81"/>
      <c r="CW271" s="81"/>
      <c r="CX271" s="81"/>
      <c r="CY271" s="81"/>
      <c r="CZ271" s="81"/>
      <c r="DA271" s="81"/>
      <c r="DB271" s="81"/>
      <c r="DC271" s="81"/>
      <c r="DD271" s="81"/>
      <c r="DE271" s="81"/>
      <c r="DF271" s="81"/>
      <c r="DG271" s="81"/>
      <c r="DH271" s="81"/>
      <c r="DI271" s="81"/>
      <c r="DJ271" s="81"/>
      <c r="DK271" s="81"/>
      <c r="DL271" s="81"/>
      <c r="DM271" s="81"/>
      <c r="DN271" s="81"/>
      <c r="DO271" s="81"/>
      <c r="DP271" s="81"/>
      <c r="DQ271" s="81"/>
      <c r="DR271" s="81"/>
      <c r="DS271" s="81"/>
    </row>
    <row r="272" spans="2:123" x14ac:dyDescent="0.2">
      <c r="B272" s="78" t="s">
        <v>241</v>
      </c>
      <c r="C272" s="78" t="s">
        <v>242</v>
      </c>
      <c r="D272" s="79" t="s">
        <v>831</v>
      </c>
      <c r="E272" s="79" t="s">
        <v>243</v>
      </c>
      <c r="F272" s="79" t="s">
        <v>837</v>
      </c>
      <c r="G272" s="80"/>
      <c r="H272" s="80">
        <v>45054</v>
      </c>
      <c r="I272" s="80">
        <v>45291</v>
      </c>
      <c r="J272" s="80"/>
      <c r="K272" s="65" t="s">
        <v>57</v>
      </c>
      <c r="L272" s="65" t="s">
        <v>73</v>
      </c>
      <c r="M272" s="65" t="s">
        <v>93</v>
      </c>
      <c r="N272" s="79" t="s">
        <v>377</v>
      </c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>
        <v>0</v>
      </c>
      <c r="AO272" s="81">
        <v>0</v>
      </c>
      <c r="AP272" s="81">
        <v>0</v>
      </c>
      <c r="AQ272" s="81">
        <v>0</v>
      </c>
      <c r="AR272" s="81">
        <v>0</v>
      </c>
      <c r="AS272" s="81">
        <v>0</v>
      </c>
      <c r="AT272" s="81">
        <v>0</v>
      </c>
      <c r="AU272" s="81">
        <v>0</v>
      </c>
      <c r="AV272" s="81">
        <v>0</v>
      </c>
      <c r="AW272" s="81">
        <v>0</v>
      </c>
      <c r="AX272" s="81">
        <v>0</v>
      </c>
      <c r="AY272" s="81">
        <v>0</v>
      </c>
      <c r="AZ272" s="81">
        <v>0</v>
      </c>
      <c r="BA272" s="81">
        <v>0</v>
      </c>
      <c r="BB272" s="81">
        <v>0</v>
      </c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  <c r="CS272" s="81"/>
      <c r="CT272" s="81"/>
      <c r="CU272" s="81"/>
      <c r="CV272" s="81"/>
      <c r="CW272" s="81"/>
      <c r="CX272" s="81"/>
      <c r="CY272" s="81"/>
      <c r="CZ272" s="81"/>
      <c r="DA272" s="81"/>
      <c r="DB272" s="81"/>
      <c r="DC272" s="81"/>
      <c r="DD272" s="81"/>
      <c r="DE272" s="81"/>
      <c r="DF272" s="81"/>
      <c r="DG272" s="81"/>
      <c r="DH272" s="81"/>
      <c r="DI272" s="81"/>
      <c r="DJ272" s="81"/>
      <c r="DK272" s="81"/>
      <c r="DL272" s="81"/>
      <c r="DM272" s="81"/>
      <c r="DN272" s="81"/>
      <c r="DO272" s="81"/>
      <c r="DP272" s="81"/>
      <c r="DQ272" s="81"/>
      <c r="DR272" s="81"/>
      <c r="DS272" s="81"/>
    </row>
    <row r="273" spans="2:123" x14ac:dyDescent="0.2">
      <c r="B273" s="78" t="s">
        <v>241</v>
      </c>
      <c r="C273" s="78" t="s">
        <v>242</v>
      </c>
      <c r="D273" s="79" t="s">
        <v>831</v>
      </c>
      <c r="E273" s="79" t="s">
        <v>243</v>
      </c>
      <c r="F273" s="79" t="s">
        <v>838</v>
      </c>
      <c r="G273" s="80"/>
      <c r="H273" s="80">
        <v>45292</v>
      </c>
      <c r="I273" s="80">
        <v>45473</v>
      </c>
      <c r="J273" s="80"/>
      <c r="K273" s="65" t="s">
        <v>57</v>
      </c>
      <c r="L273" s="65" t="s">
        <v>73</v>
      </c>
      <c r="M273" s="65" t="s">
        <v>93</v>
      </c>
      <c r="N273" s="79" t="s">
        <v>377</v>
      </c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>
        <v>0</v>
      </c>
      <c r="AO273" s="81">
        <v>0</v>
      </c>
      <c r="AP273" s="81">
        <v>0</v>
      </c>
      <c r="AQ273" s="81">
        <v>0</v>
      </c>
      <c r="AR273" s="81">
        <v>0</v>
      </c>
      <c r="AS273" s="81">
        <v>0</v>
      </c>
      <c r="AT273" s="81">
        <v>0</v>
      </c>
      <c r="AU273" s="81">
        <v>0</v>
      </c>
      <c r="AV273" s="81">
        <v>0</v>
      </c>
      <c r="AW273" s="81">
        <v>0</v>
      </c>
      <c r="AX273" s="81">
        <v>0</v>
      </c>
      <c r="AY273" s="81">
        <v>0</v>
      </c>
      <c r="AZ273" s="81">
        <v>0</v>
      </c>
      <c r="BA273" s="81">
        <v>0</v>
      </c>
      <c r="BB273" s="81">
        <v>0</v>
      </c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  <c r="CW273" s="81"/>
      <c r="CX273" s="81"/>
      <c r="CY273" s="81"/>
      <c r="CZ273" s="81"/>
      <c r="DA273" s="81"/>
      <c r="DB273" s="81"/>
      <c r="DC273" s="81"/>
      <c r="DD273" s="81"/>
      <c r="DE273" s="81"/>
      <c r="DF273" s="81"/>
      <c r="DG273" s="81"/>
      <c r="DH273" s="81"/>
      <c r="DI273" s="81"/>
      <c r="DJ273" s="81"/>
      <c r="DK273" s="81"/>
      <c r="DL273" s="81"/>
      <c r="DM273" s="81"/>
      <c r="DN273" s="81"/>
      <c r="DO273" s="81"/>
      <c r="DP273" s="81"/>
      <c r="DQ273" s="81"/>
      <c r="DR273" s="81"/>
      <c r="DS273" s="81"/>
    </row>
    <row r="274" spans="2:123" x14ac:dyDescent="0.2">
      <c r="B274" s="78" t="s">
        <v>174</v>
      </c>
      <c r="C274" s="78" t="s">
        <v>839</v>
      </c>
      <c r="D274" s="79" t="s">
        <v>176</v>
      </c>
      <c r="E274" s="79" t="s">
        <v>840</v>
      </c>
      <c r="F274" s="79" t="s">
        <v>841</v>
      </c>
      <c r="G274" s="80"/>
      <c r="H274" s="80">
        <v>44378</v>
      </c>
      <c r="I274" s="80">
        <v>45473</v>
      </c>
      <c r="J274" s="80"/>
      <c r="K274" s="65" t="s">
        <v>49</v>
      </c>
      <c r="L274" s="65" t="s">
        <v>73</v>
      </c>
      <c r="M274" s="65" t="s">
        <v>93</v>
      </c>
      <c r="N274" s="79" t="s">
        <v>377</v>
      </c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>
        <v>0</v>
      </c>
      <c r="AO274" s="81">
        <v>0</v>
      </c>
      <c r="AP274" s="81">
        <v>0</v>
      </c>
      <c r="AQ274" s="81">
        <v>0</v>
      </c>
      <c r="AR274" s="81">
        <v>0</v>
      </c>
      <c r="AS274" s="81">
        <v>0</v>
      </c>
      <c r="AT274" s="81">
        <v>0</v>
      </c>
      <c r="AU274" s="81">
        <v>0</v>
      </c>
      <c r="AV274" s="81">
        <v>0</v>
      </c>
      <c r="AW274" s="81">
        <v>0</v>
      </c>
      <c r="AX274" s="81">
        <v>0</v>
      </c>
      <c r="AY274" s="81">
        <v>0</v>
      </c>
      <c r="AZ274" s="81">
        <v>0</v>
      </c>
      <c r="BA274" s="81">
        <v>0</v>
      </c>
      <c r="BB274" s="81">
        <v>0</v>
      </c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  <c r="CS274" s="81"/>
      <c r="CT274" s="81"/>
      <c r="CU274" s="81"/>
      <c r="CV274" s="81"/>
      <c r="CW274" s="81"/>
      <c r="CX274" s="81"/>
      <c r="CY274" s="81"/>
      <c r="CZ274" s="81"/>
      <c r="DA274" s="81"/>
      <c r="DB274" s="81"/>
      <c r="DC274" s="81"/>
      <c r="DD274" s="81"/>
      <c r="DE274" s="81"/>
      <c r="DF274" s="81"/>
      <c r="DG274" s="81"/>
      <c r="DH274" s="81"/>
      <c r="DI274" s="81"/>
      <c r="DJ274" s="81"/>
      <c r="DK274" s="81"/>
      <c r="DL274" s="81"/>
      <c r="DM274" s="81"/>
      <c r="DN274" s="81"/>
      <c r="DO274" s="81"/>
      <c r="DP274" s="81"/>
      <c r="DQ274" s="81"/>
      <c r="DR274" s="81"/>
      <c r="DS274" s="81"/>
    </row>
    <row r="275" spans="2:123" x14ac:dyDescent="0.2">
      <c r="B275" s="78" t="s">
        <v>174</v>
      </c>
      <c r="C275" s="78" t="s">
        <v>839</v>
      </c>
      <c r="D275" s="79" t="s">
        <v>176</v>
      </c>
      <c r="E275" s="79" t="s">
        <v>840</v>
      </c>
      <c r="F275" s="79" t="s">
        <v>842</v>
      </c>
      <c r="G275" s="80"/>
      <c r="H275" s="80">
        <v>44652</v>
      </c>
      <c r="I275" s="80">
        <v>45016</v>
      </c>
      <c r="J275" s="80"/>
      <c r="K275" s="65" t="s">
        <v>49</v>
      </c>
      <c r="L275" s="65" t="s">
        <v>73</v>
      </c>
      <c r="M275" s="65" t="s">
        <v>93</v>
      </c>
      <c r="N275" s="79" t="s">
        <v>377</v>
      </c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>
        <v>0</v>
      </c>
      <c r="AO275" s="81">
        <v>0</v>
      </c>
      <c r="AP275" s="81">
        <v>0</v>
      </c>
      <c r="AQ275" s="81">
        <v>0</v>
      </c>
      <c r="AR275" s="81">
        <v>0</v>
      </c>
      <c r="AS275" s="81">
        <v>0</v>
      </c>
      <c r="AT275" s="81">
        <v>0</v>
      </c>
      <c r="AU275" s="81">
        <v>0</v>
      </c>
      <c r="AV275" s="81">
        <v>0</v>
      </c>
      <c r="AW275" s="81">
        <v>0</v>
      </c>
      <c r="AX275" s="81">
        <v>0</v>
      </c>
      <c r="AY275" s="81">
        <v>0</v>
      </c>
      <c r="AZ275" s="81">
        <v>0</v>
      </c>
      <c r="BA275" s="81">
        <v>0</v>
      </c>
      <c r="BB275" s="81">
        <v>0</v>
      </c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  <c r="CW275" s="81"/>
      <c r="CX275" s="81"/>
      <c r="CY275" s="81"/>
      <c r="CZ275" s="81"/>
      <c r="DA275" s="81"/>
      <c r="DB275" s="81"/>
      <c r="DC275" s="81"/>
      <c r="DD275" s="81"/>
      <c r="DE275" s="81"/>
      <c r="DF275" s="81"/>
      <c r="DG275" s="81"/>
      <c r="DH275" s="81"/>
      <c r="DI275" s="81"/>
      <c r="DJ275" s="81"/>
      <c r="DK275" s="81"/>
      <c r="DL275" s="81"/>
      <c r="DM275" s="81"/>
      <c r="DN275" s="81"/>
      <c r="DO275" s="81"/>
      <c r="DP275" s="81"/>
      <c r="DQ275" s="81"/>
      <c r="DR275" s="81"/>
      <c r="DS275" s="81"/>
    </row>
    <row r="276" spans="2:123" x14ac:dyDescent="0.2">
      <c r="B276" s="78" t="s">
        <v>174</v>
      </c>
      <c r="C276" s="78" t="s">
        <v>839</v>
      </c>
      <c r="D276" s="79" t="s">
        <v>176</v>
      </c>
      <c r="E276" s="79" t="s">
        <v>840</v>
      </c>
      <c r="F276" s="79" t="s">
        <v>843</v>
      </c>
      <c r="G276" s="80"/>
      <c r="H276" s="80">
        <v>44652</v>
      </c>
      <c r="I276" s="80">
        <v>45016</v>
      </c>
      <c r="J276" s="80"/>
      <c r="K276" s="65" t="s">
        <v>49</v>
      </c>
      <c r="L276" s="65" t="s">
        <v>73</v>
      </c>
      <c r="M276" s="65" t="s">
        <v>93</v>
      </c>
      <c r="N276" s="79" t="s">
        <v>377</v>
      </c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>
        <v>0</v>
      </c>
      <c r="AO276" s="81">
        <v>0</v>
      </c>
      <c r="AP276" s="81">
        <v>0</v>
      </c>
      <c r="AQ276" s="81">
        <v>0</v>
      </c>
      <c r="AR276" s="81">
        <v>0</v>
      </c>
      <c r="AS276" s="81">
        <v>0</v>
      </c>
      <c r="AT276" s="81">
        <v>0</v>
      </c>
      <c r="AU276" s="81">
        <v>0</v>
      </c>
      <c r="AV276" s="81">
        <v>0</v>
      </c>
      <c r="AW276" s="81">
        <v>0</v>
      </c>
      <c r="AX276" s="81">
        <v>0</v>
      </c>
      <c r="AY276" s="81">
        <v>0</v>
      </c>
      <c r="AZ276" s="81">
        <v>0</v>
      </c>
      <c r="BA276" s="81">
        <v>0</v>
      </c>
      <c r="BB276" s="81">
        <v>0</v>
      </c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  <c r="CW276" s="81"/>
      <c r="CX276" s="81"/>
      <c r="CY276" s="81"/>
      <c r="CZ276" s="81"/>
      <c r="DA276" s="81"/>
      <c r="DB276" s="81"/>
      <c r="DC276" s="81"/>
      <c r="DD276" s="81"/>
      <c r="DE276" s="81"/>
      <c r="DF276" s="81"/>
      <c r="DG276" s="81"/>
      <c r="DH276" s="81"/>
      <c r="DI276" s="81"/>
      <c r="DJ276" s="81"/>
      <c r="DK276" s="81"/>
      <c r="DL276" s="81"/>
      <c r="DM276" s="81"/>
      <c r="DN276" s="81"/>
      <c r="DO276" s="81"/>
      <c r="DP276" s="81"/>
      <c r="DQ276" s="81"/>
      <c r="DR276" s="81"/>
      <c r="DS276" s="81"/>
    </row>
    <row r="277" spans="2:123" x14ac:dyDescent="0.2">
      <c r="B277" s="78" t="s">
        <v>174</v>
      </c>
      <c r="C277" s="78" t="s">
        <v>839</v>
      </c>
      <c r="D277" s="79" t="s">
        <v>176</v>
      </c>
      <c r="E277" s="79" t="s">
        <v>840</v>
      </c>
      <c r="F277" s="79" t="s">
        <v>844</v>
      </c>
      <c r="G277" s="80"/>
      <c r="H277" s="80">
        <v>44531</v>
      </c>
      <c r="I277" s="80">
        <v>44561</v>
      </c>
      <c r="J277" s="80"/>
      <c r="K277" s="65" t="s">
        <v>49</v>
      </c>
      <c r="L277" s="65" t="s">
        <v>73</v>
      </c>
      <c r="M277" s="65" t="s">
        <v>93</v>
      </c>
      <c r="N277" s="79" t="s">
        <v>377</v>
      </c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>
        <v>0</v>
      </c>
      <c r="AO277" s="81">
        <v>0</v>
      </c>
      <c r="AP277" s="81">
        <v>0</v>
      </c>
      <c r="AQ277" s="81">
        <v>0</v>
      </c>
      <c r="AR277" s="81">
        <v>0</v>
      </c>
      <c r="AS277" s="81">
        <v>0</v>
      </c>
      <c r="AT277" s="81">
        <v>0</v>
      </c>
      <c r="AU277" s="81">
        <v>0</v>
      </c>
      <c r="AV277" s="81">
        <v>0</v>
      </c>
      <c r="AW277" s="81">
        <v>0</v>
      </c>
      <c r="AX277" s="81">
        <v>0</v>
      </c>
      <c r="AY277" s="81">
        <v>0</v>
      </c>
      <c r="AZ277" s="81">
        <v>0</v>
      </c>
      <c r="BA277" s="81">
        <v>0</v>
      </c>
      <c r="BB277" s="81">
        <v>0</v>
      </c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  <c r="CW277" s="81"/>
      <c r="CX277" s="81"/>
      <c r="CY277" s="81"/>
      <c r="CZ277" s="81"/>
      <c r="DA277" s="81"/>
      <c r="DB277" s="81"/>
      <c r="DC277" s="81"/>
      <c r="DD277" s="81"/>
      <c r="DE277" s="81"/>
      <c r="DF277" s="81"/>
      <c r="DG277" s="81"/>
      <c r="DH277" s="81"/>
      <c r="DI277" s="81"/>
      <c r="DJ277" s="81"/>
      <c r="DK277" s="81"/>
      <c r="DL277" s="81"/>
      <c r="DM277" s="81"/>
      <c r="DN277" s="81"/>
      <c r="DO277" s="81"/>
      <c r="DP277" s="81"/>
      <c r="DQ277" s="81"/>
      <c r="DR277" s="81"/>
      <c r="DS277" s="81"/>
    </row>
    <row r="278" spans="2:123" x14ac:dyDescent="0.2">
      <c r="B278" s="78" t="s">
        <v>174</v>
      </c>
      <c r="C278" s="78" t="s">
        <v>839</v>
      </c>
      <c r="D278" s="79" t="s">
        <v>176</v>
      </c>
      <c r="E278" s="79" t="s">
        <v>840</v>
      </c>
      <c r="F278" s="79" t="s">
        <v>845</v>
      </c>
      <c r="G278" s="80"/>
      <c r="H278" s="80">
        <v>44562</v>
      </c>
      <c r="I278" s="80">
        <v>44742</v>
      </c>
      <c r="J278" s="80"/>
      <c r="K278" s="65" t="s">
        <v>49</v>
      </c>
      <c r="L278" s="65" t="s">
        <v>73</v>
      </c>
      <c r="M278" s="65" t="s">
        <v>93</v>
      </c>
      <c r="N278" s="79" t="s">
        <v>377</v>
      </c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>
        <v>0</v>
      </c>
      <c r="AO278" s="81">
        <v>0</v>
      </c>
      <c r="AP278" s="81">
        <v>0</v>
      </c>
      <c r="AQ278" s="81">
        <v>0</v>
      </c>
      <c r="AR278" s="81">
        <v>0</v>
      </c>
      <c r="AS278" s="81">
        <v>0</v>
      </c>
      <c r="AT278" s="81">
        <v>0</v>
      </c>
      <c r="AU278" s="81">
        <v>0</v>
      </c>
      <c r="AV278" s="81">
        <v>0</v>
      </c>
      <c r="AW278" s="81">
        <v>0</v>
      </c>
      <c r="AX278" s="81">
        <v>0</v>
      </c>
      <c r="AY278" s="81">
        <v>0</v>
      </c>
      <c r="AZ278" s="81">
        <v>0</v>
      </c>
      <c r="BA278" s="81">
        <v>0</v>
      </c>
      <c r="BB278" s="81">
        <v>0</v>
      </c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  <c r="CW278" s="81"/>
      <c r="CX278" s="81"/>
      <c r="CY278" s="81"/>
      <c r="CZ278" s="81"/>
      <c r="DA278" s="81"/>
      <c r="DB278" s="81"/>
      <c r="DC278" s="81"/>
      <c r="DD278" s="81"/>
      <c r="DE278" s="81"/>
      <c r="DF278" s="81"/>
      <c r="DG278" s="81"/>
      <c r="DH278" s="81"/>
      <c r="DI278" s="81"/>
      <c r="DJ278" s="81"/>
      <c r="DK278" s="81"/>
      <c r="DL278" s="81"/>
      <c r="DM278" s="81"/>
      <c r="DN278" s="81"/>
      <c r="DO278" s="81"/>
      <c r="DP278" s="81"/>
      <c r="DQ278" s="81"/>
      <c r="DR278" s="81"/>
      <c r="DS278" s="81"/>
    </row>
    <row r="279" spans="2:123" x14ac:dyDescent="0.2">
      <c r="B279" s="78" t="s">
        <v>174</v>
      </c>
      <c r="C279" s="78" t="s">
        <v>839</v>
      </c>
      <c r="D279" s="79" t="s">
        <v>176</v>
      </c>
      <c r="E279" s="79" t="s">
        <v>840</v>
      </c>
      <c r="F279" s="79" t="s">
        <v>846</v>
      </c>
      <c r="G279" s="80"/>
      <c r="H279" s="80">
        <v>44562</v>
      </c>
      <c r="I279" s="80">
        <v>44742</v>
      </c>
      <c r="J279" s="80"/>
      <c r="K279" s="65" t="s">
        <v>49</v>
      </c>
      <c r="L279" s="65" t="s">
        <v>73</v>
      </c>
      <c r="M279" s="65" t="s">
        <v>93</v>
      </c>
      <c r="N279" s="79" t="s">
        <v>377</v>
      </c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>
        <v>0</v>
      </c>
      <c r="AO279" s="81">
        <v>0</v>
      </c>
      <c r="AP279" s="81">
        <v>0</v>
      </c>
      <c r="AQ279" s="81">
        <v>0</v>
      </c>
      <c r="AR279" s="81">
        <v>0</v>
      </c>
      <c r="AS279" s="81">
        <v>0</v>
      </c>
      <c r="AT279" s="81">
        <v>0</v>
      </c>
      <c r="AU279" s="81">
        <v>0</v>
      </c>
      <c r="AV279" s="81">
        <v>0</v>
      </c>
      <c r="AW279" s="81">
        <v>0</v>
      </c>
      <c r="AX279" s="81">
        <v>0</v>
      </c>
      <c r="AY279" s="81">
        <v>0</v>
      </c>
      <c r="AZ279" s="81">
        <v>0</v>
      </c>
      <c r="BA279" s="81">
        <v>0</v>
      </c>
      <c r="BB279" s="81">
        <v>0</v>
      </c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  <c r="DI279" s="81"/>
      <c r="DJ279" s="81"/>
      <c r="DK279" s="81"/>
      <c r="DL279" s="81"/>
      <c r="DM279" s="81"/>
      <c r="DN279" s="81"/>
      <c r="DO279" s="81"/>
      <c r="DP279" s="81"/>
      <c r="DQ279" s="81"/>
      <c r="DR279" s="81"/>
      <c r="DS279" s="81"/>
    </row>
    <row r="280" spans="2:123" x14ac:dyDescent="0.2">
      <c r="B280" s="78" t="s">
        <v>174</v>
      </c>
      <c r="C280" s="78" t="s">
        <v>839</v>
      </c>
      <c r="D280" s="79" t="s">
        <v>176</v>
      </c>
      <c r="E280" s="79" t="s">
        <v>840</v>
      </c>
      <c r="F280" s="79" t="s">
        <v>847</v>
      </c>
      <c r="G280" s="80"/>
      <c r="H280" s="80">
        <v>44562</v>
      </c>
      <c r="I280" s="80">
        <v>44742</v>
      </c>
      <c r="J280" s="80"/>
      <c r="K280" s="65" t="s">
        <v>49</v>
      </c>
      <c r="L280" s="65" t="s">
        <v>73</v>
      </c>
      <c r="M280" s="65" t="s">
        <v>93</v>
      </c>
      <c r="N280" s="79" t="s">
        <v>377</v>
      </c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>
        <v>0</v>
      </c>
      <c r="AO280" s="81">
        <v>0</v>
      </c>
      <c r="AP280" s="81">
        <v>0</v>
      </c>
      <c r="AQ280" s="81">
        <v>0</v>
      </c>
      <c r="AR280" s="81">
        <v>0</v>
      </c>
      <c r="AS280" s="81">
        <v>0</v>
      </c>
      <c r="AT280" s="81">
        <v>0</v>
      </c>
      <c r="AU280" s="81">
        <v>0</v>
      </c>
      <c r="AV280" s="81">
        <v>0</v>
      </c>
      <c r="AW280" s="81">
        <v>0</v>
      </c>
      <c r="AX280" s="81">
        <v>0</v>
      </c>
      <c r="AY280" s="81">
        <v>0</v>
      </c>
      <c r="AZ280" s="81">
        <v>0</v>
      </c>
      <c r="BA280" s="81">
        <v>0</v>
      </c>
      <c r="BB280" s="81">
        <v>0</v>
      </c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  <c r="CW280" s="81"/>
      <c r="CX280" s="81"/>
      <c r="CY280" s="81"/>
      <c r="CZ280" s="81"/>
      <c r="DA280" s="81"/>
      <c r="DB280" s="81"/>
      <c r="DC280" s="81"/>
      <c r="DD280" s="81"/>
      <c r="DE280" s="81"/>
      <c r="DF280" s="81"/>
      <c r="DG280" s="81"/>
      <c r="DH280" s="81"/>
      <c r="DI280" s="81"/>
      <c r="DJ280" s="81"/>
      <c r="DK280" s="81"/>
      <c r="DL280" s="81"/>
      <c r="DM280" s="81"/>
      <c r="DN280" s="81"/>
      <c r="DO280" s="81"/>
      <c r="DP280" s="81"/>
      <c r="DQ280" s="81"/>
      <c r="DR280" s="81"/>
      <c r="DS280" s="81"/>
    </row>
    <row r="281" spans="2:123" x14ac:dyDescent="0.2">
      <c r="B281" s="78" t="s">
        <v>174</v>
      </c>
      <c r="C281" s="78" t="s">
        <v>839</v>
      </c>
      <c r="D281" s="79" t="s">
        <v>176</v>
      </c>
      <c r="E281" s="79" t="s">
        <v>840</v>
      </c>
      <c r="F281" s="79" t="s">
        <v>848</v>
      </c>
      <c r="G281" s="80"/>
      <c r="H281" s="80">
        <v>44743</v>
      </c>
      <c r="I281" s="80">
        <v>44773</v>
      </c>
      <c r="J281" s="80"/>
      <c r="K281" s="65" t="s">
        <v>49</v>
      </c>
      <c r="L281" s="65" t="s">
        <v>73</v>
      </c>
      <c r="M281" s="65" t="s">
        <v>93</v>
      </c>
      <c r="N281" s="79" t="s">
        <v>377</v>
      </c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>
        <v>0</v>
      </c>
      <c r="AO281" s="81">
        <v>0</v>
      </c>
      <c r="AP281" s="81">
        <v>0</v>
      </c>
      <c r="AQ281" s="81">
        <v>0</v>
      </c>
      <c r="AR281" s="81">
        <v>0</v>
      </c>
      <c r="AS281" s="81">
        <v>0</v>
      </c>
      <c r="AT281" s="81">
        <v>0</v>
      </c>
      <c r="AU281" s="81">
        <v>0</v>
      </c>
      <c r="AV281" s="81">
        <v>0</v>
      </c>
      <c r="AW281" s="81">
        <v>0</v>
      </c>
      <c r="AX281" s="81">
        <v>0</v>
      </c>
      <c r="AY281" s="81">
        <v>0</v>
      </c>
      <c r="AZ281" s="81">
        <v>0</v>
      </c>
      <c r="BA281" s="81">
        <v>0</v>
      </c>
      <c r="BB281" s="81">
        <v>0</v>
      </c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  <c r="CS281" s="81"/>
      <c r="CT281" s="81"/>
      <c r="CU281" s="81"/>
      <c r="CV281" s="81"/>
      <c r="CW281" s="81"/>
      <c r="CX281" s="81"/>
      <c r="CY281" s="81"/>
      <c r="CZ281" s="81"/>
      <c r="DA281" s="81"/>
      <c r="DB281" s="81"/>
      <c r="DC281" s="81"/>
      <c r="DD281" s="81"/>
      <c r="DE281" s="81"/>
      <c r="DF281" s="81"/>
      <c r="DG281" s="81"/>
      <c r="DH281" s="81"/>
      <c r="DI281" s="81"/>
      <c r="DJ281" s="81"/>
      <c r="DK281" s="81"/>
      <c r="DL281" s="81"/>
      <c r="DM281" s="81"/>
      <c r="DN281" s="81"/>
      <c r="DO281" s="81"/>
      <c r="DP281" s="81"/>
      <c r="DQ281" s="81"/>
      <c r="DR281" s="81"/>
      <c r="DS281" s="81"/>
    </row>
    <row r="282" spans="2:123" x14ac:dyDescent="0.2">
      <c r="B282" s="78" t="s">
        <v>174</v>
      </c>
      <c r="C282" s="78" t="s">
        <v>839</v>
      </c>
      <c r="D282" s="79" t="s">
        <v>176</v>
      </c>
      <c r="E282" s="79" t="s">
        <v>840</v>
      </c>
      <c r="F282" s="79" t="s">
        <v>849</v>
      </c>
      <c r="G282" s="80"/>
      <c r="H282" s="80">
        <v>44743</v>
      </c>
      <c r="I282" s="80">
        <v>44773</v>
      </c>
      <c r="J282" s="80"/>
      <c r="K282" s="65" t="s">
        <v>49</v>
      </c>
      <c r="L282" s="65" t="s">
        <v>73</v>
      </c>
      <c r="M282" s="65" t="s">
        <v>93</v>
      </c>
      <c r="N282" s="79" t="s">
        <v>377</v>
      </c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>
        <v>0</v>
      </c>
      <c r="AO282" s="81">
        <v>0</v>
      </c>
      <c r="AP282" s="81">
        <v>0</v>
      </c>
      <c r="AQ282" s="81">
        <v>0</v>
      </c>
      <c r="AR282" s="81">
        <v>0</v>
      </c>
      <c r="AS282" s="81">
        <v>0</v>
      </c>
      <c r="AT282" s="81">
        <v>0</v>
      </c>
      <c r="AU282" s="81">
        <v>0</v>
      </c>
      <c r="AV282" s="81">
        <v>0</v>
      </c>
      <c r="AW282" s="81">
        <v>0</v>
      </c>
      <c r="AX282" s="81">
        <v>0</v>
      </c>
      <c r="AY282" s="81">
        <v>0</v>
      </c>
      <c r="AZ282" s="81">
        <v>0</v>
      </c>
      <c r="BA282" s="81">
        <v>0</v>
      </c>
      <c r="BB282" s="81">
        <v>0</v>
      </c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  <c r="CS282" s="81"/>
      <c r="CT282" s="81"/>
      <c r="CU282" s="81"/>
      <c r="CV282" s="81"/>
      <c r="CW282" s="81"/>
      <c r="CX282" s="81"/>
      <c r="CY282" s="81"/>
      <c r="CZ282" s="81"/>
      <c r="DA282" s="81"/>
      <c r="DB282" s="81"/>
      <c r="DC282" s="81"/>
      <c r="DD282" s="81"/>
      <c r="DE282" s="81"/>
      <c r="DF282" s="81"/>
      <c r="DG282" s="81"/>
      <c r="DH282" s="81"/>
      <c r="DI282" s="81"/>
      <c r="DJ282" s="81"/>
      <c r="DK282" s="81"/>
      <c r="DL282" s="81"/>
      <c r="DM282" s="81"/>
      <c r="DN282" s="81"/>
      <c r="DO282" s="81"/>
      <c r="DP282" s="81"/>
      <c r="DQ282" s="81"/>
      <c r="DR282" s="81"/>
      <c r="DS282" s="81"/>
    </row>
    <row r="283" spans="2:123" x14ac:dyDescent="0.2">
      <c r="B283" s="78" t="s">
        <v>174</v>
      </c>
      <c r="C283" s="78" t="s">
        <v>839</v>
      </c>
      <c r="D283" s="79" t="s">
        <v>176</v>
      </c>
      <c r="E283" s="79" t="s">
        <v>840</v>
      </c>
      <c r="F283" s="79" t="s">
        <v>850</v>
      </c>
      <c r="G283" s="80"/>
      <c r="H283" s="80">
        <v>44743</v>
      </c>
      <c r="I283" s="80">
        <v>44926</v>
      </c>
      <c r="J283" s="80"/>
      <c r="K283" s="65" t="s">
        <v>49</v>
      </c>
      <c r="L283" s="65" t="s">
        <v>73</v>
      </c>
      <c r="M283" s="65" t="s">
        <v>93</v>
      </c>
      <c r="N283" s="79" t="s">
        <v>377</v>
      </c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>
        <v>0</v>
      </c>
      <c r="AO283" s="81">
        <v>0</v>
      </c>
      <c r="AP283" s="81">
        <v>0</v>
      </c>
      <c r="AQ283" s="81">
        <v>0</v>
      </c>
      <c r="AR283" s="81">
        <v>0</v>
      </c>
      <c r="AS283" s="81">
        <v>0</v>
      </c>
      <c r="AT283" s="81">
        <v>0</v>
      </c>
      <c r="AU283" s="81">
        <v>0</v>
      </c>
      <c r="AV283" s="81">
        <v>0</v>
      </c>
      <c r="AW283" s="81">
        <v>0</v>
      </c>
      <c r="AX283" s="81">
        <v>0</v>
      </c>
      <c r="AY283" s="81">
        <v>0</v>
      </c>
      <c r="AZ283" s="81">
        <v>0</v>
      </c>
      <c r="BA283" s="81">
        <v>0</v>
      </c>
      <c r="BB283" s="81">
        <v>0</v>
      </c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  <c r="CS283" s="81"/>
      <c r="CT283" s="81"/>
      <c r="CU283" s="81"/>
      <c r="CV283" s="81"/>
      <c r="CW283" s="81"/>
      <c r="CX283" s="81"/>
      <c r="CY283" s="81"/>
      <c r="CZ283" s="81"/>
      <c r="DA283" s="81"/>
      <c r="DB283" s="81"/>
      <c r="DC283" s="81"/>
      <c r="DD283" s="81"/>
      <c r="DE283" s="81"/>
      <c r="DF283" s="81"/>
      <c r="DG283" s="81"/>
      <c r="DH283" s="81"/>
      <c r="DI283" s="81"/>
      <c r="DJ283" s="81"/>
      <c r="DK283" s="81"/>
      <c r="DL283" s="81"/>
      <c r="DM283" s="81"/>
      <c r="DN283" s="81"/>
      <c r="DO283" s="81"/>
      <c r="DP283" s="81"/>
      <c r="DQ283" s="81"/>
      <c r="DR283" s="81"/>
      <c r="DS283" s="81"/>
    </row>
    <row r="284" spans="2:123" x14ac:dyDescent="0.2">
      <c r="B284" s="78" t="s">
        <v>174</v>
      </c>
      <c r="C284" s="78" t="s">
        <v>839</v>
      </c>
      <c r="D284" s="79" t="s">
        <v>176</v>
      </c>
      <c r="E284" s="79" t="s">
        <v>840</v>
      </c>
      <c r="F284" s="79" t="s">
        <v>851</v>
      </c>
      <c r="G284" s="80"/>
      <c r="H284" s="80">
        <v>44652</v>
      </c>
      <c r="I284" s="80">
        <v>44834</v>
      </c>
      <c r="J284" s="80"/>
      <c r="K284" s="65" t="s">
        <v>49</v>
      </c>
      <c r="L284" s="65" t="s">
        <v>73</v>
      </c>
      <c r="M284" s="65" t="s">
        <v>93</v>
      </c>
      <c r="N284" s="79" t="s">
        <v>377</v>
      </c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>
        <v>0</v>
      </c>
      <c r="AO284" s="81">
        <v>0</v>
      </c>
      <c r="AP284" s="81">
        <v>0</v>
      </c>
      <c r="AQ284" s="81">
        <v>0</v>
      </c>
      <c r="AR284" s="81">
        <v>0</v>
      </c>
      <c r="AS284" s="81">
        <v>0</v>
      </c>
      <c r="AT284" s="81">
        <v>0</v>
      </c>
      <c r="AU284" s="81">
        <v>0</v>
      </c>
      <c r="AV284" s="81">
        <v>0</v>
      </c>
      <c r="AW284" s="81">
        <v>0</v>
      </c>
      <c r="AX284" s="81">
        <v>0</v>
      </c>
      <c r="AY284" s="81">
        <v>0</v>
      </c>
      <c r="AZ284" s="81">
        <v>0</v>
      </c>
      <c r="BA284" s="81">
        <v>0</v>
      </c>
      <c r="BB284" s="81">
        <v>0</v>
      </c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  <c r="CW284" s="81"/>
      <c r="CX284" s="81"/>
      <c r="CY284" s="81"/>
      <c r="CZ284" s="81"/>
      <c r="DA284" s="81"/>
      <c r="DB284" s="81"/>
      <c r="DC284" s="81"/>
      <c r="DD284" s="81"/>
      <c r="DE284" s="81"/>
      <c r="DF284" s="81"/>
      <c r="DG284" s="81"/>
      <c r="DH284" s="81"/>
      <c r="DI284" s="81"/>
      <c r="DJ284" s="81"/>
      <c r="DK284" s="81"/>
      <c r="DL284" s="81"/>
      <c r="DM284" s="81"/>
      <c r="DN284" s="81"/>
      <c r="DO284" s="81"/>
      <c r="DP284" s="81"/>
      <c r="DQ284" s="81"/>
      <c r="DR284" s="81"/>
      <c r="DS284" s="81"/>
    </row>
    <row r="285" spans="2:123" x14ac:dyDescent="0.2">
      <c r="B285" s="78" t="s">
        <v>174</v>
      </c>
      <c r="C285" s="78" t="s">
        <v>839</v>
      </c>
      <c r="D285" s="79" t="s">
        <v>176</v>
      </c>
      <c r="E285" s="79" t="s">
        <v>840</v>
      </c>
      <c r="F285" s="79" t="s">
        <v>852</v>
      </c>
      <c r="G285" s="80"/>
      <c r="H285" s="80">
        <v>44652</v>
      </c>
      <c r="I285" s="80">
        <v>44834</v>
      </c>
      <c r="J285" s="80"/>
      <c r="K285" s="65" t="s">
        <v>49</v>
      </c>
      <c r="L285" s="65" t="s">
        <v>73</v>
      </c>
      <c r="M285" s="65" t="s">
        <v>93</v>
      </c>
      <c r="N285" s="79" t="s">
        <v>377</v>
      </c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>
        <v>0</v>
      </c>
      <c r="AO285" s="81">
        <v>0</v>
      </c>
      <c r="AP285" s="81">
        <v>0</v>
      </c>
      <c r="AQ285" s="81">
        <v>0</v>
      </c>
      <c r="AR285" s="81">
        <v>0</v>
      </c>
      <c r="AS285" s="81">
        <v>0</v>
      </c>
      <c r="AT285" s="81">
        <v>0</v>
      </c>
      <c r="AU285" s="81">
        <v>0</v>
      </c>
      <c r="AV285" s="81">
        <v>0</v>
      </c>
      <c r="AW285" s="81">
        <v>0</v>
      </c>
      <c r="AX285" s="81">
        <v>0</v>
      </c>
      <c r="AY285" s="81">
        <v>0</v>
      </c>
      <c r="AZ285" s="81">
        <v>0</v>
      </c>
      <c r="BA285" s="81">
        <v>0</v>
      </c>
      <c r="BB285" s="81">
        <v>0</v>
      </c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  <c r="CS285" s="81"/>
      <c r="CT285" s="81"/>
      <c r="CU285" s="81"/>
      <c r="CV285" s="81"/>
      <c r="CW285" s="81"/>
      <c r="CX285" s="81"/>
      <c r="CY285" s="81"/>
      <c r="CZ285" s="81"/>
      <c r="DA285" s="81"/>
      <c r="DB285" s="81"/>
      <c r="DC285" s="81"/>
      <c r="DD285" s="81"/>
      <c r="DE285" s="81"/>
      <c r="DF285" s="81"/>
      <c r="DG285" s="81"/>
      <c r="DH285" s="81"/>
      <c r="DI285" s="81"/>
      <c r="DJ285" s="81"/>
      <c r="DK285" s="81"/>
      <c r="DL285" s="81"/>
      <c r="DM285" s="81"/>
      <c r="DN285" s="81"/>
      <c r="DO285" s="81"/>
      <c r="DP285" s="81"/>
      <c r="DQ285" s="81"/>
      <c r="DR285" s="81"/>
      <c r="DS285" s="81"/>
    </row>
    <row r="286" spans="2:123" x14ac:dyDescent="0.2">
      <c r="B286" s="78" t="s">
        <v>174</v>
      </c>
      <c r="C286" s="78" t="s">
        <v>839</v>
      </c>
      <c r="D286" s="79" t="s">
        <v>176</v>
      </c>
      <c r="E286" s="79" t="s">
        <v>840</v>
      </c>
      <c r="F286" s="79" t="s">
        <v>853</v>
      </c>
      <c r="G286" s="80"/>
      <c r="H286" s="80">
        <v>44652</v>
      </c>
      <c r="I286" s="80">
        <v>44834</v>
      </c>
      <c r="J286" s="80"/>
      <c r="K286" s="65" t="s">
        <v>49</v>
      </c>
      <c r="L286" s="65" t="s">
        <v>73</v>
      </c>
      <c r="M286" s="65" t="s">
        <v>93</v>
      </c>
      <c r="N286" s="79" t="s">
        <v>377</v>
      </c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>
        <v>0</v>
      </c>
      <c r="AO286" s="81">
        <v>0</v>
      </c>
      <c r="AP286" s="81">
        <v>0</v>
      </c>
      <c r="AQ286" s="81">
        <v>0</v>
      </c>
      <c r="AR286" s="81">
        <v>0</v>
      </c>
      <c r="AS286" s="81">
        <v>0</v>
      </c>
      <c r="AT286" s="81">
        <v>0</v>
      </c>
      <c r="AU286" s="81">
        <v>0</v>
      </c>
      <c r="AV286" s="81">
        <v>0</v>
      </c>
      <c r="AW286" s="81">
        <v>0</v>
      </c>
      <c r="AX286" s="81">
        <v>0</v>
      </c>
      <c r="AY286" s="81">
        <v>0</v>
      </c>
      <c r="AZ286" s="81">
        <v>0</v>
      </c>
      <c r="BA286" s="81">
        <v>0</v>
      </c>
      <c r="BB286" s="81">
        <v>0</v>
      </c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  <c r="CS286" s="81"/>
      <c r="CT286" s="81"/>
      <c r="CU286" s="81"/>
      <c r="CV286" s="81"/>
      <c r="CW286" s="81"/>
      <c r="CX286" s="81"/>
      <c r="CY286" s="81"/>
      <c r="CZ286" s="81"/>
      <c r="DA286" s="81"/>
      <c r="DB286" s="81"/>
      <c r="DC286" s="81"/>
      <c r="DD286" s="81"/>
      <c r="DE286" s="81"/>
      <c r="DF286" s="81"/>
      <c r="DG286" s="81"/>
      <c r="DH286" s="81"/>
      <c r="DI286" s="81"/>
      <c r="DJ286" s="81"/>
      <c r="DK286" s="81"/>
      <c r="DL286" s="81"/>
      <c r="DM286" s="81"/>
      <c r="DN286" s="81"/>
      <c r="DO286" s="81"/>
      <c r="DP286" s="81"/>
      <c r="DQ286" s="81"/>
      <c r="DR286" s="81"/>
      <c r="DS286" s="81"/>
    </row>
    <row r="287" spans="2:123" x14ac:dyDescent="0.2">
      <c r="B287" s="78" t="s">
        <v>174</v>
      </c>
      <c r="C287" s="78" t="s">
        <v>839</v>
      </c>
      <c r="D287" s="79" t="s">
        <v>176</v>
      </c>
      <c r="E287" s="79" t="s">
        <v>840</v>
      </c>
      <c r="F287" s="79" t="s">
        <v>854</v>
      </c>
      <c r="G287" s="80"/>
      <c r="H287" s="80">
        <v>44743</v>
      </c>
      <c r="I287" s="80">
        <v>44926</v>
      </c>
      <c r="J287" s="80"/>
      <c r="K287" s="65" t="s">
        <v>49</v>
      </c>
      <c r="L287" s="65" t="s">
        <v>73</v>
      </c>
      <c r="M287" s="65" t="s">
        <v>93</v>
      </c>
      <c r="N287" s="79" t="s">
        <v>377</v>
      </c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>
        <v>0</v>
      </c>
      <c r="AO287" s="81">
        <v>0</v>
      </c>
      <c r="AP287" s="81">
        <v>0</v>
      </c>
      <c r="AQ287" s="81">
        <v>0</v>
      </c>
      <c r="AR287" s="81">
        <v>0</v>
      </c>
      <c r="AS287" s="81">
        <v>0</v>
      </c>
      <c r="AT287" s="81">
        <v>0</v>
      </c>
      <c r="AU287" s="81">
        <v>0</v>
      </c>
      <c r="AV287" s="81">
        <v>0</v>
      </c>
      <c r="AW287" s="81">
        <v>0</v>
      </c>
      <c r="AX287" s="81">
        <v>0</v>
      </c>
      <c r="AY287" s="81">
        <v>0</v>
      </c>
      <c r="AZ287" s="81">
        <v>0</v>
      </c>
      <c r="BA287" s="81">
        <v>0</v>
      </c>
      <c r="BB287" s="81">
        <v>0</v>
      </c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  <c r="CW287" s="81"/>
      <c r="CX287" s="81"/>
      <c r="CY287" s="81"/>
      <c r="CZ287" s="81"/>
      <c r="DA287" s="81"/>
      <c r="DB287" s="81"/>
      <c r="DC287" s="81"/>
      <c r="DD287" s="81"/>
      <c r="DE287" s="81"/>
      <c r="DF287" s="81"/>
      <c r="DG287" s="81"/>
      <c r="DH287" s="81"/>
      <c r="DI287" s="81"/>
      <c r="DJ287" s="81"/>
      <c r="DK287" s="81"/>
      <c r="DL287" s="81"/>
      <c r="DM287" s="81"/>
      <c r="DN287" s="81"/>
      <c r="DO287" s="81"/>
      <c r="DP287" s="81"/>
      <c r="DQ287" s="81"/>
      <c r="DR287" s="81"/>
      <c r="DS287" s="81"/>
    </row>
    <row r="288" spans="2:123" x14ac:dyDescent="0.2">
      <c r="B288" s="78" t="s">
        <v>174</v>
      </c>
      <c r="C288" s="78" t="s">
        <v>839</v>
      </c>
      <c r="D288" s="79" t="s">
        <v>176</v>
      </c>
      <c r="E288" s="79" t="s">
        <v>840</v>
      </c>
      <c r="F288" s="79" t="s">
        <v>855</v>
      </c>
      <c r="G288" s="80"/>
      <c r="H288" s="80">
        <v>44743</v>
      </c>
      <c r="I288" s="80">
        <v>44926</v>
      </c>
      <c r="J288" s="80"/>
      <c r="K288" s="65" t="s">
        <v>49</v>
      </c>
      <c r="L288" s="65" t="s">
        <v>73</v>
      </c>
      <c r="M288" s="65" t="s">
        <v>93</v>
      </c>
      <c r="N288" s="79" t="s">
        <v>377</v>
      </c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>
        <v>0</v>
      </c>
      <c r="AO288" s="81">
        <v>0</v>
      </c>
      <c r="AP288" s="81">
        <v>0</v>
      </c>
      <c r="AQ288" s="81">
        <v>0</v>
      </c>
      <c r="AR288" s="81">
        <v>0</v>
      </c>
      <c r="AS288" s="81">
        <v>0</v>
      </c>
      <c r="AT288" s="81">
        <v>0</v>
      </c>
      <c r="AU288" s="81">
        <v>0</v>
      </c>
      <c r="AV288" s="81">
        <v>0</v>
      </c>
      <c r="AW288" s="81">
        <v>0</v>
      </c>
      <c r="AX288" s="81">
        <v>0</v>
      </c>
      <c r="AY288" s="81">
        <v>0</v>
      </c>
      <c r="AZ288" s="81">
        <v>0</v>
      </c>
      <c r="BA288" s="81">
        <v>0</v>
      </c>
      <c r="BB288" s="81">
        <v>0</v>
      </c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  <c r="CW288" s="81"/>
      <c r="CX288" s="81"/>
      <c r="CY288" s="81"/>
      <c r="CZ288" s="81"/>
      <c r="DA288" s="81"/>
      <c r="DB288" s="81"/>
      <c r="DC288" s="81"/>
      <c r="DD288" s="81"/>
      <c r="DE288" s="81"/>
      <c r="DF288" s="81"/>
      <c r="DG288" s="81"/>
      <c r="DH288" s="81"/>
      <c r="DI288" s="81"/>
      <c r="DJ288" s="81"/>
      <c r="DK288" s="81"/>
      <c r="DL288" s="81"/>
      <c r="DM288" s="81"/>
      <c r="DN288" s="81"/>
      <c r="DO288" s="81"/>
      <c r="DP288" s="81"/>
      <c r="DQ288" s="81"/>
      <c r="DR288" s="81"/>
      <c r="DS288" s="81"/>
    </row>
    <row r="289" spans="2:123" x14ac:dyDescent="0.2">
      <c r="B289" s="78" t="s">
        <v>174</v>
      </c>
      <c r="C289" s="78" t="s">
        <v>839</v>
      </c>
      <c r="D289" s="79" t="s">
        <v>176</v>
      </c>
      <c r="E289" s="79" t="s">
        <v>840</v>
      </c>
      <c r="F289" s="79" t="s">
        <v>856</v>
      </c>
      <c r="G289" s="80"/>
      <c r="H289" s="80">
        <v>44835</v>
      </c>
      <c r="I289" s="80">
        <v>44926</v>
      </c>
      <c r="J289" s="80"/>
      <c r="K289" s="65" t="s">
        <v>49</v>
      </c>
      <c r="L289" s="65" t="s">
        <v>73</v>
      </c>
      <c r="M289" s="65" t="s">
        <v>93</v>
      </c>
      <c r="N289" s="79" t="s">
        <v>377</v>
      </c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>
        <v>0</v>
      </c>
      <c r="AO289" s="81">
        <v>0</v>
      </c>
      <c r="AP289" s="81">
        <v>0</v>
      </c>
      <c r="AQ289" s="81">
        <v>0</v>
      </c>
      <c r="AR289" s="81">
        <v>0</v>
      </c>
      <c r="AS289" s="81">
        <v>0</v>
      </c>
      <c r="AT289" s="81">
        <v>0</v>
      </c>
      <c r="AU289" s="81">
        <v>0</v>
      </c>
      <c r="AV289" s="81">
        <v>0</v>
      </c>
      <c r="AW289" s="81">
        <v>0</v>
      </c>
      <c r="AX289" s="81">
        <v>0</v>
      </c>
      <c r="AY289" s="81">
        <v>0</v>
      </c>
      <c r="AZ289" s="81">
        <v>0</v>
      </c>
      <c r="BA289" s="81">
        <v>0</v>
      </c>
      <c r="BB289" s="81">
        <v>0</v>
      </c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  <c r="DK289" s="81"/>
      <c r="DL289" s="81"/>
      <c r="DM289" s="81"/>
      <c r="DN289" s="81"/>
      <c r="DO289" s="81"/>
      <c r="DP289" s="81"/>
      <c r="DQ289" s="81"/>
      <c r="DR289" s="81"/>
      <c r="DS289" s="81"/>
    </row>
    <row r="290" spans="2:123" x14ac:dyDescent="0.2">
      <c r="B290" s="78" t="s">
        <v>174</v>
      </c>
      <c r="C290" s="78" t="s">
        <v>839</v>
      </c>
      <c r="D290" s="79" t="s">
        <v>176</v>
      </c>
      <c r="E290" s="79" t="s">
        <v>840</v>
      </c>
      <c r="F290" s="79" t="s">
        <v>857</v>
      </c>
      <c r="G290" s="80"/>
      <c r="H290" s="80">
        <v>44835</v>
      </c>
      <c r="I290" s="80">
        <v>44926</v>
      </c>
      <c r="J290" s="80"/>
      <c r="K290" s="65" t="s">
        <v>49</v>
      </c>
      <c r="L290" s="65" t="s">
        <v>73</v>
      </c>
      <c r="M290" s="65" t="s">
        <v>93</v>
      </c>
      <c r="N290" s="79" t="s">
        <v>377</v>
      </c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>
        <v>0</v>
      </c>
      <c r="AO290" s="81">
        <v>0</v>
      </c>
      <c r="AP290" s="81">
        <v>0</v>
      </c>
      <c r="AQ290" s="81">
        <v>0</v>
      </c>
      <c r="AR290" s="81">
        <v>0</v>
      </c>
      <c r="AS290" s="81">
        <v>0</v>
      </c>
      <c r="AT290" s="81">
        <v>0</v>
      </c>
      <c r="AU290" s="81">
        <v>0</v>
      </c>
      <c r="AV290" s="81">
        <v>0</v>
      </c>
      <c r="AW290" s="81">
        <v>0</v>
      </c>
      <c r="AX290" s="81">
        <v>0</v>
      </c>
      <c r="AY290" s="81">
        <v>0</v>
      </c>
      <c r="AZ290" s="81">
        <v>0</v>
      </c>
      <c r="BA290" s="81">
        <v>0</v>
      </c>
      <c r="BB290" s="81">
        <v>0</v>
      </c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  <c r="CW290" s="81"/>
      <c r="CX290" s="81"/>
      <c r="CY290" s="81"/>
      <c r="CZ290" s="81"/>
      <c r="DA290" s="81"/>
      <c r="DB290" s="81"/>
      <c r="DC290" s="81"/>
      <c r="DD290" s="81"/>
      <c r="DE290" s="81"/>
      <c r="DF290" s="81"/>
      <c r="DG290" s="81"/>
      <c r="DH290" s="81"/>
      <c r="DI290" s="81"/>
      <c r="DJ290" s="81"/>
      <c r="DK290" s="81"/>
      <c r="DL290" s="81"/>
      <c r="DM290" s="81"/>
      <c r="DN290" s="81"/>
      <c r="DO290" s="81"/>
      <c r="DP290" s="81"/>
      <c r="DQ290" s="81"/>
      <c r="DR290" s="81"/>
      <c r="DS290" s="81"/>
    </row>
    <row r="291" spans="2:123" x14ac:dyDescent="0.2">
      <c r="B291" s="78" t="s">
        <v>174</v>
      </c>
      <c r="C291" s="78" t="s">
        <v>839</v>
      </c>
      <c r="D291" s="79" t="s">
        <v>176</v>
      </c>
      <c r="E291" s="79" t="s">
        <v>840</v>
      </c>
      <c r="F291" s="79" t="s">
        <v>858</v>
      </c>
      <c r="G291" s="80"/>
      <c r="H291" s="80">
        <v>44835</v>
      </c>
      <c r="I291" s="80">
        <v>44926</v>
      </c>
      <c r="J291" s="80"/>
      <c r="K291" s="65" t="s">
        <v>49</v>
      </c>
      <c r="L291" s="65" t="s">
        <v>73</v>
      </c>
      <c r="M291" s="65" t="s">
        <v>93</v>
      </c>
      <c r="N291" s="79" t="s">
        <v>377</v>
      </c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>
        <v>0</v>
      </c>
      <c r="AO291" s="81">
        <v>0</v>
      </c>
      <c r="AP291" s="81">
        <v>0</v>
      </c>
      <c r="AQ291" s="81">
        <v>0</v>
      </c>
      <c r="AR291" s="81">
        <v>0</v>
      </c>
      <c r="AS291" s="81">
        <v>0</v>
      </c>
      <c r="AT291" s="81">
        <v>0</v>
      </c>
      <c r="AU291" s="81">
        <v>0</v>
      </c>
      <c r="AV291" s="81">
        <v>0</v>
      </c>
      <c r="AW291" s="81">
        <v>0</v>
      </c>
      <c r="AX291" s="81">
        <v>0</v>
      </c>
      <c r="AY291" s="81">
        <v>0</v>
      </c>
      <c r="AZ291" s="81">
        <v>0</v>
      </c>
      <c r="BA291" s="81">
        <v>0</v>
      </c>
      <c r="BB291" s="81">
        <v>0</v>
      </c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  <c r="CW291" s="81"/>
      <c r="CX291" s="81"/>
      <c r="CY291" s="81"/>
      <c r="CZ291" s="81"/>
      <c r="DA291" s="81"/>
      <c r="DB291" s="81"/>
      <c r="DC291" s="81"/>
      <c r="DD291" s="81"/>
      <c r="DE291" s="81"/>
      <c r="DF291" s="81"/>
      <c r="DG291" s="81"/>
      <c r="DH291" s="81"/>
      <c r="DI291" s="81"/>
      <c r="DJ291" s="81"/>
      <c r="DK291" s="81"/>
      <c r="DL291" s="81"/>
      <c r="DM291" s="81"/>
      <c r="DN291" s="81"/>
      <c r="DO291" s="81"/>
      <c r="DP291" s="81"/>
      <c r="DQ291" s="81"/>
      <c r="DR291" s="81"/>
      <c r="DS291" s="81"/>
    </row>
    <row r="292" spans="2:123" x14ac:dyDescent="0.2">
      <c r="B292" s="78" t="s">
        <v>174</v>
      </c>
      <c r="C292" s="78" t="s">
        <v>839</v>
      </c>
      <c r="D292" s="79" t="s">
        <v>176</v>
      </c>
      <c r="E292" s="79" t="s">
        <v>840</v>
      </c>
      <c r="F292" s="79" t="s">
        <v>859</v>
      </c>
      <c r="G292" s="80"/>
      <c r="H292" s="80">
        <v>44835</v>
      </c>
      <c r="I292" s="80">
        <v>44926</v>
      </c>
      <c r="J292" s="80"/>
      <c r="K292" s="65" t="s">
        <v>49</v>
      </c>
      <c r="L292" s="65" t="s">
        <v>73</v>
      </c>
      <c r="M292" s="65" t="s">
        <v>93</v>
      </c>
      <c r="N292" s="79" t="s">
        <v>377</v>
      </c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>
        <v>0</v>
      </c>
      <c r="AO292" s="81">
        <v>0</v>
      </c>
      <c r="AP292" s="81">
        <v>0</v>
      </c>
      <c r="AQ292" s="81">
        <v>0</v>
      </c>
      <c r="AR292" s="81">
        <v>0</v>
      </c>
      <c r="AS292" s="81">
        <v>0</v>
      </c>
      <c r="AT292" s="81">
        <v>0</v>
      </c>
      <c r="AU292" s="81">
        <v>0</v>
      </c>
      <c r="AV292" s="81">
        <v>0</v>
      </c>
      <c r="AW292" s="81">
        <v>0</v>
      </c>
      <c r="AX292" s="81">
        <v>0</v>
      </c>
      <c r="AY292" s="81">
        <v>0</v>
      </c>
      <c r="AZ292" s="81">
        <v>0</v>
      </c>
      <c r="BA292" s="81">
        <v>0</v>
      </c>
      <c r="BB292" s="81">
        <v>0</v>
      </c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  <c r="DK292" s="81"/>
      <c r="DL292" s="81"/>
      <c r="DM292" s="81"/>
      <c r="DN292" s="81"/>
      <c r="DO292" s="81"/>
      <c r="DP292" s="81"/>
      <c r="DQ292" s="81"/>
      <c r="DR292" s="81"/>
      <c r="DS292" s="81"/>
    </row>
    <row r="293" spans="2:123" x14ac:dyDescent="0.2">
      <c r="B293" s="78" t="s">
        <v>174</v>
      </c>
      <c r="C293" s="78" t="s">
        <v>839</v>
      </c>
      <c r="D293" s="79" t="s">
        <v>176</v>
      </c>
      <c r="E293" s="79" t="s">
        <v>840</v>
      </c>
      <c r="F293" s="79" t="s">
        <v>860</v>
      </c>
      <c r="G293" s="80"/>
      <c r="H293" s="80">
        <v>44835</v>
      </c>
      <c r="I293" s="80">
        <v>44926</v>
      </c>
      <c r="J293" s="80"/>
      <c r="K293" s="65" t="s">
        <v>49</v>
      </c>
      <c r="L293" s="65" t="s">
        <v>73</v>
      </c>
      <c r="M293" s="65" t="s">
        <v>93</v>
      </c>
      <c r="N293" s="79" t="s">
        <v>377</v>
      </c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>
        <v>0</v>
      </c>
      <c r="AO293" s="81">
        <v>0</v>
      </c>
      <c r="AP293" s="81">
        <v>0</v>
      </c>
      <c r="AQ293" s="81">
        <v>0</v>
      </c>
      <c r="AR293" s="81">
        <v>0</v>
      </c>
      <c r="AS293" s="81">
        <v>0</v>
      </c>
      <c r="AT293" s="81">
        <v>0</v>
      </c>
      <c r="AU293" s="81">
        <v>0</v>
      </c>
      <c r="AV293" s="81">
        <v>0</v>
      </c>
      <c r="AW293" s="81">
        <v>0</v>
      </c>
      <c r="AX293" s="81">
        <v>0</v>
      </c>
      <c r="AY293" s="81">
        <v>0</v>
      </c>
      <c r="AZ293" s="81">
        <v>0</v>
      </c>
      <c r="BA293" s="81">
        <v>0</v>
      </c>
      <c r="BB293" s="81">
        <v>0</v>
      </c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  <c r="CW293" s="81"/>
      <c r="CX293" s="81"/>
      <c r="CY293" s="81"/>
      <c r="CZ293" s="81"/>
      <c r="DA293" s="81"/>
      <c r="DB293" s="81"/>
      <c r="DC293" s="81"/>
      <c r="DD293" s="81"/>
      <c r="DE293" s="81"/>
      <c r="DF293" s="81"/>
      <c r="DG293" s="81"/>
      <c r="DH293" s="81"/>
      <c r="DI293" s="81"/>
      <c r="DJ293" s="81"/>
      <c r="DK293" s="81"/>
      <c r="DL293" s="81"/>
      <c r="DM293" s="81"/>
      <c r="DN293" s="81"/>
      <c r="DO293" s="81"/>
      <c r="DP293" s="81"/>
      <c r="DQ293" s="81"/>
      <c r="DR293" s="81"/>
      <c r="DS293" s="81"/>
    </row>
    <row r="294" spans="2:123" x14ac:dyDescent="0.2">
      <c r="B294" s="78" t="s">
        <v>174</v>
      </c>
      <c r="C294" s="78" t="s">
        <v>839</v>
      </c>
      <c r="D294" s="79" t="s">
        <v>176</v>
      </c>
      <c r="E294" s="79" t="s">
        <v>840</v>
      </c>
      <c r="F294" s="79" t="s">
        <v>861</v>
      </c>
      <c r="G294" s="80"/>
      <c r="H294" s="80">
        <v>44927</v>
      </c>
      <c r="I294" s="80">
        <v>45107</v>
      </c>
      <c r="J294" s="80"/>
      <c r="K294" s="65" t="s">
        <v>49</v>
      </c>
      <c r="L294" s="65" t="s">
        <v>73</v>
      </c>
      <c r="M294" s="65" t="s">
        <v>93</v>
      </c>
      <c r="N294" s="79" t="s">
        <v>377</v>
      </c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>
        <v>0</v>
      </c>
      <c r="AO294" s="81">
        <v>0</v>
      </c>
      <c r="AP294" s="81">
        <v>0</v>
      </c>
      <c r="AQ294" s="81">
        <v>0</v>
      </c>
      <c r="AR294" s="81">
        <v>0</v>
      </c>
      <c r="AS294" s="81">
        <v>0</v>
      </c>
      <c r="AT294" s="81">
        <v>0</v>
      </c>
      <c r="AU294" s="81">
        <v>0</v>
      </c>
      <c r="AV294" s="81">
        <v>0</v>
      </c>
      <c r="AW294" s="81">
        <v>0</v>
      </c>
      <c r="AX294" s="81">
        <v>0</v>
      </c>
      <c r="AY294" s="81">
        <v>0</v>
      </c>
      <c r="AZ294" s="81">
        <v>0</v>
      </c>
      <c r="BA294" s="81">
        <v>0</v>
      </c>
      <c r="BB294" s="81">
        <v>0</v>
      </c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  <c r="CW294" s="81"/>
      <c r="CX294" s="81"/>
      <c r="CY294" s="81"/>
      <c r="CZ294" s="81"/>
      <c r="DA294" s="81"/>
      <c r="DB294" s="81"/>
      <c r="DC294" s="81"/>
      <c r="DD294" s="81"/>
      <c r="DE294" s="81"/>
      <c r="DF294" s="81"/>
      <c r="DG294" s="81"/>
      <c r="DH294" s="81"/>
      <c r="DI294" s="81"/>
      <c r="DJ294" s="81"/>
      <c r="DK294" s="81"/>
      <c r="DL294" s="81"/>
      <c r="DM294" s="81"/>
      <c r="DN294" s="81"/>
      <c r="DO294" s="81"/>
      <c r="DP294" s="81"/>
      <c r="DQ294" s="81"/>
      <c r="DR294" s="81"/>
      <c r="DS294" s="81"/>
    </row>
    <row r="295" spans="2:123" x14ac:dyDescent="0.2">
      <c r="B295" s="78" t="s">
        <v>174</v>
      </c>
      <c r="C295" s="78" t="s">
        <v>839</v>
      </c>
      <c r="D295" s="79" t="s">
        <v>176</v>
      </c>
      <c r="E295" s="79" t="s">
        <v>840</v>
      </c>
      <c r="F295" s="79" t="s">
        <v>862</v>
      </c>
      <c r="G295" s="80"/>
      <c r="H295" s="80">
        <v>44927</v>
      </c>
      <c r="I295" s="80">
        <v>45107</v>
      </c>
      <c r="J295" s="80"/>
      <c r="K295" s="65" t="s">
        <v>49</v>
      </c>
      <c r="L295" s="65" t="s">
        <v>73</v>
      </c>
      <c r="M295" s="65" t="s">
        <v>93</v>
      </c>
      <c r="N295" s="79" t="s">
        <v>377</v>
      </c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>
        <v>0</v>
      </c>
      <c r="AO295" s="81">
        <v>0</v>
      </c>
      <c r="AP295" s="81">
        <v>0</v>
      </c>
      <c r="AQ295" s="81">
        <v>0</v>
      </c>
      <c r="AR295" s="81">
        <v>0</v>
      </c>
      <c r="AS295" s="81">
        <v>0</v>
      </c>
      <c r="AT295" s="81">
        <v>0</v>
      </c>
      <c r="AU295" s="81">
        <v>0</v>
      </c>
      <c r="AV295" s="81">
        <v>0</v>
      </c>
      <c r="AW295" s="81">
        <v>0</v>
      </c>
      <c r="AX295" s="81">
        <v>0</v>
      </c>
      <c r="AY295" s="81">
        <v>0</v>
      </c>
      <c r="AZ295" s="81">
        <v>0</v>
      </c>
      <c r="BA295" s="81">
        <v>0</v>
      </c>
      <c r="BB295" s="81">
        <v>0</v>
      </c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  <c r="CW295" s="81"/>
      <c r="CX295" s="81"/>
      <c r="CY295" s="81"/>
      <c r="CZ295" s="81"/>
      <c r="DA295" s="81"/>
      <c r="DB295" s="81"/>
      <c r="DC295" s="81"/>
      <c r="DD295" s="81"/>
      <c r="DE295" s="81"/>
      <c r="DF295" s="81"/>
      <c r="DG295" s="81"/>
      <c r="DH295" s="81"/>
      <c r="DI295" s="81"/>
      <c r="DJ295" s="81"/>
      <c r="DK295" s="81"/>
      <c r="DL295" s="81"/>
      <c r="DM295" s="81"/>
      <c r="DN295" s="81"/>
      <c r="DO295" s="81"/>
      <c r="DP295" s="81"/>
      <c r="DQ295" s="81"/>
      <c r="DR295" s="81"/>
      <c r="DS295" s="81"/>
    </row>
    <row r="296" spans="2:123" x14ac:dyDescent="0.2">
      <c r="B296" s="78" t="s">
        <v>174</v>
      </c>
      <c r="C296" s="78" t="s">
        <v>839</v>
      </c>
      <c r="D296" s="79" t="s">
        <v>176</v>
      </c>
      <c r="E296" s="79" t="s">
        <v>840</v>
      </c>
      <c r="F296" s="79" t="s">
        <v>863</v>
      </c>
      <c r="G296" s="80"/>
      <c r="H296" s="80">
        <v>44927</v>
      </c>
      <c r="I296" s="80">
        <v>45107</v>
      </c>
      <c r="J296" s="80"/>
      <c r="K296" s="65" t="s">
        <v>49</v>
      </c>
      <c r="L296" s="65" t="s">
        <v>73</v>
      </c>
      <c r="M296" s="65" t="s">
        <v>93</v>
      </c>
      <c r="N296" s="79" t="s">
        <v>377</v>
      </c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>
        <v>0</v>
      </c>
      <c r="AO296" s="81">
        <v>0</v>
      </c>
      <c r="AP296" s="81">
        <v>0</v>
      </c>
      <c r="AQ296" s="81">
        <v>0</v>
      </c>
      <c r="AR296" s="81">
        <v>0</v>
      </c>
      <c r="AS296" s="81">
        <v>0</v>
      </c>
      <c r="AT296" s="81">
        <v>0</v>
      </c>
      <c r="AU296" s="81">
        <v>0</v>
      </c>
      <c r="AV296" s="81">
        <v>0</v>
      </c>
      <c r="AW296" s="81">
        <v>0</v>
      </c>
      <c r="AX296" s="81">
        <v>0</v>
      </c>
      <c r="AY296" s="81">
        <v>0</v>
      </c>
      <c r="AZ296" s="81">
        <v>0</v>
      </c>
      <c r="BA296" s="81">
        <v>0</v>
      </c>
      <c r="BB296" s="81">
        <v>0</v>
      </c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  <c r="CS296" s="81"/>
      <c r="CT296" s="81"/>
      <c r="CU296" s="81"/>
      <c r="CV296" s="81"/>
      <c r="CW296" s="81"/>
      <c r="CX296" s="81"/>
      <c r="CY296" s="81"/>
      <c r="CZ296" s="81"/>
      <c r="DA296" s="81"/>
      <c r="DB296" s="81"/>
      <c r="DC296" s="81"/>
      <c r="DD296" s="81"/>
      <c r="DE296" s="81"/>
      <c r="DF296" s="81"/>
      <c r="DG296" s="81"/>
      <c r="DH296" s="81"/>
      <c r="DI296" s="81"/>
      <c r="DJ296" s="81"/>
      <c r="DK296" s="81"/>
      <c r="DL296" s="81"/>
      <c r="DM296" s="81"/>
      <c r="DN296" s="81"/>
      <c r="DO296" s="81"/>
      <c r="DP296" s="81"/>
      <c r="DQ296" s="81"/>
      <c r="DR296" s="81"/>
      <c r="DS296" s="81"/>
    </row>
    <row r="297" spans="2:123" x14ac:dyDescent="0.2">
      <c r="B297" s="78" t="s">
        <v>174</v>
      </c>
      <c r="C297" s="78" t="s">
        <v>839</v>
      </c>
      <c r="D297" s="79" t="s">
        <v>176</v>
      </c>
      <c r="E297" s="79" t="s">
        <v>840</v>
      </c>
      <c r="F297" s="79" t="s">
        <v>864</v>
      </c>
      <c r="G297" s="80"/>
      <c r="H297" s="80">
        <v>44927</v>
      </c>
      <c r="I297" s="80">
        <v>45016</v>
      </c>
      <c r="J297" s="80"/>
      <c r="K297" s="65" t="s">
        <v>49</v>
      </c>
      <c r="L297" s="65" t="s">
        <v>73</v>
      </c>
      <c r="M297" s="65" t="s">
        <v>93</v>
      </c>
      <c r="N297" s="79" t="s">
        <v>377</v>
      </c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>
        <v>0</v>
      </c>
      <c r="AO297" s="81">
        <v>0</v>
      </c>
      <c r="AP297" s="81">
        <v>0</v>
      </c>
      <c r="AQ297" s="81">
        <v>0</v>
      </c>
      <c r="AR297" s="81">
        <v>0</v>
      </c>
      <c r="AS297" s="81">
        <v>0</v>
      </c>
      <c r="AT297" s="81">
        <v>0</v>
      </c>
      <c r="AU297" s="81">
        <v>0</v>
      </c>
      <c r="AV297" s="81">
        <v>0</v>
      </c>
      <c r="AW297" s="81">
        <v>0</v>
      </c>
      <c r="AX297" s="81">
        <v>0</v>
      </c>
      <c r="AY297" s="81">
        <v>0</v>
      </c>
      <c r="AZ297" s="81">
        <v>0</v>
      </c>
      <c r="BA297" s="81">
        <v>0</v>
      </c>
      <c r="BB297" s="81">
        <v>0</v>
      </c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  <c r="CS297" s="81"/>
      <c r="CT297" s="81"/>
      <c r="CU297" s="81"/>
      <c r="CV297" s="81"/>
      <c r="CW297" s="81"/>
      <c r="CX297" s="81"/>
      <c r="CY297" s="81"/>
      <c r="CZ297" s="81"/>
      <c r="DA297" s="81"/>
      <c r="DB297" s="81"/>
      <c r="DC297" s="81"/>
      <c r="DD297" s="81"/>
      <c r="DE297" s="81"/>
      <c r="DF297" s="81"/>
      <c r="DG297" s="81"/>
      <c r="DH297" s="81"/>
      <c r="DI297" s="81"/>
      <c r="DJ297" s="81"/>
      <c r="DK297" s="81"/>
      <c r="DL297" s="81"/>
      <c r="DM297" s="81"/>
      <c r="DN297" s="81"/>
      <c r="DO297" s="81"/>
      <c r="DP297" s="81"/>
      <c r="DQ297" s="81"/>
      <c r="DR297" s="81"/>
      <c r="DS297" s="81"/>
    </row>
    <row r="298" spans="2:123" x14ac:dyDescent="0.2">
      <c r="B298" s="78" t="s">
        <v>174</v>
      </c>
      <c r="C298" s="78" t="s">
        <v>839</v>
      </c>
      <c r="D298" s="79" t="s">
        <v>176</v>
      </c>
      <c r="E298" s="79" t="s">
        <v>840</v>
      </c>
      <c r="F298" s="79" t="s">
        <v>865</v>
      </c>
      <c r="G298" s="80"/>
      <c r="H298" s="80">
        <v>44927</v>
      </c>
      <c r="I298" s="80">
        <v>45016</v>
      </c>
      <c r="J298" s="80"/>
      <c r="K298" s="65" t="s">
        <v>49</v>
      </c>
      <c r="L298" s="65" t="s">
        <v>73</v>
      </c>
      <c r="M298" s="65" t="s">
        <v>93</v>
      </c>
      <c r="N298" s="79" t="s">
        <v>377</v>
      </c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>
        <v>0</v>
      </c>
      <c r="AO298" s="81">
        <v>0</v>
      </c>
      <c r="AP298" s="81">
        <v>0</v>
      </c>
      <c r="AQ298" s="81">
        <v>0</v>
      </c>
      <c r="AR298" s="81">
        <v>0</v>
      </c>
      <c r="AS298" s="81">
        <v>0</v>
      </c>
      <c r="AT298" s="81">
        <v>0</v>
      </c>
      <c r="AU298" s="81">
        <v>0</v>
      </c>
      <c r="AV298" s="81">
        <v>0</v>
      </c>
      <c r="AW298" s="81">
        <v>0</v>
      </c>
      <c r="AX298" s="81">
        <v>0</v>
      </c>
      <c r="AY298" s="81">
        <v>0</v>
      </c>
      <c r="AZ298" s="81">
        <v>0</v>
      </c>
      <c r="BA298" s="81">
        <v>0</v>
      </c>
      <c r="BB298" s="81">
        <v>0</v>
      </c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  <c r="CS298" s="81"/>
      <c r="CT298" s="81"/>
      <c r="CU298" s="81"/>
      <c r="CV298" s="81"/>
      <c r="CW298" s="81"/>
      <c r="CX298" s="81"/>
      <c r="CY298" s="81"/>
      <c r="CZ298" s="81"/>
      <c r="DA298" s="81"/>
      <c r="DB298" s="81"/>
      <c r="DC298" s="81"/>
      <c r="DD298" s="81"/>
      <c r="DE298" s="81"/>
      <c r="DF298" s="81"/>
      <c r="DG298" s="81"/>
      <c r="DH298" s="81"/>
      <c r="DI298" s="81"/>
      <c r="DJ298" s="81"/>
      <c r="DK298" s="81"/>
      <c r="DL298" s="81"/>
      <c r="DM298" s="81"/>
      <c r="DN298" s="81"/>
      <c r="DO298" s="81"/>
      <c r="DP298" s="81"/>
      <c r="DQ298" s="81"/>
      <c r="DR298" s="81"/>
      <c r="DS298" s="81"/>
    </row>
    <row r="299" spans="2:123" x14ac:dyDescent="0.2">
      <c r="B299" s="78" t="s">
        <v>174</v>
      </c>
      <c r="C299" s="78" t="s">
        <v>839</v>
      </c>
      <c r="D299" s="79" t="s">
        <v>176</v>
      </c>
      <c r="E299" s="79" t="s">
        <v>840</v>
      </c>
      <c r="F299" s="79" t="s">
        <v>866</v>
      </c>
      <c r="G299" s="80"/>
      <c r="H299" s="80">
        <v>44927</v>
      </c>
      <c r="I299" s="80">
        <v>45016</v>
      </c>
      <c r="J299" s="80"/>
      <c r="K299" s="65" t="s">
        <v>49</v>
      </c>
      <c r="L299" s="65" t="s">
        <v>73</v>
      </c>
      <c r="M299" s="65" t="s">
        <v>93</v>
      </c>
      <c r="N299" s="79" t="s">
        <v>377</v>
      </c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>
        <v>0</v>
      </c>
      <c r="AO299" s="81">
        <v>0</v>
      </c>
      <c r="AP299" s="81">
        <v>0</v>
      </c>
      <c r="AQ299" s="81">
        <v>0</v>
      </c>
      <c r="AR299" s="81">
        <v>0</v>
      </c>
      <c r="AS299" s="81">
        <v>0</v>
      </c>
      <c r="AT299" s="81">
        <v>0</v>
      </c>
      <c r="AU299" s="81">
        <v>0</v>
      </c>
      <c r="AV299" s="81">
        <v>0</v>
      </c>
      <c r="AW299" s="81">
        <v>0</v>
      </c>
      <c r="AX299" s="81">
        <v>0</v>
      </c>
      <c r="AY299" s="81">
        <v>0</v>
      </c>
      <c r="AZ299" s="81">
        <v>0</v>
      </c>
      <c r="BA299" s="81">
        <v>0</v>
      </c>
      <c r="BB299" s="81">
        <v>0</v>
      </c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  <c r="CS299" s="81"/>
      <c r="CT299" s="81"/>
      <c r="CU299" s="81"/>
      <c r="CV299" s="81"/>
      <c r="CW299" s="81"/>
      <c r="CX299" s="81"/>
      <c r="CY299" s="81"/>
      <c r="CZ299" s="81"/>
      <c r="DA299" s="81"/>
      <c r="DB299" s="81"/>
      <c r="DC299" s="81"/>
      <c r="DD299" s="81"/>
      <c r="DE299" s="81"/>
      <c r="DF299" s="81"/>
      <c r="DG299" s="81"/>
      <c r="DH299" s="81"/>
      <c r="DI299" s="81"/>
      <c r="DJ299" s="81"/>
      <c r="DK299" s="81"/>
      <c r="DL299" s="81"/>
      <c r="DM299" s="81"/>
      <c r="DN299" s="81"/>
      <c r="DO299" s="81"/>
      <c r="DP299" s="81"/>
      <c r="DQ299" s="81"/>
      <c r="DR299" s="81"/>
      <c r="DS299" s="81"/>
    </row>
    <row r="300" spans="2:123" x14ac:dyDescent="0.2">
      <c r="B300" s="78" t="s">
        <v>174</v>
      </c>
      <c r="C300" s="78" t="s">
        <v>839</v>
      </c>
      <c r="D300" s="79" t="s">
        <v>176</v>
      </c>
      <c r="E300" s="79" t="s">
        <v>840</v>
      </c>
      <c r="F300" s="79" t="s">
        <v>867</v>
      </c>
      <c r="G300" s="80"/>
      <c r="H300" s="80">
        <v>45017</v>
      </c>
      <c r="I300" s="80">
        <v>45382</v>
      </c>
      <c r="J300" s="80"/>
      <c r="K300" s="65" t="s">
        <v>49</v>
      </c>
      <c r="L300" s="65" t="s">
        <v>73</v>
      </c>
      <c r="M300" s="65" t="s">
        <v>93</v>
      </c>
      <c r="N300" s="79" t="s">
        <v>377</v>
      </c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>
        <v>0</v>
      </c>
      <c r="AO300" s="81">
        <v>0</v>
      </c>
      <c r="AP300" s="81">
        <v>0</v>
      </c>
      <c r="AQ300" s="81">
        <v>0</v>
      </c>
      <c r="AR300" s="81">
        <v>0</v>
      </c>
      <c r="AS300" s="81">
        <v>0</v>
      </c>
      <c r="AT300" s="81">
        <v>0</v>
      </c>
      <c r="AU300" s="81">
        <v>0</v>
      </c>
      <c r="AV300" s="81">
        <v>0</v>
      </c>
      <c r="AW300" s="81">
        <v>0</v>
      </c>
      <c r="AX300" s="81">
        <v>0</v>
      </c>
      <c r="AY300" s="81">
        <v>0</v>
      </c>
      <c r="AZ300" s="81">
        <v>0</v>
      </c>
      <c r="BA300" s="81">
        <v>0</v>
      </c>
      <c r="BB300" s="81">
        <v>0</v>
      </c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  <c r="CW300" s="81"/>
      <c r="CX300" s="81"/>
      <c r="CY300" s="81"/>
      <c r="CZ300" s="81"/>
      <c r="DA300" s="81"/>
      <c r="DB300" s="81"/>
      <c r="DC300" s="81"/>
      <c r="DD300" s="81"/>
      <c r="DE300" s="81"/>
      <c r="DF300" s="81"/>
      <c r="DG300" s="81"/>
      <c r="DH300" s="81"/>
      <c r="DI300" s="81"/>
      <c r="DJ300" s="81"/>
      <c r="DK300" s="81"/>
      <c r="DL300" s="81"/>
      <c r="DM300" s="81"/>
      <c r="DN300" s="81"/>
      <c r="DO300" s="81"/>
      <c r="DP300" s="81"/>
      <c r="DQ300" s="81"/>
      <c r="DR300" s="81"/>
      <c r="DS300" s="81"/>
    </row>
    <row r="301" spans="2:123" x14ac:dyDescent="0.2">
      <c r="B301" s="78" t="s">
        <v>174</v>
      </c>
      <c r="C301" s="78" t="s">
        <v>839</v>
      </c>
      <c r="D301" s="79" t="s">
        <v>176</v>
      </c>
      <c r="E301" s="79" t="s">
        <v>840</v>
      </c>
      <c r="F301" s="79" t="s">
        <v>868</v>
      </c>
      <c r="G301" s="80"/>
      <c r="H301" s="80">
        <v>45017</v>
      </c>
      <c r="I301" s="80">
        <v>45382</v>
      </c>
      <c r="J301" s="80"/>
      <c r="K301" s="65" t="s">
        <v>49</v>
      </c>
      <c r="L301" s="65" t="s">
        <v>73</v>
      </c>
      <c r="M301" s="65" t="s">
        <v>93</v>
      </c>
      <c r="N301" s="79" t="s">
        <v>377</v>
      </c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>
        <v>0</v>
      </c>
      <c r="AO301" s="81">
        <v>0</v>
      </c>
      <c r="AP301" s="81">
        <v>0</v>
      </c>
      <c r="AQ301" s="81">
        <v>0</v>
      </c>
      <c r="AR301" s="81">
        <v>0</v>
      </c>
      <c r="AS301" s="81">
        <v>0</v>
      </c>
      <c r="AT301" s="81">
        <v>0</v>
      </c>
      <c r="AU301" s="81">
        <v>0</v>
      </c>
      <c r="AV301" s="81">
        <v>0</v>
      </c>
      <c r="AW301" s="81">
        <v>0</v>
      </c>
      <c r="AX301" s="81">
        <v>0</v>
      </c>
      <c r="AY301" s="81">
        <v>0</v>
      </c>
      <c r="AZ301" s="81">
        <v>0</v>
      </c>
      <c r="BA301" s="81">
        <v>0</v>
      </c>
      <c r="BB301" s="81">
        <v>0</v>
      </c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  <c r="CS301" s="81"/>
      <c r="CT301" s="81"/>
      <c r="CU301" s="81"/>
      <c r="CV301" s="81"/>
      <c r="CW301" s="81"/>
      <c r="CX301" s="81"/>
      <c r="CY301" s="81"/>
      <c r="CZ301" s="81"/>
      <c r="DA301" s="81"/>
      <c r="DB301" s="81"/>
      <c r="DC301" s="81"/>
      <c r="DD301" s="81"/>
      <c r="DE301" s="81"/>
      <c r="DF301" s="81"/>
      <c r="DG301" s="81"/>
      <c r="DH301" s="81"/>
      <c r="DI301" s="81"/>
      <c r="DJ301" s="81"/>
      <c r="DK301" s="81"/>
      <c r="DL301" s="81"/>
      <c r="DM301" s="81"/>
      <c r="DN301" s="81"/>
      <c r="DO301" s="81"/>
      <c r="DP301" s="81"/>
      <c r="DQ301" s="81"/>
      <c r="DR301" s="81"/>
      <c r="DS301" s="81"/>
    </row>
    <row r="302" spans="2:123" x14ac:dyDescent="0.2">
      <c r="B302" s="78" t="s">
        <v>174</v>
      </c>
      <c r="C302" s="78" t="s">
        <v>839</v>
      </c>
      <c r="D302" s="79" t="s">
        <v>176</v>
      </c>
      <c r="E302" s="79" t="s">
        <v>840</v>
      </c>
      <c r="F302" s="79" t="s">
        <v>869</v>
      </c>
      <c r="G302" s="80"/>
      <c r="H302" s="80">
        <v>45017</v>
      </c>
      <c r="I302" s="80">
        <v>45107</v>
      </c>
      <c r="J302" s="80"/>
      <c r="K302" s="65" t="s">
        <v>49</v>
      </c>
      <c r="L302" s="65" t="s">
        <v>73</v>
      </c>
      <c r="M302" s="65" t="s">
        <v>93</v>
      </c>
      <c r="N302" s="79" t="s">
        <v>377</v>
      </c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>
        <v>0</v>
      </c>
      <c r="AO302" s="81">
        <v>0</v>
      </c>
      <c r="AP302" s="81">
        <v>0</v>
      </c>
      <c r="AQ302" s="81">
        <v>0</v>
      </c>
      <c r="AR302" s="81">
        <v>0</v>
      </c>
      <c r="AS302" s="81">
        <v>0</v>
      </c>
      <c r="AT302" s="81">
        <v>0</v>
      </c>
      <c r="AU302" s="81">
        <v>0</v>
      </c>
      <c r="AV302" s="81">
        <v>0</v>
      </c>
      <c r="AW302" s="81">
        <v>0</v>
      </c>
      <c r="AX302" s="81">
        <v>0</v>
      </c>
      <c r="AY302" s="81">
        <v>0</v>
      </c>
      <c r="AZ302" s="81">
        <v>0</v>
      </c>
      <c r="BA302" s="81">
        <v>0</v>
      </c>
      <c r="BB302" s="81">
        <v>0</v>
      </c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  <c r="CS302" s="81"/>
      <c r="CT302" s="81"/>
      <c r="CU302" s="81"/>
      <c r="CV302" s="81"/>
      <c r="CW302" s="81"/>
      <c r="CX302" s="81"/>
      <c r="CY302" s="81"/>
      <c r="CZ302" s="81"/>
      <c r="DA302" s="81"/>
      <c r="DB302" s="81"/>
      <c r="DC302" s="81"/>
      <c r="DD302" s="81"/>
      <c r="DE302" s="81"/>
      <c r="DF302" s="81"/>
      <c r="DG302" s="81"/>
      <c r="DH302" s="81"/>
      <c r="DI302" s="81"/>
      <c r="DJ302" s="81"/>
      <c r="DK302" s="81"/>
      <c r="DL302" s="81"/>
      <c r="DM302" s="81"/>
      <c r="DN302" s="81"/>
      <c r="DO302" s="81"/>
      <c r="DP302" s="81"/>
      <c r="DQ302" s="81"/>
      <c r="DR302" s="81"/>
      <c r="DS302" s="81"/>
    </row>
    <row r="303" spans="2:123" x14ac:dyDescent="0.2">
      <c r="B303" s="78" t="s">
        <v>174</v>
      </c>
      <c r="C303" s="78" t="s">
        <v>839</v>
      </c>
      <c r="D303" s="79" t="s">
        <v>176</v>
      </c>
      <c r="E303" s="79" t="s">
        <v>840</v>
      </c>
      <c r="F303" s="79" t="s">
        <v>870</v>
      </c>
      <c r="G303" s="80"/>
      <c r="H303" s="80">
        <v>45017</v>
      </c>
      <c r="I303" s="80">
        <v>45107</v>
      </c>
      <c r="J303" s="80"/>
      <c r="K303" s="65" t="s">
        <v>49</v>
      </c>
      <c r="L303" s="65" t="s">
        <v>73</v>
      </c>
      <c r="M303" s="65" t="s">
        <v>93</v>
      </c>
      <c r="N303" s="79" t="s">
        <v>377</v>
      </c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>
        <v>0</v>
      </c>
      <c r="AO303" s="81">
        <v>0</v>
      </c>
      <c r="AP303" s="81">
        <v>0</v>
      </c>
      <c r="AQ303" s="81">
        <v>0</v>
      </c>
      <c r="AR303" s="81">
        <v>0</v>
      </c>
      <c r="AS303" s="81">
        <v>0</v>
      </c>
      <c r="AT303" s="81">
        <v>0</v>
      </c>
      <c r="AU303" s="81">
        <v>0</v>
      </c>
      <c r="AV303" s="81">
        <v>0</v>
      </c>
      <c r="AW303" s="81">
        <v>0</v>
      </c>
      <c r="AX303" s="81">
        <v>0</v>
      </c>
      <c r="AY303" s="81">
        <v>0</v>
      </c>
      <c r="AZ303" s="81">
        <v>0</v>
      </c>
      <c r="BA303" s="81">
        <v>0</v>
      </c>
      <c r="BB303" s="81">
        <v>0</v>
      </c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  <c r="CS303" s="81"/>
      <c r="CT303" s="81"/>
      <c r="CU303" s="81"/>
      <c r="CV303" s="81"/>
      <c r="CW303" s="81"/>
      <c r="CX303" s="81"/>
      <c r="CY303" s="81"/>
      <c r="CZ303" s="81"/>
      <c r="DA303" s="81"/>
      <c r="DB303" s="81"/>
      <c r="DC303" s="81"/>
      <c r="DD303" s="81"/>
      <c r="DE303" s="81"/>
      <c r="DF303" s="81"/>
      <c r="DG303" s="81"/>
      <c r="DH303" s="81"/>
      <c r="DI303" s="81"/>
      <c r="DJ303" s="81"/>
      <c r="DK303" s="81"/>
      <c r="DL303" s="81"/>
      <c r="DM303" s="81"/>
      <c r="DN303" s="81"/>
      <c r="DO303" s="81"/>
      <c r="DP303" s="81"/>
      <c r="DQ303" s="81"/>
      <c r="DR303" s="81"/>
      <c r="DS303" s="81"/>
    </row>
    <row r="304" spans="2:123" x14ac:dyDescent="0.2">
      <c r="B304" s="78" t="s">
        <v>174</v>
      </c>
      <c r="C304" s="78" t="s">
        <v>839</v>
      </c>
      <c r="D304" s="79" t="s">
        <v>176</v>
      </c>
      <c r="E304" s="79" t="s">
        <v>840</v>
      </c>
      <c r="F304" s="79" t="s">
        <v>871</v>
      </c>
      <c r="G304" s="80"/>
      <c r="H304" s="80">
        <v>45017</v>
      </c>
      <c r="I304" s="80">
        <v>45107</v>
      </c>
      <c r="J304" s="80"/>
      <c r="K304" s="65" t="s">
        <v>49</v>
      </c>
      <c r="L304" s="65" t="s">
        <v>73</v>
      </c>
      <c r="M304" s="65" t="s">
        <v>93</v>
      </c>
      <c r="N304" s="79" t="s">
        <v>377</v>
      </c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>
        <v>0</v>
      </c>
      <c r="AO304" s="81">
        <v>0</v>
      </c>
      <c r="AP304" s="81">
        <v>0</v>
      </c>
      <c r="AQ304" s="81">
        <v>0</v>
      </c>
      <c r="AR304" s="81">
        <v>0</v>
      </c>
      <c r="AS304" s="81">
        <v>0</v>
      </c>
      <c r="AT304" s="81">
        <v>0</v>
      </c>
      <c r="AU304" s="81">
        <v>0</v>
      </c>
      <c r="AV304" s="81">
        <v>0</v>
      </c>
      <c r="AW304" s="81">
        <v>0</v>
      </c>
      <c r="AX304" s="81">
        <v>0</v>
      </c>
      <c r="AY304" s="81">
        <v>0</v>
      </c>
      <c r="AZ304" s="81">
        <v>0</v>
      </c>
      <c r="BA304" s="81">
        <v>0</v>
      </c>
      <c r="BB304" s="81">
        <v>0</v>
      </c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  <c r="CS304" s="81"/>
      <c r="CT304" s="81"/>
      <c r="CU304" s="81"/>
      <c r="CV304" s="81"/>
      <c r="CW304" s="81"/>
      <c r="CX304" s="81"/>
      <c r="CY304" s="81"/>
      <c r="CZ304" s="81"/>
      <c r="DA304" s="81"/>
      <c r="DB304" s="81"/>
      <c r="DC304" s="81"/>
      <c r="DD304" s="81"/>
      <c r="DE304" s="81"/>
      <c r="DF304" s="81"/>
      <c r="DG304" s="81"/>
      <c r="DH304" s="81"/>
      <c r="DI304" s="81"/>
      <c r="DJ304" s="81"/>
      <c r="DK304" s="81"/>
      <c r="DL304" s="81"/>
      <c r="DM304" s="81"/>
      <c r="DN304" s="81"/>
      <c r="DO304" s="81"/>
      <c r="DP304" s="81"/>
      <c r="DQ304" s="81"/>
      <c r="DR304" s="81"/>
      <c r="DS304" s="81"/>
    </row>
    <row r="305" spans="2:123" x14ac:dyDescent="0.2">
      <c r="B305" s="78" t="s">
        <v>174</v>
      </c>
      <c r="C305" s="78" t="s">
        <v>839</v>
      </c>
      <c r="D305" s="79" t="s">
        <v>176</v>
      </c>
      <c r="E305" s="79" t="s">
        <v>840</v>
      </c>
      <c r="F305" s="79" t="s">
        <v>872</v>
      </c>
      <c r="G305" s="80"/>
      <c r="H305" s="80">
        <v>45017</v>
      </c>
      <c r="I305" s="80">
        <v>45107</v>
      </c>
      <c r="J305" s="80"/>
      <c r="K305" s="65" t="s">
        <v>49</v>
      </c>
      <c r="L305" s="65" t="s">
        <v>73</v>
      </c>
      <c r="M305" s="65" t="s">
        <v>93</v>
      </c>
      <c r="N305" s="79" t="s">
        <v>377</v>
      </c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>
        <v>0</v>
      </c>
      <c r="AO305" s="81">
        <v>0</v>
      </c>
      <c r="AP305" s="81">
        <v>0</v>
      </c>
      <c r="AQ305" s="81">
        <v>0</v>
      </c>
      <c r="AR305" s="81">
        <v>0</v>
      </c>
      <c r="AS305" s="81">
        <v>0</v>
      </c>
      <c r="AT305" s="81">
        <v>0</v>
      </c>
      <c r="AU305" s="81">
        <v>0</v>
      </c>
      <c r="AV305" s="81">
        <v>0</v>
      </c>
      <c r="AW305" s="81">
        <v>0</v>
      </c>
      <c r="AX305" s="81">
        <v>0</v>
      </c>
      <c r="AY305" s="81">
        <v>0</v>
      </c>
      <c r="AZ305" s="81">
        <v>0</v>
      </c>
      <c r="BA305" s="81">
        <v>0</v>
      </c>
      <c r="BB305" s="81">
        <v>0</v>
      </c>
      <c r="BC305" s="81"/>
      <c r="BD305" s="81"/>
      <c r="BE305" s="81"/>
      <c r="BF305" s="81"/>
      <c r="BG305" s="81"/>
      <c r="BH305" s="81"/>
      <c r="BI305" s="81"/>
      <c r="BJ305" s="81"/>
      <c r="BK305" s="81"/>
      <c r="BL305" s="81"/>
      <c r="BM305" s="81"/>
      <c r="BN305" s="81"/>
      <c r="BO305" s="81"/>
      <c r="BP305" s="81"/>
      <c r="BQ305" s="81"/>
      <c r="BR305" s="81"/>
      <c r="BS305" s="81"/>
      <c r="BT305" s="81"/>
      <c r="BU305" s="81"/>
      <c r="BV305" s="81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  <c r="CN305" s="81"/>
      <c r="CO305" s="81"/>
      <c r="CP305" s="81"/>
      <c r="CQ305" s="81"/>
      <c r="CR305" s="81"/>
      <c r="CS305" s="81"/>
      <c r="CT305" s="81"/>
      <c r="CU305" s="81"/>
      <c r="CV305" s="81"/>
      <c r="CW305" s="81"/>
      <c r="CX305" s="81"/>
      <c r="CY305" s="81"/>
      <c r="CZ305" s="81"/>
      <c r="DA305" s="81"/>
      <c r="DB305" s="81"/>
      <c r="DC305" s="81"/>
      <c r="DD305" s="81"/>
      <c r="DE305" s="81"/>
      <c r="DF305" s="81"/>
      <c r="DG305" s="81"/>
      <c r="DH305" s="81"/>
      <c r="DI305" s="81"/>
      <c r="DJ305" s="81"/>
      <c r="DK305" s="81"/>
      <c r="DL305" s="81"/>
      <c r="DM305" s="81"/>
      <c r="DN305" s="81"/>
      <c r="DO305" s="81"/>
      <c r="DP305" s="81"/>
      <c r="DQ305" s="81"/>
      <c r="DR305" s="81"/>
      <c r="DS305" s="81"/>
    </row>
    <row r="306" spans="2:123" x14ac:dyDescent="0.2">
      <c r="B306" s="78" t="s">
        <v>174</v>
      </c>
      <c r="C306" s="78" t="s">
        <v>839</v>
      </c>
      <c r="D306" s="79" t="s">
        <v>176</v>
      </c>
      <c r="E306" s="79" t="s">
        <v>840</v>
      </c>
      <c r="F306" s="79" t="s">
        <v>873</v>
      </c>
      <c r="G306" s="80"/>
      <c r="H306" s="80">
        <v>45108</v>
      </c>
      <c r="I306" s="80">
        <v>45291</v>
      </c>
      <c r="J306" s="80"/>
      <c r="K306" s="65" t="s">
        <v>49</v>
      </c>
      <c r="L306" s="65" t="s">
        <v>73</v>
      </c>
      <c r="M306" s="65" t="s">
        <v>93</v>
      </c>
      <c r="N306" s="79" t="s">
        <v>377</v>
      </c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>
        <v>0</v>
      </c>
      <c r="AO306" s="81">
        <v>0</v>
      </c>
      <c r="AP306" s="81">
        <v>0</v>
      </c>
      <c r="AQ306" s="81">
        <v>0</v>
      </c>
      <c r="AR306" s="81">
        <v>0</v>
      </c>
      <c r="AS306" s="81">
        <v>0</v>
      </c>
      <c r="AT306" s="81">
        <v>0</v>
      </c>
      <c r="AU306" s="81">
        <v>0</v>
      </c>
      <c r="AV306" s="81">
        <v>0</v>
      </c>
      <c r="AW306" s="81">
        <v>0</v>
      </c>
      <c r="AX306" s="81">
        <v>0</v>
      </c>
      <c r="AY306" s="81">
        <v>0</v>
      </c>
      <c r="AZ306" s="81">
        <v>0</v>
      </c>
      <c r="BA306" s="81">
        <v>0</v>
      </c>
      <c r="BB306" s="81">
        <v>0</v>
      </c>
      <c r="BC306" s="81"/>
      <c r="BD306" s="81"/>
      <c r="BE306" s="81"/>
      <c r="BF306" s="81"/>
      <c r="BG306" s="81"/>
      <c r="BH306" s="81"/>
      <c r="BI306" s="81"/>
      <c r="BJ306" s="81"/>
      <c r="BK306" s="81"/>
      <c r="BL306" s="81"/>
      <c r="BM306" s="81"/>
      <c r="BN306" s="81"/>
      <c r="BO306" s="81"/>
      <c r="BP306" s="81"/>
      <c r="BQ306" s="81"/>
      <c r="BR306" s="81"/>
      <c r="BS306" s="81"/>
      <c r="BT306" s="81"/>
      <c r="BU306" s="81"/>
      <c r="BV306" s="81"/>
      <c r="BW306" s="81"/>
      <c r="BX306" s="81"/>
      <c r="BY306" s="81"/>
      <c r="BZ306" s="81"/>
      <c r="CA306" s="81"/>
      <c r="CB306" s="81"/>
      <c r="CC306" s="81"/>
      <c r="CD306" s="81"/>
      <c r="CE306" s="81"/>
      <c r="CF306" s="81"/>
      <c r="CG306" s="81"/>
      <c r="CH306" s="81"/>
      <c r="CI306" s="81"/>
      <c r="CJ306" s="81"/>
      <c r="CK306" s="81"/>
      <c r="CL306" s="81"/>
      <c r="CM306" s="81"/>
      <c r="CN306" s="81"/>
      <c r="CO306" s="81"/>
      <c r="CP306" s="81"/>
      <c r="CQ306" s="81"/>
      <c r="CR306" s="81"/>
      <c r="CS306" s="81"/>
      <c r="CT306" s="81"/>
      <c r="CU306" s="81"/>
      <c r="CV306" s="81"/>
      <c r="CW306" s="81"/>
      <c r="CX306" s="81"/>
      <c r="CY306" s="81"/>
      <c r="CZ306" s="81"/>
      <c r="DA306" s="81"/>
      <c r="DB306" s="81"/>
      <c r="DC306" s="81"/>
      <c r="DD306" s="81"/>
      <c r="DE306" s="81"/>
      <c r="DF306" s="81"/>
      <c r="DG306" s="81"/>
      <c r="DH306" s="81"/>
      <c r="DI306" s="81"/>
      <c r="DJ306" s="81"/>
      <c r="DK306" s="81"/>
      <c r="DL306" s="81"/>
      <c r="DM306" s="81"/>
      <c r="DN306" s="81"/>
      <c r="DO306" s="81"/>
      <c r="DP306" s="81"/>
      <c r="DQ306" s="81"/>
      <c r="DR306" s="81"/>
      <c r="DS306" s="81"/>
    </row>
    <row r="307" spans="2:123" x14ac:dyDescent="0.2">
      <c r="B307" s="78" t="s">
        <v>174</v>
      </c>
      <c r="C307" s="78" t="s">
        <v>839</v>
      </c>
      <c r="D307" s="79" t="s">
        <v>176</v>
      </c>
      <c r="E307" s="79" t="s">
        <v>840</v>
      </c>
      <c r="F307" s="79" t="s">
        <v>874</v>
      </c>
      <c r="G307" s="80"/>
      <c r="H307" s="80">
        <v>45108</v>
      </c>
      <c r="I307" s="80">
        <v>45291</v>
      </c>
      <c r="J307" s="80"/>
      <c r="K307" s="65" t="s">
        <v>49</v>
      </c>
      <c r="L307" s="65" t="s">
        <v>73</v>
      </c>
      <c r="M307" s="65" t="s">
        <v>93</v>
      </c>
      <c r="N307" s="79" t="s">
        <v>377</v>
      </c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>
        <v>0</v>
      </c>
      <c r="AO307" s="81">
        <v>0</v>
      </c>
      <c r="AP307" s="81">
        <v>0</v>
      </c>
      <c r="AQ307" s="81">
        <v>0</v>
      </c>
      <c r="AR307" s="81">
        <v>0</v>
      </c>
      <c r="AS307" s="81">
        <v>0</v>
      </c>
      <c r="AT307" s="81">
        <v>0</v>
      </c>
      <c r="AU307" s="81">
        <v>0</v>
      </c>
      <c r="AV307" s="81">
        <v>0</v>
      </c>
      <c r="AW307" s="81">
        <v>0</v>
      </c>
      <c r="AX307" s="81">
        <v>0</v>
      </c>
      <c r="AY307" s="81">
        <v>0</v>
      </c>
      <c r="AZ307" s="81">
        <v>0</v>
      </c>
      <c r="BA307" s="81">
        <v>0</v>
      </c>
      <c r="BB307" s="81">
        <v>0</v>
      </c>
      <c r="BC307" s="81"/>
      <c r="BD307" s="81"/>
      <c r="BE307" s="81"/>
      <c r="BF307" s="81"/>
      <c r="BG307" s="81"/>
      <c r="BH307" s="81"/>
      <c r="BI307" s="81"/>
      <c r="BJ307" s="81"/>
      <c r="BK307" s="81"/>
      <c r="BL307" s="81"/>
      <c r="BM307" s="81"/>
      <c r="BN307" s="81"/>
      <c r="BO307" s="81"/>
      <c r="BP307" s="81"/>
      <c r="BQ307" s="81"/>
      <c r="BR307" s="81"/>
      <c r="BS307" s="81"/>
      <c r="BT307" s="81"/>
      <c r="BU307" s="81"/>
      <c r="BV307" s="81"/>
      <c r="BW307" s="81"/>
      <c r="BX307" s="81"/>
      <c r="BY307" s="81"/>
      <c r="BZ307" s="81"/>
      <c r="CA307" s="81"/>
      <c r="CB307" s="81"/>
      <c r="CC307" s="81"/>
      <c r="CD307" s="81"/>
      <c r="CE307" s="81"/>
      <c r="CF307" s="81"/>
      <c r="CG307" s="81"/>
      <c r="CH307" s="81"/>
      <c r="CI307" s="81"/>
      <c r="CJ307" s="81"/>
      <c r="CK307" s="81"/>
      <c r="CL307" s="81"/>
      <c r="CM307" s="81"/>
      <c r="CN307" s="81"/>
      <c r="CO307" s="81"/>
      <c r="CP307" s="81"/>
      <c r="CQ307" s="81"/>
      <c r="CR307" s="81"/>
      <c r="CS307" s="81"/>
      <c r="CT307" s="81"/>
      <c r="CU307" s="81"/>
      <c r="CV307" s="81"/>
      <c r="CW307" s="81"/>
      <c r="CX307" s="81"/>
      <c r="CY307" s="81"/>
      <c r="CZ307" s="81"/>
      <c r="DA307" s="81"/>
      <c r="DB307" s="81"/>
      <c r="DC307" s="81"/>
      <c r="DD307" s="81"/>
      <c r="DE307" s="81"/>
      <c r="DF307" s="81"/>
      <c r="DG307" s="81"/>
      <c r="DH307" s="81"/>
      <c r="DI307" s="81"/>
      <c r="DJ307" s="81"/>
      <c r="DK307" s="81"/>
      <c r="DL307" s="81"/>
      <c r="DM307" s="81"/>
      <c r="DN307" s="81"/>
      <c r="DO307" s="81"/>
      <c r="DP307" s="81"/>
      <c r="DQ307" s="81"/>
      <c r="DR307" s="81"/>
      <c r="DS307" s="81"/>
    </row>
    <row r="308" spans="2:123" x14ac:dyDescent="0.2">
      <c r="B308" s="78" t="s">
        <v>174</v>
      </c>
      <c r="C308" s="78" t="s">
        <v>839</v>
      </c>
      <c r="D308" s="79" t="s">
        <v>176</v>
      </c>
      <c r="E308" s="79" t="s">
        <v>840</v>
      </c>
      <c r="F308" s="79" t="s">
        <v>875</v>
      </c>
      <c r="G308" s="80"/>
      <c r="H308" s="80">
        <v>45108</v>
      </c>
      <c r="I308" s="80">
        <v>45291</v>
      </c>
      <c r="J308" s="80"/>
      <c r="K308" s="65" t="s">
        <v>49</v>
      </c>
      <c r="L308" s="65" t="s">
        <v>73</v>
      </c>
      <c r="M308" s="65" t="s">
        <v>93</v>
      </c>
      <c r="N308" s="79" t="s">
        <v>377</v>
      </c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>
        <v>0</v>
      </c>
      <c r="AO308" s="81">
        <v>0</v>
      </c>
      <c r="AP308" s="81">
        <v>0</v>
      </c>
      <c r="AQ308" s="81">
        <v>0</v>
      </c>
      <c r="AR308" s="81">
        <v>0</v>
      </c>
      <c r="AS308" s="81">
        <v>0</v>
      </c>
      <c r="AT308" s="81">
        <v>0</v>
      </c>
      <c r="AU308" s="81">
        <v>0</v>
      </c>
      <c r="AV308" s="81">
        <v>0</v>
      </c>
      <c r="AW308" s="81">
        <v>0</v>
      </c>
      <c r="AX308" s="81">
        <v>0</v>
      </c>
      <c r="AY308" s="81">
        <v>0</v>
      </c>
      <c r="AZ308" s="81">
        <v>0</v>
      </c>
      <c r="BA308" s="81">
        <v>0</v>
      </c>
      <c r="BB308" s="81">
        <v>0</v>
      </c>
      <c r="BC308" s="81"/>
      <c r="BD308" s="81"/>
      <c r="BE308" s="81"/>
      <c r="BF308" s="81"/>
      <c r="BG308" s="81"/>
      <c r="BH308" s="81"/>
      <c r="BI308" s="81"/>
      <c r="BJ308" s="81"/>
      <c r="BK308" s="81"/>
      <c r="BL308" s="81"/>
      <c r="BM308" s="81"/>
      <c r="BN308" s="81"/>
      <c r="BO308" s="81"/>
      <c r="BP308" s="81"/>
      <c r="BQ308" s="81"/>
      <c r="BR308" s="81"/>
      <c r="BS308" s="81"/>
      <c r="BT308" s="81"/>
      <c r="BU308" s="81"/>
      <c r="BV308" s="81"/>
      <c r="BW308" s="81"/>
      <c r="BX308" s="81"/>
      <c r="BY308" s="81"/>
      <c r="BZ308" s="81"/>
      <c r="CA308" s="81"/>
      <c r="CB308" s="81"/>
      <c r="CC308" s="81"/>
      <c r="CD308" s="81"/>
      <c r="CE308" s="81"/>
      <c r="CF308" s="81"/>
      <c r="CG308" s="81"/>
      <c r="CH308" s="81"/>
      <c r="CI308" s="81"/>
      <c r="CJ308" s="81"/>
      <c r="CK308" s="81"/>
      <c r="CL308" s="81"/>
      <c r="CM308" s="81"/>
      <c r="CN308" s="81"/>
      <c r="CO308" s="81"/>
      <c r="CP308" s="81"/>
      <c r="CQ308" s="81"/>
      <c r="CR308" s="81"/>
      <c r="CS308" s="81"/>
      <c r="CT308" s="81"/>
      <c r="CU308" s="81"/>
      <c r="CV308" s="81"/>
      <c r="CW308" s="81"/>
      <c r="CX308" s="81"/>
      <c r="CY308" s="81"/>
      <c r="CZ308" s="81"/>
      <c r="DA308" s="81"/>
      <c r="DB308" s="81"/>
      <c r="DC308" s="81"/>
      <c r="DD308" s="81"/>
      <c r="DE308" s="81"/>
      <c r="DF308" s="81"/>
      <c r="DG308" s="81"/>
      <c r="DH308" s="81"/>
      <c r="DI308" s="81"/>
      <c r="DJ308" s="81"/>
      <c r="DK308" s="81"/>
      <c r="DL308" s="81"/>
      <c r="DM308" s="81"/>
      <c r="DN308" s="81"/>
      <c r="DO308" s="81"/>
      <c r="DP308" s="81"/>
      <c r="DQ308" s="81"/>
      <c r="DR308" s="81"/>
      <c r="DS308" s="81"/>
    </row>
    <row r="309" spans="2:123" x14ac:dyDescent="0.2">
      <c r="B309" s="78" t="s">
        <v>174</v>
      </c>
      <c r="C309" s="78" t="s">
        <v>839</v>
      </c>
      <c r="D309" s="79" t="s">
        <v>176</v>
      </c>
      <c r="E309" s="79" t="s">
        <v>840</v>
      </c>
      <c r="F309" s="79" t="s">
        <v>876</v>
      </c>
      <c r="G309" s="80"/>
      <c r="H309" s="80">
        <v>45108</v>
      </c>
      <c r="I309" s="80">
        <v>45291</v>
      </c>
      <c r="J309" s="80"/>
      <c r="K309" s="65" t="s">
        <v>49</v>
      </c>
      <c r="L309" s="65" t="s">
        <v>73</v>
      </c>
      <c r="M309" s="65" t="s">
        <v>93</v>
      </c>
      <c r="N309" s="79" t="s">
        <v>377</v>
      </c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>
        <v>0</v>
      </c>
      <c r="AO309" s="81">
        <v>0</v>
      </c>
      <c r="AP309" s="81">
        <v>0</v>
      </c>
      <c r="AQ309" s="81">
        <v>0</v>
      </c>
      <c r="AR309" s="81">
        <v>0</v>
      </c>
      <c r="AS309" s="81">
        <v>0</v>
      </c>
      <c r="AT309" s="81">
        <v>0</v>
      </c>
      <c r="AU309" s="81">
        <v>0</v>
      </c>
      <c r="AV309" s="81">
        <v>0</v>
      </c>
      <c r="AW309" s="81">
        <v>0</v>
      </c>
      <c r="AX309" s="81">
        <v>0</v>
      </c>
      <c r="AY309" s="81">
        <v>0</v>
      </c>
      <c r="AZ309" s="81">
        <v>0</v>
      </c>
      <c r="BA309" s="81">
        <v>0</v>
      </c>
      <c r="BB309" s="81">
        <v>0</v>
      </c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</row>
    <row r="310" spans="2:123" x14ac:dyDescent="0.2">
      <c r="B310" s="78" t="s">
        <v>174</v>
      </c>
      <c r="C310" s="78" t="s">
        <v>839</v>
      </c>
      <c r="D310" s="79" t="s">
        <v>877</v>
      </c>
      <c r="E310" s="79" t="s">
        <v>840</v>
      </c>
      <c r="F310" s="79" t="s">
        <v>878</v>
      </c>
      <c r="G310" s="80"/>
      <c r="H310" s="80">
        <v>45200</v>
      </c>
      <c r="I310" s="80">
        <v>45291</v>
      </c>
      <c r="J310" s="80"/>
      <c r="K310" s="65" t="s">
        <v>49</v>
      </c>
      <c r="L310" s="65" t="s">
        <v>73</v>
      </c>
      <c r="M310" s="65" t="s">
        <v>91</v>
      </c>
      <c r="N310" s="79" t="s">
        <v>377</v>
      </c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>
        <v>0</v>
      </c>
      <c r="AO310" s="81">
        <v>0</v>
      </c>
      <c r="AP310" s="81">
        <v>0</v>
      </c>
      <c r="AQ310" s="81">
        <v>0</v>
      </c>
      <c r="AR310" s="81">
        <v>0</v>
      </c>
      <c r="AS310" s="81">
        <v>0</v>
      </c>
      <c r="AT310" s="81">
        <v>0</v>
      </c>
      <c r="AU310" s="81">
        <v>0</v>
      </c>
      <c r="AV310" s="81">
        <v>0</v>
      </c>
      <c r="AW310" s="81">
        <v>0</v>
      </c>
      <c r="AX310" s="81">
        <v>0</v>
      </c>
      <c r="AY310" s="81">
        <v>0</v>
      </c>
      <c r="AZ310" s="81">
        <v>0</v>
      </c>
      <c r="BA310" s="81">
        <v>0</v>
      </c>
      <c r="BB310" s="81">
        <v>0</v>
      </c>
      <c r="BC310" s="81"/>
      <c r="BD310" s="81"/>
      <c r="BE310" s="81"/>
      <c r="BF310" s="81"/>
      <c r="BG310" s="81"/>
      <c r="BH310" s="81"/>
      <c r="BI310" s="81"/>
      <c r="BJ310" s="81"/>
      <c r="BK310" s="81"/>
      <c r="BL310" s="81"/>
      <c r="BM310" s="81"/>
      <c r="BN310" s="81"/>
      <c r="BO310" s="81"/>
      <c r="BP310" s="81"/>
      <c r="BQ310" s="81"/>
      <c r="BR310" s="81"/>
      <c r="BS310" s="81"/>
      <c r="BT310" s="81"/>
      <c r="BU310" s="81"/>
      <c r="BV310" s="81"/>
      <c r="BW310" s="81"/>
      <c r="BX310" s="81"/>
      <c r="BY310" s="81"/>
      <c r="BZ310" s="81"/>
      <c r="CA310" s="81"/>
      <c r="CB310" s="81"/>
      <c r="CC310" s="81"/>
      <c r="CD310" s="81"/>
      <c r="CE310" s="81"/>
      <c r="CF310" s="81"/>
      <c r="CG310" s="81"/>
      <c r="CH310" s="81"/>
      <c r="CI310" s="81"/>
      <c r="CJ310" s="81"/>
      <c r="CK310" s="81"/>
      <c r="CL310" s="81"/>
      <c r="CM310" s="81"/>
      <c r="CN310" s="81"/>
      <c r="CO310" s="81"/>
      <c r="CP310" s="81"/>
      <c r="CQ310" s="81"/>
      <c r="CR310" s="81"/>
      <c r="CS310" s="81"/>
      <c r="CT310" s="81"/>
      <c r="CU310" s="81"/>
      <c r="CV310" s="81"/>
      <c r="CW310" s="81"/>
      <c r="CX310" s="81"/>
      <c r="CY310" s="81"/>
      <c r="CZ310" s="81"/>
      <c r="DA310" s="81"/>
      <c r="DB310" s="81"/>
      <c r="DC310" s="81"/>
      <c r="DD310" s="81"/>
      <c r="DE310" s="81"/>
      <c r="DF310" s="81"/>
      <c r="DG310" s="81"/>
      <c r="DH310" s="81"/>
      <c r="DI310" s="81"/>
      <c r="DJ310" s="81"/>
      <c r="DK310" s="81"/>
      <c r="DL310" s="81"/>
      <c r="DM310" s="81"/>
      <c r="DN310" s="81"/>
      <c r="DO310" s="81"/>
      <c r="DP310" s="81"/>
      <c r="DQ310" s="81"/>
      <c r="DR310" s="81"/>
      <c r="DS310" s="81"/>
    </row>
    <row r="311" spans="2:123" x14ac:dyDescent="0.2">
      <c r="B311" s="78" t="s">
        <v>174</v>
      </c>
      <c r="C311" s="78" t="s">
        <v>839</v>
      </c>
      <c r="D311" s="79" t="s">
        <v>877</v>
      </c>
      <c r="E311" s="79" t="s">
        <v>840</v>
      </c>
      <c r="F311" s="79" t="s">
        <v>879</v>
      </c>
      <c r="G311" s="80"/>
      <c r="H311" s="80">
        <v>45200</v>
      </c>
      <c r="I311" s="80">
        <v>45291</v>
      </c>
      <c r="J311" s="80"/>
      <c r="K311" s="65" t="s">
        <v>49</v>
      </c>
      <c r="L311" s="65" t="s">
        <v>73</v>
      </c>
      <c r="M311" s="65" t="s">
        <v>91</v>
      </c>
      <c r="N311" s="79" t="s">
        <v>377</v>
      </c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>
        <v>0</v>
      </c>
      <c r="AO311" s="81">
        <v>0</v>
      </c>
      <c r="AP311" s="81">
        <v>0</v>
      </c>
      <c r="AQ311" s="81">
        <v>0</v>
      </c>
      <c r="AR311" s="81">
        <v>0</v>
      </c>
      <c r="AS311" s="81">
        <v>0</v>
      </c>
      <c r="AT311" s="81">
        <v>0</v>
      </c>
      <c r="AU311" s="81">
        <v>0</v>
      </c>
      <c r="AV311" s="81">
        <v>0</v>
      </c>
      <c r="AW311" s="81">
        <v>0</v>
      </c>
      <c r="AX311" s="81">
        <v>0</v>
      </c>
      <c r="AY311" s="81">
        <v>0</v>
      </c>
      <c r="AZ311" s="81">
        <v>0</v>
      </c>
      <c r="BA311" s="81">
        <v>0</v>
      </c>
      <c r="BB311" s="81">
        <v>0</v>
      </c>
      <c r="BC311" s="81"/>
      <c r="BD311" s="81"/>
      <c r="BE311" s="81"/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1"/>
      <c r="BS311" s="81"/>
      <c r="BT311" s="81"/>
      <c r="BU311" s="81"/>
      <c r="BV311" s="81"/>
      <c r="BW311" s="81"/>
      <c r="BX311" s="81"/>
      <c r="BY311" s="81"/>
      <c r="BZ311" s="81"/>
      <c r="CA311" s="81"/>
      <c r="CB311" s="81"/>
      <c r="CC311" s="81"/>
      <c r="CD311" s="81"/>
      <c r="CE311" s="81"/>
      <c r="CF311" s="81"/>
      <c r="CG311" s="81"/>
      <c r="CH311" s="81"/>
      <c r="CI311" s="81"/>
      <c r="CJ311" s="81"/>
      <c r="CK311" s="81"/>
      <c r="CL311" s="81"/>
      <c r="CM311" s="81"/>
      <c r="CN311" s="81"/>
      <c r="CO311" s="81"/>
      <c r="CP311" s="81"/>
      <c r="CQ311" s="81"/>
      <c r="CR311" s="81"/>
      <c r="CS311" s="81"/>
      <c r="CT311" s="81"/>
      <c r="CU311" s="81"/>
      <c r="CV311" s="81"/>
      <c r="CW311" s="81"/>
      <c r="CX311" s="81"/>
      <c r="CY311" s="81"/>
      <c r="CZ311" s="81"/>
      <c r="DA311" s="81"/>
      <c r="DB311" s="81"/>
      <c r="DC311" s="81"/>
      <c r="DD311" s="81"/>
      <c r="DE311" s="81"/>
      <c r="DF311" s="81"/>
      <c r="DG311" s="81"/>
      <c r="DH311" s="81"/>
      <c r="DI311" s="81"/>
      <c r="DJ311" s="81"/>
      <c r="DK311" s="81"/>
      <c r="DL311" s="81"/>
      <c r="DM311" s="81"/>
      <c r="DN311" s="81"/>
      <c r="DO311" s="81"/>
      <c r="DP311" s="81"/>
      <c r="DQ311" s="81"/>
      <c r="DR311" s="81"/>
      <c r="DS311" s="81"/>
    </row>
    <row r="312" spans="2:123" x14ac:dyDescent="0.2">
      <c r="B312" s="78" t="s">
        <v>174</v>
      </c>
      <c r="C312" s="78" t="s">
        <v>839</v>
      </c>
      <c r="D312" s="79" t="s">
        <v>877</v>
      </c>
      <c r="E312" s="79" t="s">
        <v>840</v>
      </c>
      <c r="F312" s="79" t="s">
        <v>880</v>
      </c>
      <c r="G312" s="80"/>
      <c r="H312" s="80">
        <v>45200</v>
      </c>
      <c r="I312" s="80">
        <v>45291</v>
      </c>
      <c r="J312" s="80"/>
      <c r="K312" s="65" t="s">
        <v>49</v>
      </c>
      <c r="L312" s="65" t="s">
        <v>73</v>
      </c>
      <c r="M312" s="65" t="s">
        <v>91</v>
      </c>
      <c r="N312" s="79" t="s">
        <v>377</v>
      </c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>
        <v>0</v>
      </c>
      <c r="AO312" s="81">
        <v>0</v>
      </c>
      <c r="AP312" s="81">
        <v>0</v>
      </c>
      <c r="AQ312" s="81">
        <v>0</v>
      </c>
      <c r="AR312" s="81">
        <v>0</v>
      </c>
      <c r="AS312" s="81">
        <v>0</v>
      </c>
      <c r="AT312" s="81">
        <v>0</v>
      </c>
      <c r="AU312" s="81">
        <v>0</v>
      </c>
      <c r="AV312" s="81">
        <v>0</v>
      </c>
      <c r="AW312" s="81">
        <v>0</v>
      </c>
      <c r="AX312" s="81">
        <v>0</v>
      </c>
      <c r="AY312" s="81">
        <v>0</v>
      </c>
      <c r="AZ312" s="81">
        <v>0</v>
      </c>
      <c r="BA312" s="81">
        <v>0</v>
      </c>
      <c r="BB312" s="81">
        <v>0</v>
      </c>
      <c r="BC312" s="81"/>
      <c r="BD312" s="81"/>
      <c r="BE312" s="81"/>
      <c r="BF312" s="81"/>
      <c r="BG312" s="81"/>
      <c r="BH312" s="81"/>
      <c r="BI312" s="81"/>
      <c r="BJ312" s="81"/>
      <c r="BK312" s="81"/>
      <c r="BL312" s="81"/>
      <c r="BM312" s="81"/>
      <c r="BN312" s="81"/>
      <c r="BO312" s="81"/>
      <c r="BP312" s="81"/>
      <c r="BQ312" s="81"/>
      <c r="BR312" s="81"/>
      <c r="BS312" s="81"/>
      <c r="BT312" s="81"/>
      <c r="BU312" s="81"/>
      <c r="BV312" s="81"/>
      <c r="BW312" s="81"/>
      <c r="BX312" s="81"/>
      <c r="BY312" s="81"/>
      <c r="BZ312" s="81"/>
      <c r="CA312" s="81"/>
      <c r="CB312" s="81"/>
      <c r="CC312" s="81"/>
      <c r="CD312" s="81"/>
      <c r="CE312" s="81"/>
      <c r="CF312" s="81"/>
      <c r="CG312" s="81"/>
      <c r="CH312" s="81"/>
      <c r="CI312" s="81"/>
      <c r="CJ312" s="81"/>
      <c r="CK312" s="81"/>
      <c r="CL312" s="81"/>
      <c r="CM312" s="81"/>
      <c r="CN312" s="81"/>
      <c r="CO312" s="81"/>
      <c r="CP312" s="81"/>
      <c r="CQ312" s="81"/>
      <c r="CR312" s="81"/>
      <c r="CS312" s="81"/>
      <c r="CT312" s="81"/>
      <c r="CU312" s="81"/>
      <c r="CV312" s="81"/>
      <c r="CW312" s="81"/>
      <c r="CX312" s="81"/>
      <c r="CY312" s="81"/>
      <c r="CZ312" s="81"/>
      <c r="DA312" s="81"/>
      <c r="DB312" s="81"/>
      <c r="DC312" s="81"/>
      <c r="DD312" s="81"/>
      <c r="DE312" s="81"/>
      <c r="DF312" s="81"/>
      <c r="DG312" s="81"/>
      <c r="DH312" s="81"/>
      <c r="DI312" s="81"/>
      <c r="DJ312" s="81"/>
      <c r="DK312" s="81"/>
      <c r="DL312" s="81"/>
      <c r="DM312" s="81"/>
      <c r="DN312" s="81"/>
      <c r="DO312" s="81"/>
      <c r="DP312" s="81"/>
      <c r="DQ312" s="81"/>
      <c r="DR312" s="81"/>
      <c r="DS312" s="81"/>
    </row>
    <row r="313" spans="2:123" x14ac:dyDescent="0.2">
      <c r="B313" s="78" t="s">
        <v>174</v>
      </c>
      <c r="C313" s="78" t="s">
        <v>839</v>
      </c>
      <c r="D313" s="79" t="s">
        <v>877</v>
      </c>
      <c r="E313" s="79" t="s">
        <v>840</v>
      </c>
      <c r="F313" s="79" t="s">
        <v>881</v>
      </c>
      <c r="G313" s="80"/>
      <c r="H313" s="80">
        <v>45200</v>
      </c>
      <c r="I313" s="80">
        <v>45291</v>
      </c>
      <c r="J313" s="80"/>
      <c r="K313" s="65" t="s">
        <v>49</v>
      </c>
      <c r="L313" s="65" t="s">
        <v>73</v>
      </c>
      <c r="M313" s="65" t="s">
        <v>91</v>
      </c>
      <c r="N313" s="79" t="s">
        <v>377</v>
      </c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>
        <v>0</v>
      </c>
      <c r="AO313" s="81">
        <v>0</v>
      </c>
      <c r="AP313" s="81">
        <v>0</v>
      </c>
      <c r="AQ313" s="81">
        <v>0</v>
      </c>
      <c r="AR313" s="81">
        <v>0</v>
      </c>
      <c r="AS313" s="81">
        <v>0</v>
      </c>
      <c r="AT313" s="81">
        <v>0</v>
      </c>
      <c r="AU313" s="81">
        <v>0</v>
      </c>
      <c r="AV313" s="81">
        <v>0</v>
      </c>
      <c r="AW313" s="81">
        <v>0</v>
      </c>
      <c r="AX313" s="81">
        <v>0</v>
      </c>
      <c r="AY313" s="81">
        <v>0</v>
      </c>
      <c r="AZ313" s="81">
        <v>0</v>
      </c>
      <c r="BA313" s="81">
        <v>0</v>
      </c>
      <c r="BB313" s="81">
        <v>0</v>
      </c>
      <c r="BC313" s="81"/>
      <c r="BD313" s="81"/>
      <c r="BE313" s="81"/>
      <c r="BF313" s="81"/>
      <c r="BG313" s="81"/>
      <c r="BH313" s="81"/>
      <c r="BI313" s="81"/>
      <c r="BJ313" s="81"/>
      <c r="BK313" s="81"/>
      <c r="BL313" s="81"/>
      <c r="BM313" s="81"/>
      <c r="BN313" s="81"/>
      <c r="BO313" s="81"/>
      <c r="BP313" s="81"/>
      <c r="BQ313" s="81"/>
      <c r="BR313" s="81"/>
      <c r="BS313" s="81"/>
      <c r="BT313" s="81"/>
      <c r="BU313" s="81"/>
      <c r="BV313" s="81"/>
      <c r="BW313" s="81"/>
      <c r="BX313" s="81"/>
      <c r="BY313" s="81"/>
      <c r="BZ313" s="81"/>
      <c r="CA313" s="81"/>
      <c r="CB313" s="81"/>
      <c r="CC313" s="81"/>
      <c r="CD313" s="81"/>
      <c r="CE313" s="81"/>
      <c r="CF313" s="81"/>
      <c r="CG313" s="81"/>
      <c r="CH313" s="81"/>
      <c r="CI313" s="81"/>
      <c r="CJ313" s="81"/>
      <c r="CK313" s="81"/>
      <c r="CL313" s="81"/>
      <c r="CM313" s="81"/>
      <c r="CN313" s="81"/>
      <c r="CO313" s="81"/>
      <c r="CP313" s="81"/>
      <c r="CQ313" s="81"/>
      <c r="CR313" s="81"/>
      <c r="CS313" s="81"/>
      <c r="CT313" s="81"/>
      <c r="CU313" s="81"/>
      <c r="CV313" s="81"/>
      <c r="CW313" s="81"/>
      <c r="CX313" s="81"/>
      <c r="CY313" s="81"/>
      <c r="CZ313" s="81"/>
      <c r="DA313" s="81"/>
      <c r="DB313" s="81"/>
      <c r="DC313" s="81"/>
      <c r="DD313" s="81"/>
      <c r="DE313" s="81"/>
      <c r="DF313" s="81"/>
      <c r="DG313" s="81"/>
      <c r="DH313" s="81"/>
      <c r="DI313" s="81"/>
      <c r="DJ313" s="81"/>
      <c r="DK313" s="81"/>
      <c r="DL313" s="81"/>
      <c r="DM313" s="81"/>
      <c r="DN313" s="81"/>
      <c r="DO313" s="81"/>
      <c r="DP313" s="81"/>
      <c r="DQ313" s="81"/>
      <c r="DR313" s="81"/>
      <c r="DS313" s="81"/>
    </row>
    <row r="314" spans="2:123" x14ac:dyDescent="0.2">
      <c r="B314" s="78" t="s">
        <v>174</v>
      </c>
      <c r="C314" s="78" t="s">
        <v>839</v>
      </c>
      <c r="D314" s="79" t="s">
        <v>877</v>
      </c>
      <c r="E314" s="79" t="s">
        <v>840</v>
      </c>
      <c r="F314" s="79" t="s">
        <v>882</v>
      </c>
      <c r="G314" s="80"/>
      <c r="H314" s="80">
        <v>45200</v>
      </c>
      <c r="I314" s="80">
        <v>45291</v>
      </c>
      <c r="J314" s="80"/>
      <c r="K314" s="65" t="s">
        <v>49</v>
      </c>
      <c r="L314" s="65" t="s">
        <v>73</v>
      </c>
      <c r="M314" s="65" t="s">
        <v>91</v>
      </c>
      <c r="N314" s="79" t="s">
        <v>377</v>
      </c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>
        <v>0</v>
      </c>
      <c r="AO314" s="81">
        <v>0</v>
      </c>
      <c r="AP314" s="81">
        <v>0</v>
      </c>
      <c r="AQ314" s="81">
        <v>0</v>
      </c>
      <c r="AR314" s="81">
        <v>0</v>
      </c>
      <c r="AS314" s="81">
        <v>0</v>
      </c>
      <c r="AT314" s="81">
        <v>0</v>
      </c>
      <c r="AU314" s="81">
        <v>0</v>
      </c>
      <c r="AV314" s="81">
        <v>0</v>
      </c>
      <c r="AW314" s="81">
        <v>0</v>
      </c>
      <c r="AX314" s="81">
        <v>0</v>
      </c>
      <c r="AY314" s="81">
        <v>0</v>
      </c>
      <c r="AZ314" s="81">
        <v>0</v>
      </c>
      <c r="BA314" s="81">
        <v>0</v>
      </c>
      <c r="BB314" s="81">
        <v>0</v>
      </c>
      <c r="BC314" s="81"/>
      <c r="BD314" s="81"/>
      <c r="BE314" s="81"/>
      <c r="BF314" s="81"/>
      <c r="BG314" s="81"/>
      <c r="BH314" s="81"/>
      <c r="BI314" s="81"/>
      <c r="BJ314" s="81"/>
      <c r="BK314" s="81"/>
      <c r="BL314" s="81"/>
      <c r="BM314" s="81"/>
      <c r="BN314" s="81"/>
      <c r="BO314" s="81"/>
      <c r="BP314" s="81"/>
      <c r="BQ314" s="81"/>
      <c r="BR314" s="81"/>
      <c r="BS314" s="81"/>
      <c r="BT314" s="81"/>
      <c r="BU314" s="81"/>
      <c r="BV314" s="81"/>
      <c r="BW314" s="81"/>
      <c r="BX314" s="81"/>
      <c r="BY314" s="81"/>
      <c r="BZ314" s="81"/>
      <c r="CA314" s="81"/>
      <c r="CB314" s="81"/>
      <c r="CC314" s="81"/>
      <c r="CD314" s="81"/>
      <c r="CE314" s="81"/>
      <c r="CF314" s="81"/>
      <c r="CG314" s="81"/>
      <c r="CH314" s="81"/>
      <c r="CI314" s="81"/>
      <c r="CJ314" s="81"/>
      <c r="CK314" s="81"/>
      <c r="CL314" s="81"/>
      <c r="CM314" s="81"/>
      <c r="CN314" s="81"/>
      <c r="CO314" s="81"/>
      <c r="CP314" s="81"/>
      <c r="CQ314" s="81"/>
      <c r="CR314" s="81"/>
      <c r="CS314" s="81"/>
      <c r="CT314" s="81"/>
      <c r="CU314" s="81"/>
      <c r="CV314" s="81"/>
      <c r="CW314" s="81"/>
      <c r="CX314" s="81"/>
      <c r="CY314" s="81"/>
      <c r="CZ314" s="81"/>
      <c r="DA314" s="81"/>
      <c r="DB314" s="81"/>
      <c r="DC314" s="81"/>
      <c r="DD314" s="81"/>
      <c r="DE314" s="81"/>
      <c r="DF314" s="81"/>
      <c r="DG314" s="81"/>
      <c r="DH314" s="81"/>
      <c r="DI314" s="81"/>
      <c r="DJ314" s="81"/>
      <c r="DK314" s="81"/>
      <c r="DL314" s="81"/>
      <c r="DM314" s="81"/>
      <c r="DN314" s="81"/>
      <c r="DO314" s="81"/>
      <c r="DP314" s="81"/>
      <c r="DQ314" s="81"/>
      <c r="DR314" s="81"/>
      <c r="DS314" s="81"/>
    </row>
    <row r="315" spans="2:123" x14ac:dyDescent="0.2">
      <c r="B315" s="78" t="s">
        <v>174</v>
      </c>
      <c r="C315" s="78" t="s">
        <v>839</v>
      </c>
      <c r="D315" s="79" t="s">
        <v>877</v>
      </c>
      <c r="E315" s="79" t="s">
        <v>840</v>
      </c>
      <c r="F315" s="79" t="s">
        <v>883</v>
      </c>
      <c r="G315" s="80"/>
      <c r="H315" s="80">
        <v>45200</v>
      </c>
      <c r="I315" s="80">
        <v>45291</v>
      </c>
      <c r="J315" s="80"/>
      <c r="K315" s="65" t="s">
        <v>49</v>
      </c>
      <c r="L315" s="65" t="s">
        <v>73</v>
      </c>
      <c r="M315" s="65" t="s">
        <v>91</v>
      </c>
      <c r="N315" s="79" t="s">
        <v>377</v>
      </c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>
        <v>0</v>
      </c>
      <c r="AO315" s="81">
        <v>0</v>
      </c>
      <c r="AP315" s="81">
        <v>0</v>
      </c>
      <c r="AQ315" s="81">
        <v>0</v>
      </c>
      <c r="AR315" s="81">
        <v>0</v>
      </c>
      <c r="AS315" s="81">
        <v>0</v>
      </c>
      <c r="AT315" s="81">
        <v>0</v>
      </c>
      <c r="AU315" s="81">
        <v>0</v>
      </c>
      <c r="AV315" s="81">
        <v>0</v>
      </c>
      <c r="AW315" s="81">
        <v>0</v>
      </c>
      <c r="AX315" s="81">
        <v>0</v>
      </c>
      <c r="AY315" s="81">
        <v>0</v>
      </c>
      <c r="AZ315" s="81">
        <v>0</v>
      </c>
      <c r="BA315" s="81">
        <v>0</v>
      </c>
      <c r="BB315" s="81">
        <v>0</v>
      </c>
      <c r="BC315" s="81"/>
      <c r="BD315" s="81"/>
      <c r="BE315" s="81"/>
      <c r="BF315" s="81"/>
      <c r="BG315" s="81"/>
      <c r="BH315" s="81"/>
      <c r="BI315" s="81"/>
      <c r="BJ315" s="81"/>
      <c r="BK315" s="81"/>
      <c r="BL315" s="81"/>
      <c r="BM315" s="81"/>
      <c r="BN315" s="81"/>
      <c r="BO315" s="81"/>
      <c r="BP315" s="81"/>
      <c r="BQ315" s="81"/>
      <c r="BR315" s="81"/>
      <c r="BS315" s="81"/>
      <c r="BT315" s="81"/>
      <c r="BU315" s="81"/>
      <c r="BV315" s="81"/>
      <c r="BW315" s="81"/>
      <c r="BX315" s="81"/>
      <c r="BY315" s="81"/>
      <c r="BZ315" s="81"/>
      <c r="CA315" s="81"/>
      <c r="CB315" s="81"/>
      <c r="CC315" s="81"/>
      <c r="CD315" s="81"/>
      <c r="CE315" s="81"/>
      <c r="CF315" s="81"/>
      <c r="CG315" s="81"/>
      <c r="CH315" s="81"/>
      <c r="CI315" s="81"/>
      <c r="CJ315" s="81"/>
      <c r="CK315" s="81"/>
      <c r="CL315" s="81"/>
      <c r="CM315" s="81"/>
      <c r="CN315" s="81"/>
      <c r="CO315" s="81"/>
      <c r="CP315" s="81"/>
      <c r="CQ315" s="81"/>
      <c r="CR315" s="81"/>
      <c r="CS315" s="81"/>
      <c r="CT315" s="81"/>
      <c r="CU315" s="81"/>
      <c r="CV315" s="81"/>
      <c r="CW315" s="81"/>
      <c r="CX315" s="81"/>
      <c r="CY315" s="81"/>
      <c r="CZ315" s="81"/>
      <c r="DA315" s="81"/>
      <c r="DB315" s="81"/>
      <c r="DC315" s="81"/>
      <c r="DD315" s="81"/>
      <c r="DE315" s="81"/>
      <c r="DF315" s="81"/>
      <c r="DG315" s="81"/>
      <c r="DH315" s="81"/>
      <c r="DI315" s="81"/>
      <c r="DJ315" s="81"/>
      <c r="DK315" s="81"/>
      <c r="DL315" s="81"/>
      <c r="DM315" s="81"/>
      <c r="DN315" s="81"/>
      <c r="DO315" s="81"/>
      <c r="DP315" s="81"/>
      <c r="DQ315" s="81"/>
      <c r="DR315" s="81"/>
      <c r="DS315" s="81"/>
    </row>
    <row r="316" spans="2:123" x14ac:dyDescent="0.2">
      <c r="B316" s="78" t="s">
        <v>174</v>
      </c>
      <c r="C316" s="78" t="s">
        <v>839</v>
      </c>
      <c r="D316" s="79" t="s">
        <v>877</v>
      </c>
      <c r="E316" s="79" t="s">
        <v>840</v>
      </c>
      <c r="F316" s="79" t="s">
        <v>884</v>
      </c>
      <c r="G316" s="80"/>
      <c r="H316" s="80">
        <v>45292</v>
      </c>
      <c r="I316" s="80">
        <v>45473</v>
      </c>
      <c r="J316" s="80"/>
      <c r="K316" s="65" t="s">
        <v>49</v>
      </c>
      <c r="L316" s="65" t="s">
        <v>73</v>
      </c>
      <c r="M316" s="65" t="s">
        <v>91</v>
      </c>
      <c r="N316" s="79" t="s">
        <v>377</v>
      </c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>
        <v>0</v>
      </c>
      <c r="AO316" s="81">
        <v>16483.516483516483</v>
      </c>
      <c r="AP316" s="81">
        <v>8516.4835164835167</v>
      </c>
      <c r="AQ316" s="81">
        <v>8241.7582417582416</v>
      </c>
      <c r="AR316" s="81">
        <v>8516.4835164835167</v>
      </c>
      <c r="AS316" s="81">
        <v>8241.7582417582416</v>
      </c>
      <c r="AT316" s="81">
        <v>0</v>
      </c>
      <c r="AU316" s="81">
        <v>0</v>
      </c>
      <c r="AV316" s="81">
        <v>0</v>
      </c>
      <c r="AW316" s="81">
        <v>0</v>
      </c>
      <c r="AX316" s="81">
        <v>0</v>
      </c>
      <c r="AY316" s="81">
        <v>0</v>
      </c>
      <c r="AZ316" s="81">
        <v>0</v>
      </c>
      <c r="BA316" s="81">
        <v>0</v>
      </c>
      <c r="BB316" s="81">
        <v>0</v>
      </c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1"/>
      <c r="BR316" s="81"/>
      <c r="BS316" s="81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  <c r="CS316" s="81"/>
      <c r="CT316" s="81"/>
      <c r="CU316" s="81"/>
      <c r="CV316" s="81"/>
      <c r="CW316" s="81"/>
      <c r="CX316" s="81"/>
      <c r="CY316" s="81"/>
      <c r="CZ316" s="81"/>
      <c r="DA316" s="81"/>
      <c r="DB316" s="81"/>
      <c r="DC316" s="81"/>
      <c r="DD316" s="81"/>
      <c r="DE316" s="81"/>
      <c r="DF316" s="81"/>
      <c r="DG316" s="81"/>
      <c r="DH316" s="81"/>
      <c r="DI316" s="81"/>
      <c r="DJ316" s="81"/>
      <c r="DK316" s="81"/>
      <c r="DL316" s="81"/>
      <c r="DM316" s="81"/>
      <c r="DN316" s="81"/>
      <c r="DO316" s="81"/>
      <c r="DP316" s="81"/>
      <c r="DQ316" s="81"/>
      <c r="DR316" s="81"/>
      <c r="DS316" s="81"/>
    </row>
    <row r="317" spans="2:123" x14ac:dyDescent="0.2">
      <c r="B317" s="78" t="s">
        <v>174</v>
      </c>
      <c r="C317" s="78" t="s">
        <v>839</v>
      </c>
      <c r="D317" s="79" t="s">
        <v>877</v>
      </c>
      <c r="E317" s="79" t="s">
        <v>840</v>
      </c>
      <c r="F317" s="79" t="s">
        <v>885</v>
      </c>
      <c r="G317" s="80"/>
      <c r="H317" s="80">
        <v>45292</v>
      </c>
      <c r="I317" s="80">
        <v>45473</v>
      </c>
      <c r="J317" s="80"/>
      <c r="K317" s="65" t="s">
        <v>49</v>
      </c>
      <c r="L317" s="65" t="s">
        <v>73</v>
      </c>
      <c r="M317" s="65" t="s">
        <v>91</v>
      </c>
      <c r="N317" s="79" t="s">
        <v>377</v>
      </c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>
        <v>0</v>
      </c>
      <c r="AO317" s="81">
        <v>14835.164835164835</v>
      </c>
      <c r="AP317" s="81">
        <v>7664.8351648351645</v>
      </c>
      <c r="AQ317" s="81">
        <v>7417.5824175824173</v>
      </c>
      <c r="AR317" s="81">
        <v>7664.8351648351636</v>
      </c>
      <c r="AS317" s="81">
        <v>7417.5824175824173</v>
      </c>
      <c r="AT317" s="81">
        <v>0</v>
      </c>
      <c r="AU317" s="81">
        <v>0</v>
      </c>
      <c r="AV317" s="81">
        <v>0</v>
      </c>
      <c r="AW317" s="81">
        <v>0</v>
      </c>
      <c r="AX317" s="81">
        <v>0</v>
      </c>
      <c r="AY317" s="81">
        <v>0</v>
      </c>
      <c r="AZ317" s="81">
        <v>0</v>
      </c>
      <c r="BA317" s="81">
        <v>0</v>
      </c>
      <c r="BB317" s="81">
        <v>0</v>
      </c>
      <c r="BC317" s="81"/>
      <c r="BD317" s="81"/>
      <c r="BE317" s="81"/>
      <c r="BF317" s="81"/>
      <c r="BG317" s="81"/>
      <c r="BH317" s="81"/>
      <c r="BI317" s="81"/>
      <c r="BJ317" s="81"/>
      <c r="BK317" s="81"/>
      <c r="BL317" s="81"/>
      <c r="BM317" s="81"/>
      <c r="BN317" s="81"/>
      <c r="BO317" s="81"/>
      <c r="BP317" s="81"/>
      <c r="BQ317" s="81"/>
      <c r="BR317" s="81"/>
      <c r="BS317" s="81"/>
      <c r="BT317" s="81"/>
      <c r="BU317" s="81"/>
      <c r="BV317" s="81"/>
      <c r="BW317" s="81"/>
      <c r="BX317" s="81"/>
      <c r="BY317" s="81"/>
      <c r="BZ317" s="81"/>
      <c r="CA317" s="81"/>
      <c r="CB317" s="81"/>
      <c r="CC317" s="81"/>
      <c r="CD317" s="81"/>
      <c r="CE317" s="81"/>
      <c r="CF317" s="81"/>
      <c r="CG317" s="81"/>
      <c r="CH317" s="81"/>
      <c r="CI317" s="81"/>
      <c r="CJ317" s="81"/>
      <c r="CK317" s="81"/>
      <c r="CL317" s="81"/>
      <c r="CM317" s="81"/>
      <c r="CN317" s="81"/>
      <c r="CO317" s="81"/>
      <c r="CP317" s="81"/>
      <c r="CQ317" s="81"/>
      <c r="CR317" s="81"/>
      <c r="CS317" s="81"/>
      <c r="CT317" s="81"/>
      <c r="CU317" s="81"/>
      <c r="CV317" s="81"/>
      <c r="CW317" s="81"/>
      <c r="CX317" s="81"/>
      <c r="CY317" s="81"/>
      <c r="CZ317" s="81"/>
      <c r="DA317" s="81"/>
      <c r="DB317" s="81"/>
      <c r="DC317" s="81"/>
      <c r="DD317" s="81"/>
      <c r="DE317" s="81"/>
      <c r="DF317" s="81"/>
      <c r="DG317" s="81"/>
      <c r="DH317" s="81"/>
      <c r="DI317" s="81"/>
      <c r="DJ317" s="81"/>
      <c r="DK317" s="81"/>
      <c r="DL317" s="81"/>
      <c r="DM317" s="81"/>
      <c r="DN317" s="81"/>
      <c r="DO317" s="81"/>
      <c r="DP317" s="81"/>
      <c r="DQ317" s="81"/>
      <c r="DR317" s="81"/>
      <c r="DS317" s="81"/>
    </row>
    <row r="318" spans="2:123" x14ac:dyDescent="0.2">
      <c r="B318" s="78" t="s">
        <v>174</v>
      </c>
      <c r="C318" s="78" t="s">
        <v>839</v>
      </c>
      <c r="D318" s="79" t="s">
        <v>877</v>
      </c>
      <c r="E318" s="79" t="s">
        <v>840</v>
      </c>
      <c r="F318" s="79" t="s">
        <v>886</v>
      </c>
      <c r="G318" s="80"/>
      <c r="H318" s="80">
        <v>45292</v>
      </c>
      <c r="I318" s="80">
        <v>45473</v>
      </c>
      <c r="J318" s="80"/>
      <c r="K318" s="65" t="s">
        <v>49</v>
      </c>
      <c r="L318" s="65" t="s">
        <v>73</v>
      </c>
      <c r="M318" s="65" t="s">
        <v>91</v>
      </c>
      <c r="N318" s="79" t="s">
        <v>377</v>
      </c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>
        <v>0</v>
      </c>
      <c r="AO318" s="81">
        <v>14835.164835164835</v>
      </c>
      <c r="AP318" s="81">
        <v>7664.8351648351645</v>
      </c>
      <c r="AQ318" s="81">
        <v>7417.5824175824173</v>
      </c>
      <c r="AR318" s="81">
        <v>7664.8351648351636</v>
      </c>
      <c r="AS318" s="81">
        <v>7417.5824175824173</v>
      </c>
      <c r="AT318" s="81">
        <v>0</v>
      </c>
      <c r="AU318" s="81">
        <v>0</v>
      </c>
      <c r="AV318" s="81">
        <v>0</v>
      </c>
      <c r="AW318" s="81">
        <v>0</v>
      </c>
      <c r="AX318" s="81">
        <v>0</v>
      </c>
      <c r="AY318" s="81">
        <v>0</v>
      </c>
      <c r="AZ318" s="81">
        <v>0</v>
      </c>
      <c r="BA318" s="81">
        <v>0</v>
      </c>
      <c r="BB318" s="81">
        <v>0</v>
      </c>
      <c r="BC318" s="81"/>
      <c r="BD318" s="81"/>
      <c r="BE318" s="81"/>
      <c r="BF318" s="81"/>
      <c r="BG318" s="81"/>
      <c r="BH318" s="81"/>
      <c r="BI318" s="81"/>
      <c r="BJ318" s="81"/>
      <c r="BK318" s="81"/>
      <c r="BL318" s="81"/>
      <c r="BM318" s="81"/>
      <c r="BN318" s="81"/>
      <c r="BO318" s="81"/>
      <c r="BP318" s="81"/>
      <c r="BQ318" s="81"/>
      <c r="BR318" s="81"/>
      <c r="BS318" s="81"/>
      <c r="BT318" s="81"/>
      <c r="BU318" s="81"/>
      <c r="BV318" s="81"/>
      <c r="BW318" s="81"/>
      <c r="BX318" s="81"/>
      <c r="BY318" s="81"/>
      <c r="BZ318" s="81"/>
      <c r="CA318" s="81"/>
      <c r="CB318" s="81"/>
      <c r="CC318" s="81"/>
      <c r="CD318" s="81"/>
      <c r="CE318" s="81"/>
      <c r="CF318" s="81"/>
      <c r="CG318" s="81"/>
      <c r="CH318" s="81"/>
      <c r="CI318" s="81"/>
      <c r="CJ318" s="81"/>
      <c r="CK318" s="81"/>
      <c r="CL318" s="81"/>
      <c r="CM318" s="81"/>
      <c r="CN318" s="81"/>
      <c r="CO318" s="81"/>
      <c r="CP318" s="81"/>
      <c r="CQ318" s="81"/>
      <c r="CR318" s="81"/>
      <c r="CS318" s="81"/>
      <c r="CT318" s="81"/>
      <c r="CU318" s="81"/>
      <c r="CV318" s="81"/>
      <c r="CW318" s="81"/>
      <c r="CX318" s="81"/>
      <c r="CY318" s="81"/>
      <c r="CZ318" s="81"/>
      <c r="DA318" s="81"/>
      <c r="DB318" s="81"/>
      <c r="DC318" s="81"/>
      <c r="DD318" s="81"/>
      <c r="DE318" s="81"/>
      <c r="DF318" s="81"/>
      <c r="DG318" s="81"/>
      <c r="DH318" s="81"/>
      <c r="DI318" s="81"/>
      <c r="DJ318" s="81"/>
      <c r="DK318" s="81"/>
      <c r="DL318" s="81"/>
      <c r="DM318" s="81"/>
      <c r="DN318" s="81"/>
      <c r="DO318" s="81"/>
      <c r="DP318" s="81"/>
      <c r="DQ318" s="81"/>
      <c r="DR318" s="81"/>
      <c r="DS318" s="81"/>
    </row>
    <row r="319" spans="2:123" x14ac:dyDescent="0.2">
      <c r="B319" s="78" t="s">
        <v>174</v>
      </c>
      <c r="C319" s="78" t="s">
        <v>839</v>
      </c>
      <c r="D319" s="79" t="s">
        <v>877</v>
      </c>
      <c r="E319" s="79" t="s">
        <v>840</v>
      </c>
      <c r="F319" s="79" t="s">
        <v>887</v>
      </c>
      <c r="G319" s="80"/>
      <c r="H319" s="80">
        <v>45383</v>
      </c>
      <c r="I319" s="80">
        <v>45747</v>
      </c>
      <c r="J319" s="80"/>
      <c r="K319" s="65" t="s">
        <v>49</v>
      </c>
      <c r="L319" s="65" t="s">
        <v>73</v>
      </c>
      <c r="M319" s="65" t="s">
        <v>91</v>
      </c>
      <c r="N319" s="79" t="s">
        <v>377</v>
      </c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>
        <v>0</v>
      </c>
      <c r="AO319" s="81">
        <v>0</v>
      </c>
      <c r="AP319" s="81">
        <v>0</v>
      </c>
      <c r="AQ319" s="81">
        <v>0</v>
      </c>
      <c r="AR319" s="81">
        <v>0</v>
      </c>
      <c r="AS319" s="81">
        <v>0</v>
      </c>
      <c r="AT319" s="81">
        <v>0</v>
      </c>
      <c r="AU319" s="81">
        <v>0</v>
      </c>
      <c r="AV319" s="81">
        <v>0</v>
      </c>
      <c r="AW319" s="81">
        <v>0</v>
      </c>
      <c r="AX319" s="81">
        <v>0</v>
      </c>
      <c r="AY319" s="81">
        <v>0</v>
      </c>
      <c r="AZ319" s="81">
        <v>0</v>
      </c>
      <c r="BA319" s="81">
        <v>0</v>
      </c>
      <c r="BB319" s="81">
        <v>0</v>
      </c>
      <c r="BC319" s="81">
        <v>0</v>
      </c>
      <c r="BD319" s="81">
        <v>0</v>
      </c>
      <c r="BE319" s="81">
        <v>0</v>
      </c>
      <c r="BF319" s="81">
        <v>0</v>
      </c>
      <c r="BG319" s="81">
        <v>0</v>
      </c>
      <c r="BH319" s="81">
        <v>0</v>
      </c>
      <c r="BI319" s="81">
        <v>0</v>
      </c>
      <c r="BJ319" s="81">
        <v>0</v>
      </c>
      <c r="BK319" s="81">
        <v>0</v>
      </c>
      <c r="BL319" s="81">
        <v>0</v>
      </c>
      <c r="BM319" s="81">
        <v>0</v>
      </c>
      <c r="BN319" s="81">
        <v>0</v>
      </c>
      <c r="BO319" s="81">
        <v>0</v>
      </c>
      <c r="BP319" s="81">
        <v>0</v>
      </c>
      <c r="BQ319" s="81">
        <v>0</v>
      </c>
      <c r="BR319" s="81">
        <v>0</v>
      </c>
      <c r="BS319" s="81">
        <v>0</v>
      </c>
      <c r="BT319" s="81">
        <v>0</v>
      </c>
      <c r="BU319" s="81">
        <v>0</v>
      </c>
      <c r="BV319" s="81">
        <v>0</v>
      </c>
      <c r="BW319" s="81">
        <v>0</v>
      </c>
      <c r="BX319" s="81"/>
      <c r="BY319" s="81"/>
      <c r="BZ319" s="81"/>
      <c r="CA319" s="81"/>
      <c r="CB319" s="81"/>
      <c r="CC319" s="81"/>
      <c r="CD319" s="81"/>
      <c r="CE319" s="81"/>
      <c r="CF319" s="81"/>
      <c r="CG319" s="81"/>
      <c r="CH319" s="81"/>
      <c r="CI319" s="81"/>
      <c r="CJ319" s="81"/>
      <c r="CK319" s="81"/>
      <c r="CL319" s="81"/>
      <c r="CM319" s="81"/>
      <c r="CN319" s="81"/>
      <c r="CO319" s="81"/>
      <c r="CP319" s="81"/>
      <c r="CQ319" s="81"/>
      <c r="CR319" s="81"/>
      <c r="CS319" s="81"/>
      <c r="CT319" s="81"/>
      <c r="CU319" s="81"/>
      <c r="CV319" s="81"/>
      <c r="CW319" s="81"/>
      <c r="CX319" s="81"/>
      <c r="CY319" s="81"/>
      <c r="CZ319" s="81"/>
      <c r="DA319" s="81"/>
      <c r="DB319" s="81"/>
      <c r="DC319" s="81"/>
      <c r="DD319" s="81"/>
      <c r="DE319" s="81"/>
      <c r="DF319" s="81"/>
      <c r="DG319" s="81"/>
      <c r="DH319" s="81"/>
      <c r="DI319" s="81"/>
      <c r="DJ319" s="81"/>
      <c r="DK319" s="81"/>
      <c r="DL319" s="81"/>
      <c r="DM319" s="81"/>
      <c r="DN319" s="81"/>
      <c r="DO319" s="81"/>
      <c r="DP319" s="81"/>
      <c r="DQ319" s="81"/>
      <c r="DR319" s="81"/>
      <c r="DS319" s="81"/>
    </row>
    <row r="320" spans="2:123" x14ac:dyDescent="0.2">
      <c r="B320" s="78" t="s">
        <v>174</v>
      </c>
      <c r="C320" s="78" t="s">
        <v>839</v>
      </c>
      <c r="D320" s="79" t="s">
        <v>877</v>
      </c>
      <c r="E320" s="79" t="s">
        <v>840</v>
      </c>
      <c r="F320" s="79" t="s">
        <v>888</v>
      </c>
      <c r="G320" s="80"/>
      <c r="H320" s="80">
        <v>45383</v>
      </c>
      <c r="I320" s="80">
        <v>45747</v>
      </c>
      <c r="J320" s="80"/>
      <c r="K320" s="65" t="s">
        <v>49</v>
      </c>
      <c r="L320" s="65" t="s">
        <v>73</v>
      </c>
      <c r="M320" s="65" t="s">
        <v>91</v>
      </c>
      <c r="N320" s="79" t="s">
        <v>377</v>
      </c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>
        <v>0</v>
      </c>
      <c r="AO320" s="81">
        <v>0</v>
      </c>
      <c r="AP320" s="81">
        <v>0</v>
      </c>
      <c r="AQ320" s="81">
        <v>0</v>
      </c>
      <c r="AR320" s="81">
        <v>0</v>
      </c>
      <c r="AS320" s="81">
        <v>0</v>
      </c>
      <c r="AT320" s="81">
        <v>0</v>
      </c>
      <c r="AU320" s="81">
        <v>0</v>
      </c>
      <c r="AV320" s="81">
        <v>0</v>
      </c>
      <c r="AW320" s="81">
        <v>0</v>
      </c>
      <c r="AX320" s="81">
        <v>0</v>
      </c>
      <c r="AY320" s="81">
        <v>0</v>
      </c>
      <c r="AZ320" s="81">
        <v>0</v>
      </c>
      <c r="BA320" s="81">
        <v>0</v>
      </c>
      <c r="BB320" s="81">
        <v>0</v>
      </c>
      <c r="BC320" s="81">
        <v>0</v>
      </c>
      <c r="BD320" s="81">
        <v>0</v>
      </c>
      <c r="BE320" s="81">
        <v>0</v>
      </c>
      <c r="BF320" s="81">
        <v>0</v>
      </c>
      <c r="BG320" s="81">
        <v>0</v>
      </c>
      <c r="BH320" s="81">
        <v>0</v>
      </c>
      <c r="BI320" s="81">
        <v>0</v>
      </c>
      <c r="BJ320" s="81">
        <v>0</v>
      </c>
      <c r="BK320" s="81">
        <v>0</v>
      </c>
      <c r="BL320" s="81">
        <v>0</v>
      </c>
      <c r="BM320" s="81">
        <v>0</v>
      </c>
      <c r="BN320" s="81">
        <v>0</v>
      </c>
      <c r="BO320" s="81">
        <v>0</v>
      </c>
      <c r="BP320" s="81">
        <v>0</v>
      </c>
      <c r="BQ320" s="81">
        <v>0</v>
      </c>
      <c r="BR320" s="81">
        <v>0</v>
      </c>
      <c r="BS320" s="81">
        <v>0</v>
      </c>
      <c r="BT320" s="81">
        <v>0</v>
      </c>
      <c r="BU320" s="81">
        <v>0</v>
      </c>
      <c r="BV320" s="81">
        <v>0</v>
      </c>
      <c r="BW320" s="81">
        <v>0</v>
      </c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  <c r="CN320" s="81"/>
      <c r="CO320" s="81"/>
      <c r="CP320" s="81"/>
      <c r="CQ320" s="81"/>
      <c r="CR320" s="81"/>
      <c r="CS320" s="81"/>
      <c r="CT320" s="81"/>
      <c r="CU320" s="81"/>
      <c r="CV320" s="81"/>
      <c r="CW320" s="81"/>
      <c r="CX320" s="81"/>
      <c r="CY320" s="81"/>
      <c r="CZ320" s="81"/>
      <c r="DA320" s="81"/>
      <c r="DB320" s="81"/>
      <c r="DC320" s="81"/>
      <c r="DD320" s="81"/>
      <c r="DE320" s="81"/>
      <c r="DF320" s="81"/>
      <c r="DG320" s="81"/>
      <c r="DH320" s="81"/>
      <c r="DI320" s="81"/>
      <c r="DJ320" s="81"/>
      <c r="DK320" s="81"/>
      <c r="DL320" s="81"/>
      <c r="DM320" s="81"/>
      <c r="DN320" s="81"/>
      <c r="DO320" s="81"/>
      <c r="DP320" s="81"/>
      <c r="DQ320" s="81"/>
      <c r="DR320" s="81"/>
      <c r="DS320" s="81"/>
    </row>
    <row r="321" spans="2:123" x14ac:dyDescent="0.2">
      <c r="B321" s="78" t="s">
        <v>174</v>
      </c>
      <c r="C321" s="78" t="s">
        <v>839</v>
      </c>
      <c r="D321" s="79" t="s">
        <v>877</v>
      </c>
      <c r="E321" s="79" t="s">
        <v>840</v>
      </c>
      <c r="F321" s="79" t="s">
        <v>889</v>
      </c>
      <c r="G321" s="80"/>
      <c r="H321" s="80">
        <v>45292</v>
      </c>
      <c r="I321" s="80">
        <v>45473</v>
      </c>
      <c r="J321" s="80"/>
      <c r="K321" s="65" t="s">
        <v>49</v>
      </c>
      <c r="L321" s="65" t="s">
        <v>73</v>
      </c>
      <c r="M321" s="65" t="s">
        <v>91</v>
      </c>
      <c r="N321" s="79" t="s">
        <v>377</v>
      </c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>
        <v>0</v>
      </c>
      <c r="AO321" s="81">
        <v>0</v>
      </c>
      <c r="AP321" s="81">
        <v>0</v>
      </c>
      <c r="AQ321" s="81">
        <v>0</v>
      </c>
      <c r="AR321" s="81">
        <v>0</v>
      </c>
      <c r="AS321" s="81">
        <v>25000</v>
      </c>
      <c r="AT321" s="81">
        <v>0</v>
      </c>
      <c r="AU321" s="81">
        <v>0</v>
      </c>
      <c r="AV321" s="81">
        <v>0</v>
      </c>
      <c r="AW321" s="81">
        <v>0</v>
      </c>
      <c r="AX321" s="81">
        <v>0</v>
      </c>
      <c r="AY321" s="81">
        <v>0</v>
      </c>
      <c r="AZ321" s="81">
        <v>0</v>
      </c>
      <c r="BA321" s="81">
        <v>0</v>
      </c>
      <c r="BB321" s="81">
        <v>0</v>
      </c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  <c r="BV321" s="81"/>
      <c r="BW321" s="81"/>
      <c r="BX321" s="81"/>
      <c r="BY321" s="81"/>
      <c r="BZ321" s="81"/>
      <c r="CA321" s="81"/>
      <c r="CB321" s="81"/>
      <c r="CC321" s="81"/>
      <c r="CD321" s="81"/>
      <c r="CE321" s="81"/>
      <c r="CF321" s="81"/>
      <c r="CG321" s="81"/>
      <c r="CH321" s="81"/>
      <c r="CI321" s="81"/>
      <c r="CJ321" s="81"/>
      <c r="CK321" s="81"/>
      <c r="CL321" s="81"/>
      <c r="CM321" s="81"/>
      <c r="CN321" s="81"/>
      <c r="CO321" s="81"/>
      <c r="CP321" s="81"/>
      <c r="CQ321" s="81"/>
      <c r="CR321" s="81"/>
      <c r="CS321" s="81"/>
      <c r="CT321" s="81"/>
      <c r="CU321" s="81"/>
      <c r="CV321" s="81"/>
      <c r="CW321" s="81"/>
      <c r="CX321" s="81"/>
      <c r="CY321" s="81"/>
      <c r="CZ321" s="81"/>
      <c r="DA321" s="81"/>
      <c r="DB321" s="81"/>
      <c r="DC321" s="81"/>
      <c r="DD321" s="81"/>
      <c r="DE321" s="81"/>
      <c r="DF321" s="81"/>
      <c r="DG321" s="81"/>
      <c r="DH321" s="81"/>
      <c r="DI321" s="81"/>
      <c r="DJ321" s="81"/>
      <c r="DK321" s="81"/>
      <c r="DL321" s="81"/>
      <c r="DM321" s="81"/>
      <c r="DN321" s="81"/>
      <c r="DO321" s="81"/>
      <c r="DP321" s="81"/>
      <c r="DQ321" s="81"/>
      <c r="DR321" s="81"/>
      <c r="DS321" s="81"/>
    </row>
    <row r="322" spans="2:123" x14ac:dyDescent="0.2">
      <c r="B322" s="78" t="s">
        <v>174</v>
      </c>
      <c r="C322" s="78" t="s">
        <v>839</v>
      </c>
      <c r="D322" s="79" t="s">
        <v>877</v>
      </c>
      <c r="E322" s="79" t="s">
        <v>840</v>
      </c>
      <c r="F322" s="79" t="s">
        <v>890</v>
      </c>
      <c r="G322" s="80"/>
      <c r="H322" s="80">
        <v>45474</v>
      </c>
      <c r="I322" s="80">
        <v>45838</v>
      </c>
      <c r="J322" s="80"/>
      <c r="K322" s="65" t="s">
        <v>49</v>
      </c>
      <c r="L322" s="65" t="s">
        <v>73</v>
      </c>
      <c r="M322" s="65" t="s">
        <v>91</v>
      </c>
      <c r="N322" s="79" t="s">
        <v>377</v>
      </c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>
        <v>0</v>
      </c>
      <c r="AO322" s="81">
        <v>0</v>
      </c>
      <c r="AP322" s="81">
        <v>0</v>
      </c>
      <c r="AQ322" s="81">
        <v>0</v>
      </c>
      <c r="AR322" s="81">
        <v>0</v>
      </c>
      <c r="AS322" s="81">
        <v>0</v>
      </c>
      <c r="AT322" s="81">
        <v>0</v>
      </c>
      <c r="AU322" s="81">
        <v>0</v>
      </c>
      <c r="AV322" s="81">
        <v>0</v>
      </c>
      <c r="AW322" s="81">
        <v>0</v>
      </c>
      <c r="AX322" s="81">
        <v>0</v>
      </c>
      <c r="AY322" s="81">
        <v>0</v>
      </c>
      <c r="AZ322" s="81">
        <v>0</v>
      </c>
      <c r="BA322" s="81">
        <v>0</v>
      </c>
      <c r="BB322" s="81">
        <v>0</v>
      </c>
      <c r="BC322" s="81">
        <v>0</v>
      </c>
      <c r="BD322" s="81">
        <v>0</v>
      </c>
      <c r="BE322" s="81">
        <v>0</v>
      </c>
      <c r="BF322" s="81">
        <v>0</v>
      </c>
      <c r="BG322" s="81">
        <v>0</v>
      </c>
      <c r="BH322" s="81">
        <v>0</v>
      </c>
      <c r="BI322" s="81">
        <v>0</v>
      </c>
      <c r="BJ322" s="81">
        <v>0</v>
      </c>
      <c r="BK322" s="81">
        <v>0</v>
      </c>
      <c r="BL322" s="81">
        <v>0</v>
      </c>
      <c r="BM322" s="81">
        <v>0</v>
      </c>
      <c r="BN322" s="81">
        <v>0</v>
      </c>
      <c r="BO322" s="81">
        <v>0</v>
      </c>
      <c r="BP322" s="81">
        <v>0</v>
      </c>
      <c r="BQ322" s="81">
        <v>0</v>
      </c>
      <c r="BR322" s="81">
        <v>0</v>
      </c>
      <c r="BS322" s="81">
        <v>0</v>
      </c>
      <c r="BT322" s="81">
        <v>0</v>
      </c>
      <c r="BU322" s="81">
        <v>0</v>
      </c>
      <c r="BV322" s="81">
        <v>0</v>
      </c>
      <c r="BW322" s="81">
        <v>0</v>
      </c>
      <c r="BX322" s="81"/>
      <c r="BY322" s="81"/>
      <c r="BZ322" s="81"/>
      <c r="CA322" s="81"/>
      <c r="CB322" s="81"/>
      <c r="CC322" s="81"/>
      <c r="CD322" s="81"/>
      <c r="CE322" s="81"/>
      <c r="CF322" s="81"/>
      <c r="CG322" s="81"/>
      <c r="CH322" s="81"/>
      <c r="CI322" s="81"/>
      <c r="CJ322" s="81"/>
      <c r="CK322" s="81"/>
      <c r="CL322" s="81"/>
      <c r="CM322" s="81"/>
      <c r="CN322" s="81"/>
      <c r="CO322" s="81"/>
      <c r="CP322" s="81"/>
      <c r="CQ322" s="81"/>
      <c r="CR322" s="81"/>
      <c r="CS322" s="81"/>
      <c r="CT322" s="81"/>
      <c r="CU322" s="81"/>
      <c r="CV322" s="81"/>
      <c r="CW322" s="81"/>
      <c r="CX322" s="81"/>
      <c r="CY322" s="81"/>
      <c r="CZ322" s="81"/>
      <c r="DA322" s="81"/>
      <c r="DB322" s="81"/>
      <c r="DC322" s="81"/>
      <c r="DD322" s="81"/>
      <c r="DE322" s="81"/>
      <c r="DF322" s="81"/>
      <c r="DG322" s="81"/>
      <c r="DH322" s="81"/>
      <c r="DI322" s="81"/>
      <c r="DJ322" s="81"/>
      <c r="DK322" s="81"/>
      <c r="DL322" s="81"/>
      <c r="DM322" s="81"/>
      <c r="DN322" s="81"/>
      <c r="DO322" s="81"/>
      <c r="DP322" s="81"/>
      <c r="DQ322" s="81"/>
      <c r="DR322" s="81"/>
      <c r="DS322" s="81"/>
    </row>
    <row r="323" spans="2:123" x14ac:dyDescent="0.2">
      <c r="B323" s="78" t="s">
        <v>891</v>
      </c>
      <c r="C323" s="78" t="s">
        <v>892</v>
      </c>
      <c r="D323" s="79" t="s">
        <v>267</v>
      </c>
      <c r="E323" s="79" t="s">
        <v>173</v>
      </c>
      <c r="F323" s="79" t="s">
        <v>893</v>
      </c>
      <c r="G323" s="80"/>
      <c r="H323" s="80">
        <v>44378</v>
      </c>
      <c r="I323" s="80">
        <v>44742</v>
      </c>
      <c r="J323" s="80"/>
      <c r="K323" s="65" t="s">
        <v>51</v>
      </c>
      <c r="L323" s="65" t="s">
        <v>73</v>
      </c>
      <c r="M323" s="65" t="s">
        <v>93</v>
      </c>
      <c r="N323" s="79" t="s">
        <v>377</v>
      </c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>
        <v>0</v>
      </c>
      <c r="AO323" s="81">
        <v>0</v>
      </c>
      <c r="AP323" s="81">
        <v>0</v>
      </c>
      <c r="AQ323" s="81">
        <v>0</v>
      </c>
      <c r="AR323" s="81">
        <v>0</v>
      </c>
      <c r="AS323" s="81">
        <v>0</v>
      </c>
      <c r="AT323" s="81">
        <v>0</v>
      </c>
      <c r="AU323" s="81">
        <v>0</v>
      </c>
      <c r="AV323" s="81">
        <v>0</v>
      </c>
      <c r="AW323" s="81">
        <v>0</v>
      </c>
      <c r="AX323" s="81">
        <v>0</v>
      </c>
      <c r="AY323" s="81">
        <v>0</v>
      </c>
      <c r="AZ323" s="81">
        <v>0</v>
      </c>
      <c r="BA323" s="81">
        <v>0</v>
      </c>
      <c r="BB323" s="81">
        <v>0</v>
      </c>
      <c r="BC323" s="81"/>
      <c r="BD323" s="81"/>
      <c r="BE323" s="81"/>
      <c r="BF323" s="81"/>
      <c r="BG323" s="81"/>
      <c r="BH323" s="81"/>
      <c r="BI323" s="81"/>
      <c r="BJ323" s="81"/>
      <c r="BK323" s="81"/>
      <c r="BL323" s="81"/>
      <c r="BM323" s="81"/>
      <c r="BN323" s="81"/>
      <c r="BO323" s="81"/>
      <c r="BP323" s="81"/>
      <c r="BQ323" s="81"/>
      <c r="BR323" s="81"/>
      <c r="BS323" s="81"/>
      <c r="BT323" s="81"/>
      <c r="BU323" s="81"/>
      <c r="BV323" s="81"/>
      <c r="BW323" s="81"/>
      <c r="BX323" s="81"/>
      <c r="BY323" s="81"/>
      <c r="BZ323" s="81"/>
      <c r="CA323" s="81"/>
      <c r="CB323" s="81"/>
      <c r="CC323" s="81"/>
      <c r="CD323" s="81"/>
      <c r="CE323" s="81"/>
      <c r="CF323" s="81"/>
      <c r="CG323" s="81"/>
      <c r="CH323" s="81"/>
      <c r="CI323" s="81"/>
      <c r="CJ323" s="81"/>
      <c r="CK323" s="81"/>
      <c r="CL323" s="81"/>
      <c r="CM323" s="81"/>
      <c r="CN323" s="81"/>
      <c r="CO323" s="81"/>
      <c r="CP323" s="81"/>
      <c r="CQ323" s="81"/>
      <c r="CR323" s="81"/>
      <c r="CS323" s="81"/>
      <c r="CT323" s="81"/>
      <c r="CU323" s="81"/>
      <c r="CV323" s="81"/>
      <c r="CW323" s="81"/>
      <c r="CX323" s="81"/>
      <c r="CY323" s="81"/>
      <c r="CZ323" s="81"/>
      <c r="DA323" s="81"/>
      <c r="DB323" s="81"/>
      <c r="DC323" s="81"/>
      <c r="DD323" s="81"/>
      <c r="DE323" s="81"/>
      <c r="DF323" s="81"/>
      <c r="DG323" s="81"/>
      <c r="DH323" s="81"/>
      <c r="DI323" s="81"/>
      <c r="DJ323" s="81"/>
      <c r="DK323" s="81"/>
      <c r="DL323" s="81"/>
      <c r="DM323" s="81"/>
      <c r="DN323" s="81"/>
      <c r="DO323" s="81"/>
      <c r="DP323" s="81"/>
      <c r="DQ323" s="81"/>
      <c r="DR323" s="81"/>
      <c r="DS323" s="81"/>
    </row>
    <row r="324" spans="2:123" x14ac:dyDescent="0.2">
      <c r="B324" s="78" t="s">
        <v>891</v>
      </c>
      <c r="C324" s="78" t="s">
        <v>894</v>
      </c>
      <c r="D324" s="79" t="s">
        <v>172</v>
      </c>
      <c r="E324" s="79" t="s">
        <v>173</v>
      </c>
      <c r="F324" s="79" t="s">
        <v>895</v>
      </c>
      <c r="G324" s="80"/>
      <c r="H324" s="80">
        <v>44378</v>
      </c>
      <c r="I324" s="80">
        <v>44742</v>
      </c>
      <c r="J324" s="80"/>
      <c r="K324" s="65" t="s">
        <v>51</v>
      </c>
      <c r="L324" s="65" t="s">
        <v>73</v>
      </c>
      <c r="M324" s="65" t="s">
        <v>93</v>
      </c>
      <c r="N324" s="79" t="s">
        <v>377</v>
      </c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>
        <v>0</v>
      </c>
      <c r="AO324" s="81">
        <v>0</v>
      </c>
      <c r="AP324" s="81">
        <v>0</v>
      </c>
      <c r="AQ324" s="81">
        <v>0</v>
      </c>
      <c r="AR324" s="81">
        <v>0</v>
      </c>
      <c r="AS324" s="81">
        <v>0</v>
      </c>
      <c r="AT324" s="81">
        <v>0</v>
      </c>
      <c r="AU324" s="81">
        <v>0</v>
      </c>
      <c r="AV324" s="81">
        <v>0</v>
      </c>
      <c r="AW324" s="81">
        <v>0</v>
      </c>
      <c r="AX324" s="81">
        <v>0</v>
      </c>
      <c r="AY324" s="81">
        <v>0</v>
      </c>
      <c r="AZ324" s="81">
        <v>0</v>
      </c>
      <c r="BA324" s="81">
        <v>0</v>
      </c>
      <c r="BB324" s="81">
        <v>0</v>
      </c>
      <c r="BC324" s="81"/>
      <c r="BD324" s="81"/>
      <c r="BE324" s="81"/>
      <c r="BF324" s="81"/>
      <c r="BG324" s="81"/>
      <c r="BH324" s="81"/>
      <c r="BI324" s="81"/>
      <c r="BJ324" s="81"/>
      <c r="BK324" s="81"/>
      <c r="BL324" s="81"/>
      <c r="BM324" s="81"/>
      <c r="BN324" s="81"/>
      <c r="BO324" s="81"/>
      <c r="BP324" s="81"/>
      <c r="BQ324" s="81"/>
      <c r="BR324" s="81"/>
      <c r="BS324" s="81"/>
      <c r="BT324" s="81"/>
      <c r="BU324" s="81"/>
      <c r="BV324" s="81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  <c r="CN324" s="81"/>
      <c r="CO324" s="81"/>
      <c r="CP324" s="81"/>
      <c r="CQ324" s="81"/>
      <c r="CR324" s="81"/>
      <c r="CS324" s="81"/>
      <c r="CT324" s="81"/>
      <c r="CU324" s="81"/>
      <c r="CV324" s="81"/>
      <c r="CW324" s="81"/>
      <c r="CX324" s="81"/>
      <c r="CY324" s="81"/>
      <c r="CZ324" s="81"/>
      <c r="DA324" s="81"/>
      <c r="DB324" s="81"/>
      <c r="DC324" s="81"/>
      <c r="DD324" s="81"/>
      <c r="DE324" s="81"/>
      <c r="DF324" s="81"/>
      <c r="DG324" s="81"/>
      <c r="DH324" s="81"/>
      <c r="DI324" s="81"/>
      <c r="DJ324" s="81"/>
      <c r="DK324" s="81"/>
      <c r="DL324" s="81"/>
      <c r="DM324" s="81"/>
      <c r="DN324" s="81"/>
      <c r="DO324" s="81"/>
      <c r="DP324" s="81"/>
      <c r="DQ324" s="81"/>
      <c r="DR324" s="81"/>
      <c r="DS324" s="81"/>
    </row>
    <row r="325" spans="2:123" x14ac:dyDescent="0.2">
      <c r="B325" s="78" t="s">
        <v>891</v>
      </c>
      <c r="C325" s="78" t="s">
        <v>892</v>
      </c>
      <c r="D325" s="79" t="s">
        <v>267</v>
      </c>
      <c r="E325" s="79" t="s">
        <v>173</v>
      </c>
      <c r="F325" s="79" t="s">
        <v>893</v>
      </c>
      <c r="G325" s="80"/>
      <c r="H325" s="80">
        <v>44743</v>
      </c>
      <c r="I325" s="80">
        <v>45107</v>
      </c>
      <c r="J325" s="80"/>
      <c r="K325" s="65" t="s">
        <v>51</v>
      </c>
      <c r="L325" s="65" t="s">
        <v>73</v>
      </c>
      <c r="M325" s="65" t="s">
        <v>93</v>
      </c>
      <c r="N325" s="79" t="s">
        <v>377</v>
      </c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>
        <v>0</v>
      </c>
      <c r="AO325" s="81">
        <v>0</v>
      </c>
      <c r="AP325" s="81">
        <v>0</v>
      </c>
      <c r="AQ325" s="81">
        <v>0</v>
      </c>
      <c r="AR325" s="81">
        <v>0</v>
      </c>
      <c r="AS325" s="81">
        <v>0</v>
      </c>
      <c r="AT325" s="81">
        <v>0</v>
      </c>
      <c r="AU325" s="81">
        <v>0</v>
      </c>
      <c r="AV325" s="81">
        <v>0</v>
      </c>
      <c r="AW325" s="81">
        <v>0</v>
      </c>
      <c r="AX325" s="81">
        <v>0</v>
      </c>
      <c r="AY325" s="81">
        <v>0</v>
      </c>
      <c r="AZ325" s="81">
        <v>0</v>
      </c>
      <c r="BA325" s="81">
        <v>0</v>
      </c>
      <c r="BB325" s="81">
        <v>0</v>
      </c>
      <c r="BC325" s="81"/>
      <c r="BD325" s="81"/>
      <c r="BE325" s="81"/>
      <c r="BF325" s="81"/>
      <c r="BG325" s="81"/>
      <c r="BH325" s="81"/>
      <c r="BI325" s="81"/>
      <c r="BJ325" s="81"/>
      <c r="BK325" s="81"/>
      <c r="BL325" s="81"/>
      <c r="BM325" s="81"/>
      <c r="BN325" s="81"/>
      <c r="BO325" s="81"/>
      <c r="BP325" s="81"/>
      <c r="BQ325" s="81"/>
      <c r="BR325" s="81"/>
      <c r="BS325" s="81"/>
      <c r="BT325" s="81"/>
      <c r="BU325" s="81"/>
      <c r="BV325" s="81"/>
      <c r="BW325" s="81"/>
      <c r="BX325" s="81"/>
      <c r="BY325" s="81"/>
      <c r="BZ325" s="81"/>
      <c r="CA325" s="81"/>
      <c r="CB325" s="81"/>
      <c r="CC325" s="81"/>
      <c r="CD325" s="81"/>
      <c r="CE325" s="81"/>
      <c r="CF325" s="81"/>
      <c r="CG325" s="81"/>
      <c r="CH325" s="81"/>
      <c r="CI325" s="81"/>
      <c r="CJ325" s="81"/>
      <c r="CK325" s="81"/>
      <c r="CL325" s="81"/>
      <c r="CM325" s="81"/>
      <c r="CN325" s="81"/>
      <c r="CO325" s="81"/>
      <c r="CP325" s="81"/>
      <c r="CQ325" s="81"/>
      <c r="CR325" s="81"/>
      <c r="CS325" s="81"/>
      <c r="CT325" s="81"/>
      <c r="CU325" s="81"/>
      <c r="CV325" s="81"/>
      <c r="CW325" s="81"/>
      <c r="CX325" s="81"/>
      <c r="CY325" s="81"/>
      <c r="CZ325" s="81"/>
      <c r="DA325" s="81"/>
      <c r="DB325" s="81"/>
      <c r="DC325" s="81"/>
      <c r="DD325" s="81"/>
      <c r="DE325" s="81"/>
      <c r="DF325" s="81"/>
      <c r="DG325" s="81"/>
      <c r="DH325" s="81"/>
      <c r="DI325" s="81"/>
      <c r="DJ325" s="81"/>
      <c r="DK325" s="81"/>
      <c r="DL325" s="81"/>
      <c r="DM325" s="81"/>
      <c r="DN325" s="81"/>
      <c r="DO325" s="81"/>
      <c r="DP325" s="81"/>
      <c r="DQ325" s="81"/>
      <c r="DR325" s="81"/>
      <c r="DS325" s="81"/>
    </row>
    <row r="326" spans="2:123" x14ac:dyDescent="0.2">
      <c r="B326" s="78" t="s">
        <v>170</v>
      </c>
      <c r="C326" s="78" t="s">
        <v>894</v>
      </c>
      <c r="D326" s="79" t="s">
        <v>172</v>
      </c>
      <c r="E326" s="79" t="s">
        <v>173</v>
      </c>
      <c r="F326" s="79" t="s">
        <v>896</v>
      </c>
      <c r="G326" s="80"/>
      <c r="H326" s="80">
        <v>44743</v>
      </c>
      <c r="I326" s="80">
        <v>45107</v>
      </c>
      <c r="J326" s="80"/>
      <c r="K326" s="65" t="s">
        <v>51</v>
      </c>
      <c r="L326" s="65" t="s">
        <v>73</v>
      </c>
      <c r="M326" s="65" t="s">
        <v>93</v>
      </c>
      <c r="N326" s="79" t="s">
        <v>377</v>
      </c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>
        <v>0</v>
      </c>
      <c r="AO326" s="81">
        <v>0</v>
      </c>
      <c r="AP326" s="81">
        <v>0</v>
      </c>
      <c r="AQ326" s="81">
        <v>0</v>
      </c>
      <c r="AR326" s="81">
        <v>0</v>
      </c>
      <c r="AS326" s="81">
        <v>0</v>
      </c>
      <c r="AT326" s="81">
        <v>0</v>
      </c>
      <c r="AU326" s="81">
        <v>0</v>
      </c>
      <c r="AV326" s="81">
        <v>0</v>
      </c>
      <c r="AW326" s="81">
        <v>0</v>
      </c>
      <c r="AX326" s="81">
        <v>0</v>
      </c>
      <c r="AY326" s="81">
        <v>0</v>
      </c>
      <c r="AZ326" s="81">
        <v>0</v>
      </c>
      <c r="BA326" s="81">
        <v>0</v>
      </c>
      <c r="BB326" s="81">
        <v>0</v>
      </c>
      <c r="BC326" s="81"/>
      <c r="BD326" s="81"/>
      <c r="BE326" s="81"/>
      <c r="BF326" s="81"/>
      <c r="BG326" s="81"/>
      <c r="BH326" s="81"/>
      <c r="BI326" s="81"/>
      <c r="BJ326" s="81"/>
      <c r="BK326" s="81"/>
      <c r="BL326" s="81"/>
      <c r="BM326" s="81"/>
      <c r="BN326" s="81"/>
      <c r="BO326" s="81"/>
      <c r="BP326" s="81"/>
      <c r="BQ326" s="81"/>
      <c r="BR326" s="81"/>
      <c r="BS326" s="81"/>
      <c r="BT326" s="81"/>
      <c r="BU326" s="81"/>
      <c r="BV326" s="81"/>
      <c r="BW326" s="81"/>
      <c r="BX326" s="81"/>
      <c r="BY326" s="81"/>
      <c r="BZ326" s="81"/>
      <c r="CA326" s="81"/>
      <c r="CB326" s="81"/>
      <c r="CC326" s="81"/>
      <c r="CD326" s="81"/>
      <c r="CE326" s="81"/>
      <c r="CF326" s="81"/>
      <c r="CG326" s="81"/>
      <c r="CH326" s="81"/>
      <c r="CI326" s="81"/>
      <c r="CJ326" s="81"/>
      <c r="CK326" s="81"/>
      <c r="CL326" s="81"/>
      <c r="CM326" s="81"/>
      <c r="CN326" s="81"/>
      <c r="CO326" s="81"/>
      <c r="CP326" s="81"/>
      <c r="CQ326" s="81"/>
      <c r="CR326" s="81"/>
      <c r="CS326" s="81"/>
      <c r="CT326" s="81"/>
      <c r="CU326" s="81"/>
      <c r="CV326" s="81"/>
      <c r="CW326" s="81"/>
      <c r="CX326" s="81"/>
      <c r="CY326" s="81"/>
      <c r="CZ326" s="81"/>
      <c r="DA326" s="81"/>
      <c r="DB326" s="81"/>
      <c r="DC326" s="81"/>
      <c r="DD326" s="81"/>
      <c r="DE326" s="81"/>
      <c r="DF326" s="81"/>
      <c r="DG326" s="81"/>
      <c r="DH326" s="81"/>
      <c r="DI326" s="81"/>
      <c r="DJ326" s="81"/>
      <c r="DK326" s="81"/>
      <c r="DL326" s="81"/>
      <c r="DM326" s="81"/>
      <c r="DN326" s="81"/>
      <c r="DO326" s="81"/>
      <c r="DP326" s="81"/>
      <c r="DQ326" s="81"/>
      <c r="DR326" s="81"/>
      <c r="DS326" s="81"/>
    </row>
    <row r="327" spans="2:123" x14ac:dyDescent="0.2">
      <c r="B327" s="78" t="s">
        <v>891</v>
      </c>
      <c r="C327" s="78" t="s">
        <v>892</v>
      </c>
      <c r="D327" s="79" t="s">
        <v>267</v>
      </c>
      <c r="E327" s="79" t="s">
        <v>173</v>
      </c>
      <c r="F327" s="79" t="s">
        <v>897</v>
      </c>
      <c r="G327" s="80"/>
      <c r="H327" s="80">
        <v>45108</v>
      </c>
      <c r="I327" s="80">
        <v>45473</v>
      </c>
      <c r="J327" s="80"/>
      <c r="K327" s="65" t="s">
        <v>51</v>
      </c>
      <c r="L327" s="65" t="s">
        <v>73</v>
      </c>
      <c r="M327" s="65" t="s">
        <v>93</v>
      </c>
      <c r="N327" s="79" t="s">
        <v>377</v>
      </c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>
        <v>0</v>
      </c>
      <c r="AO327" s="81">
        <v>0</v>
      </c>
      <c r="AP327" s="81">
        <v>0</v>
      </c>
      <c r="AQ327" s="81">
        <v>0</v>
      </c>
      <c r="AR327" s="81">
        <v>0</v>
      </c>
      <c r="AS327" s="81">
        <v>0</v>
      </c>
      <c r="AT327" s="81">
        <v>0</v>
      </c>
      <c r="AU327" s="81">
        <v>0</v>
      </c>
      <c r="AV327" s="81">
        <v>0</v>
      </c>
      <c r="AW327" s="81">
        <v>0</v>
      </c>
      <c r="AX327" s="81">
        <v>0</v>
      </c>
      <c r="AY327" s="81">
        <v>0</v>
      </c>
      <c r="AZ327" s="81">
        <v>0</v>
      </c>
      <c r="BA327" s="81">
        <v>0</v>
      </c>
      <c r="BB327" s="81">
        <v>0</v>
      </c>
      <c r="BC327" s="81"/>
      <c r="BD327" s="81"/>
      <c r="BE327" s="81"/>
      <c r="BF327" s="81"/>
      <c r="BG327" s="81"/>
      <c r="BH327" s="81"/>
      <c r="BI327" s="81"/>
      <c r="BJ327" s="81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  <c r="CD327" s="81"/>
      <c r="CE327" s="81"/>
      <c r="CF327" s="81"/>
      <c r="CG327" s="81"/>
      <c r="CH327" s="81"/>
      <c r="CI327" s="81"/>
      <c r="CJ327" s="81"/>
      <c r="CK327" s="81"/>
      <c r="CL327" s="81"/>
      <c r="CM327" s="81"/>
      <c r="CN327" s="81"/>
      <c r="CO327" s="81"/>
      <c r="CP327" s="81"/>
      <c r="CQ327" s="81"/>
      <c r="CR327" s="81"/>
      <c r="CS327" s="81"/>
      <c r="CT327" s="81"/>
      <c r="CU327" s="81"/>
      <c r="CV327" s="81"/>
      <c r="CW327" s="81"/>
      <c r="CX327" s="81"/>
      <c r="CY327" s="81"/>
      <c r="CZ327" s="81"/>
      <c r="DA327" s="81"/>
      <c r="DB327" s="81"/>
      <c r="DC327" s="81"/>
      <c r="DD327" s="81"/>
      <c r="DE327" s="81"/>
      <c r="DF327" s="81"/>
      <c r="DG327" s="81"/>
      <c r="DH327" s="81"/>
      <c r="DI327" s="81"/>
      <c r="DJ327" s="81"/>
      <c r="DK327" s="81"/>
      <c r="DL327" s="81"/>
      <c r="DM327" s="81"/>
      <c r="DN327" s="81"/>
      <c r="DO327" s="81"/>
      <c r="DP327" s="81"/>
      <c r="DQ327" s="81"/>
      <c r="DR327" s="81"/>
      <c r="DS327" s="81"/>
    </row>
    <row r="328" spans="2:123" x14ac:dyDescent="0.2">
      <c r="B328" s="78" t="s">
        <v>170</v>
      </c>
      <c r="C328" s="78" t="s">
        <v>894</v>
      </c>
      <c r="D328" s="79" t="s">
        <v>172</v>
      </c>
      <c r="E328" s="79" t="s">
        <v>173</v>
      </c>
      <c r="F328" s="79" t="s">
        <v>898</v>
      </c>
      <c r="G328" s="80"/>
      <c r="H328" s="80">
        <v>45108</v>
      </c>
      <c r="I328" s="80">
        <v>45473</v>
      </c>
      <c r="J328" s="80"/>
      <c r="K328" s="65" t="s">
        <v>51</v>
      </c>
      <c r="L328" s="65" t="s">
        <v>73</v>
      </c>
      <c r="M328" s="65" t="s">
        <v>93</v>
      </c>
      <c r="N328" s="79" t="s">
        <v>377</v>
      </c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>
        <v>0</v>
      </c>
      <c r="AO328" s="81">
        <v>0</v>
      </c>
      <c r="AP328" s="81">
        <v>0</v>
      </c>
      <c r="AQ328" s="81">
        <v>0</v>
      </c>
      <c r="AR328" s="81">
        <v>0</v>
      </c>
      <c r="AS328" s="81">
        <v>0</v>
      </c>
      <c r="AT328" s="81">
        <v>0</v>
      </c>
      <c r="AU328" s="81">
        <v>0</v>
      </c>
      <c r="AV328" s="81">
        <v>0</v>
      </c>
      <c r="AW328" s="81">
        <v>0</v>
      </c>
      <c r="AX328" s="81">
        <v>0</v>
      </c>
      <c r="AY328" s="81">
        <v>0</v>
      </c>
      <c r="AZ328" s="81">
        <v>0</v>
      </c>
      <c r="BA328" s="81">
        <v>0</v>
      </c>
      <c r="BB328" s="81">
        <v>0</v>
      </c>
      <c r="BC328" s="81"/>
      <c r="BD328" s="81"/>
      <c r="BE328" s="81"/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  <c r="CN328" s="81"/>
      <c r="CO328" s="81"/>
      <c r="CP328" s="81"/>
      <c r="CQ328" s="81"/>
      <c r="CR328" s="81"/>
      <c r="CS328" s="81"/>
      <c r="CT328" s="81"/>
      <c r="CU328" s="81"/>
      <c r="CV328" s="81"/>
      <c r="CW328" s="81"/>
      <c r="CX328" s="81"/>
      <c r="CY328" s="81"/>
      <c r="CZ328" s="81"/>
      <c r="DA328" s="81"/>
      <c r="DB328" s="81"/>
      <c r="DC328" s="81"/>
      <c r="DD328" s="81"/>
      <c r="DE328" s="81"/>
      <c r="DF328" s="81"/>
      <c r="DG328" s="81"/>
      <c r="DH328" s="81"/>
      <c r="DI328" s="81"/>
      <c r="DJ328" s="81"/>
      <c r="DK328" s="81"/>
      <c r="DL328" s="81"/>
      <c r="DM328" s="81"/>
      <c r="DN328" s="81"/>
      <c r="DO328" s="81"/>
      <c r="DP328" s="81"/>
      <c r="DQ328" s="81"/>
      <c r="DR328" s="81"/>
      <c r="DS328" s="81"/>
    </row>
    <row r="329" spans="2:123" x14ac:dyDescent="0.2">
      <c r="B329" s="78" t="s">
        <v>891</v>
      </c>
      <c r="C329" s="78" t="s">
        <v>892</v>
      </c>
      <c r="D329" s="79" t="s">
        <v>267</v>
      </c>
      <c r="E329" s="79" t="s">
        <v>173</v>
      </c>
      <c r="F329" s="79" t="s">
        <v>899</v>
      </c>
      <c r="G329" s="80"/>
      <c r="H329" s="80">
        <v>45383</v>
      </c>
      <c r="I329" s="80">
        <v>45565</v>
      </c>
      <c r="J329" s="80"/>
      <c r="K329" s="65" t="s">
        <v>51</v>
      </c>
      <c r="L329" s="65" t="s">
        <v>73</v>
      </c>
      <c r="M329" s="65" t="s">
        <v>93</v>
      </c>
      <c r="N329" s="79" t="s">
        <v>377</v>
      </c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>
        <v>0</v>
      </c>
      <c r="AO329" s="81">
        <v>0</v>
      </c>
      <c r="AP329" s="81">
        <v>0</v>
      </c>
      <c r="AQ329" s="81">
        <v>81967.213114754093</v>
      </c>
      <c r="AR329" s="81">
        <v>84699.453551912564</v>
      </c>
      <c r="AS329" s="81">
        <v>81967.213114754093</v>
      </c>
      <c r="AT329" s="81">
        <v>84699.453551912564</v>
      </c>
      <c r="AU329" s="81">
        <v>84699.453551912564</v>
      </c>
      <c r="AV329" s="81">
        <v>81967.213114754093</v>
      </c>
      <c r="AW329" s="81">
        <v>0</v>
      </c>
      <c r="AX329" s="81">
        <v>0</v>
      </c>
      <c r="AY329" s="81">
        <v>0</v>
      </c>
      <c r="AZ329" s="81">
        <v>0</v>
      </c>
      <c r="BA329" s="81">
        <v>0</v>
      </c>
      <c r="BB329" s="81">
        <v>0</v>
      </c>
      <c r="BC329" s="81"/>
      <c r="BD329" s="81"/>
      <c r="BE329" s="81"/>
      <c r="BF329" s="81"/>
      <c r="BG329" s="81"/>
      <c r="BH329" s="81"/>
      <c r="BI329" s="81"/>
      <c r="BJ329" s="81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  <c r="CN329" s="81"/>
      <c r="CO329" s="81"/>
      <c r="CP329" s="81"/>
      <c r="CQ329" s="81"/>
      <c r="CR329" s="81"/>
      <c r="CS329" s="81"/>
      <c r="CT329" s="81"/>
      <c r="CU329" s="81"/>
      <c r="CV329" s="81"/>
      <c r="CW329" s="81"/>
      <c r="CX329" s="81"/>
      <c r="CY329" s="81"/>
      <c r="CZ329" s="81"/>
      <c r="DA329" s="81"/>
      <c r="DB329" s="81"/>
      <c r="DC329" s="81"/>
      <c r="DD329" s="81"/>
      <c r="DE329" s="81"/>
      <c r="DF329" s="81"/>
      <c r="DG329" s="81"/>
      <c r="DH329" s="81"/>
      <c r="DI329" s="81"/>
      <c r="DJ329" s="81"/>
      <c r="DK329" s="81"/>
      <c r="DL329" s="81"/>
      <c r="DM329" s="81"/>
      <c r="DN329" s="81"/>
      <c r="DO329" s="81"/>
      <c r="DP329" s="81"/>
      <c r="DQ329" s="81"/>
      <c r="DR329" s="81"/>
      <c r="DS329" s="81"/>
    </row>
    <row r="330" spans="2:123" x14ac:dyDescent="0.2">
      <c r="B330" s="78" t="s">
        <v>891</v>
      </c>
      <c r="C330" s="78" t="s">
        <v>892</v>
      </c>
      <c r="D330" s="79" t="s">
        <v>267</v>
      </c>
      <c r="E330" s="79" t="s">
        <v>173</v>
      </c>
      <c r="F330" s="79" t="s">
        <v>899</v>
      </c>
      <c r="G330" s="80"/>
      <c r="H330" s="80">
        <v>45566</v>
      </c>
      <c r="I330" s="80">
        <v>45657</v>
      </c>
      <c r="J330" s="80"/>
      <c r="K330" s="65" t="s">
        <v>51</v>
      </c>
      <c r="L330" s="65" t="s">
        <v>73</v>
      </c>
      <c r="M330" s="65" t="s">
        <v>93</v>
      </c>
      <c r="N330" s="79" t="s">
        <v>377</v>
      </c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>
        <v>0</v>
      </c>
      <c r="AO330" s="81">
        <v>0</v>
      </c>
      <c r="AP330" s="81">
        <v>0</v>
      </c>
      <c r="AQ330" s="81">
        <v>0</v>
      </c>
      <c r="AR330" s="81">
        <v>0</v>
      </c>
      <c r="AS330" s="81">
        <v>0</v>
      </c>
      <c r="AT330" s="81">
        <v>0</v>
      </c>
      <c r="AU330" s="81">
        <v>0</v>
      </c>
      <c r="AV330" s="81">
        <v>0</v>
      </c>
      <c r="AW330" s="81">
        <v>0</v>
      </c>
      <c r="AX330" s="81">
        <v>0</v>
      </c>
      <c r="AY330" s="81">
        <v>0</v>
      </c>
      <c r="AZ330" s="81">
        <v>0</v>
      </c>
      <c r="BA330" s="81">
        <v>0</v>
      </c>
      <c r="BB330" s="81">
        <v>0</v>
      </c>
      <c r="BC330" s="81"/>
      <c r="BD330" s="81"/>
      <c r="BE330" s="81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1"/>
      <c r="BS330" s="81"/>
      <c r="BT330" s="81"/>
      <c r="BU330" s="81"/>
      <c r="BV330" s="81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  <c r="CN330" s="81"/>
      <c r="CO330" s="81"/>
      <c r="CP330" s="81"/>
      <c r="CQ330" s="81"/>
      <c r="CR330" s="81"/>
      <c r="CS330" s="81"/>
      <c r="CT330" s="81"/>
      <c r="CU330" s="81"/>
      <c r="CV330" s="81"/>
      <c r="CW330" s="81"/>
      <c r="CX330" s="81"/>
      <c r="CY330" s="81"/>
      <c r="CZ330" s="81"/>
      <c r="DA330" s="81"/>
      <c r="DB330" s="81"/>
      <c r="DC330" s="81"/>
      <c r="DD330" s="81"/>
      <c r="DE330" s="81"/>
      <c r="DF330" s="81"/>
      <c r="DG330" s="81"/>
      <c r="DH330" s="81"/>
      <c r="DI330" s="81"/>
      <c r="DJ330" s="81"/>
      <c r="DK330" s="81"/>
      <c r="DL330" s="81"/>
      <c r="DM330" s="81"/>
      <c r="DN330" s="81"/>
      <c r="DO330" s="81"/>
      <c r="DP330" s="81"/>
      <c r="DQ330" s="81"/>
      <c r="DR330" s="81"/>
      <c r="DS330" s="81"/>
    </row>
    <row r="331" spans="2:123" x14ac:dyDescent="0.2">
      <c r="B331" s="78" t="s">
        <v>253</v>
      </c>
      <c r="C331" s="78" t="s">
        <v>900</v>
      </c>
      <c r="D331" s="79" t="s">
        <v>290</v>
      </c>
      <c r="E331" s="79" t="s">
        <v>291</v>
      </c>
      <c r="F331" s="79" t="s">
        <v>901</v>
      </c>
      <c r="G331" s="80"/>
      <c r="H331" s="80">
        <v>44409</v>
      </c>
      <c r="I331" s="80">
        <v>45504</v>
      </c>
      <c r="J331" s="80"/>
      <c r="K331" s="65" t="s">
        <v>45</v>
      </c>
      <c r="L331" s="65" t="s">
        <v>70</v>
      </c>
      <c r="M331" s="65" t="s">
        <v>93</v>
      </c>
      <c r="N331" s="79" t="s">
        <v>377</v>
      </c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>
        <v>0</v>
      </c>
      <c r="AO331" s="81">
        <v>0</v>
      </c>
      <c r="AP331" s="81">
        <v>0</v>
      </c>
      <c r="AQ331" s="81">
        <v>0</v>
      </c>
      <c r="AR331" s="81">
        <v>0</v>
      </c>
      <c r="AS331" s="81">
        <v>0</v>
      </c>
      <c r="AT331" s="81">
        <v>0</v>
      </c>
      <c r="AU331" s="81">
        <v>0</v>
      </c>
      <c r="AV331" s="81">
        <v>0</v>
      </c>
      <c r="AW331" s="81">
        <v>0</v>
      </c>
      <c r="AX331" s="81">
        <v>0</v>
      </c>
      <c r="AY331" s="81">
        <v>0</v>
      </c>
      <c r="AZ331" s="81">
        <v>0</v>
      </c>
      <c r="BA331" s="81">
        <v>0</v>
      </c>
      <c r="BB331" s="81">
        <v>0</v>
      </c>
      <c r="BC331" s="81"/>
      <c r="BD331" s="81"/>
      <c r="BE331" s="81"/>
      <c r="BF331" s="81"/>
      <c r="BG331" s="81"/>
      <c r="BH331" s="81"/>
      <c r="BI331" s="81"/>
      <c r="BJ331" s="81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  <c r="CD331" s="81"/>
      <c r="CE331" s="81"/>
      <c r="CF331" s="81"/>
      <c r="CG331" s="81"/>
      <c r="CH331" s="81"/>
      <c r="CI331" s="81"/>
      <c r="CJ331" s="81"/>
      <c r="CK331" s="81"/>
      <c r="CL331" s="81"/>
      <c r="CM331" s="81"/>
      <c r="CN331" s="81"/>
      <c r="CO331" s="81"/>
      <c r="CP331" s="81"/>
      <c r="CQ331" s="81"/>
      <c r="CR331" s="81"/>
      <c r="CS331" s="81"/>
      <c r="CT331" s="81"/>
      <c r="CU331" s="81"/>
      <c r="CV331" s="81"/>
      <c r="CW331" s="81"/>
      <c r="CX331" s="81"/>
      <c r="CY331" s="81"/>
      <c r="CZ331" s="81"/>
      <c r="DA331" s="81"/>
      <c r="DB331" s="81"/>
      <c r="DC331" s="81"/>
      <c r="DD331" s="81"/>
      <c r="DE331" s="81"/>
      <c r="DF331" s="81"/>
      <c r="DG331" s="81"/>
      <c r="DH331" s="81"/>
      <c r="DI331" s="81"/>
      <c r="DJ331" s="81"/>
      <c r="DK331" s="81"/>
      <c r="DL331" s="81"/>
      <c r="DM331" s="81"/>
      <c r="DN331" s="81"/>
      <c r="DO331" s="81"/>
      <c r="DP331" s="81"/>
      <c r="DQ331" s="81"/>
      <c r="DR331" s="81"/>
      <c r="DS331" s="81"/>
    </row>
    <row r="332" spans="2:123" x14ac:dyDescent="0.2">
      <c r="B332" s="78" t="s">
        <v>253</v>
      </c>
      <c r="C332" s="78" t="s">
        <v>900</v>
      </c>
      <c r="D332" s="79" t="s">
        <v>290</v>
      </c>
      <c r="E332" s="79" t="s">
        <v>291</v>
      </c>
      <c r="F332" s="79" t="s">
        <v>902</v>
      </c>
      <c r="G332" s="80"/>
      <c r="H332" s="80">
        <v>44409</v>
      </c>
      <c r="I332" s="80">
        <v>45504</v>
      </c>
      <c r="J332" s="80"/>
      <c r="K332" s="65" t="s">
        <v>45</v>
      </c>
      <c r="L332" s="65" t="s">
        <v>70</v>
      </c>
      <c r="M332" s="65" t="s">
        <v>93</v>
      </c>
      <c r="N332" s="79" t="s">
        <v>377</v>
      </c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>
        <v>0</v>
      </c>
      <c r="AO332" s="81">
        <v>0</v>
      </c>
      <c r="AP332" s="81">
        <v>0</v>
      </c>
      <c r="AQ332" s="81">
        <v>0</v>
      </c>
      <c r="AR332" s="81">
        <v>0</v>
      </c>
      <c r="AS332" s="81">
        <v>0</v>
      </c>
      <c r="AT332" s="81">
        <v>0</v>
      </c>
      <c r="AU332" s="81">
        <v>0</v>
      </c>
      <c r="AV332" s="81">
        <v>0</v>
      </c>
      <c r="AW332" s="81">
        <v>0</v>
      </c>
      <c r="AX332" s="81">
        <v>0</v>
      </c>
      <c r="AY332" s="81">
        <v>0</v>
      </c>
      <c r="AZ332" s="81">
        <v>0</v>
      </c>
      <c r="BA332" s="81">
        <v>0</v>
      </c>
      <c r="BB332" s="81">
        <v>0</v>
      </c>
      <c r="BC332" s="81"/>
      <c r="BD332" s="81"/>
      <c r="BE332" s="81"/>
      <c r="BF332" s="81"/>
      <c r="BG332" s="81"/>
      <c r="BH332" s="81"/>
      <c r="BI332" s="81"/>
      <c r="BJ332" s="81"/>
      <c r="BK332" s="81"/>
      <c r="BL332" s="81"/>
      <c r="BM332" s="81"/>
      <c r="BN332" s="81"/>
      <c r="BO332" s="81"/>
      <c r="BP332" s="81"/>
      <c r="BQ332" s="81"/>
      <c r="BR332" s="81"/>
      <c r="BS332" s="81"/>
      <c r="BT332" s="81"/>
      <c r="BU332" s="81"/>
      <c r="BV332" s="81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  <c r="CN332" s="81"/>
      <c r="CO332" s="81"/>
      <c r="CP332" s="81"/>
      <c r="CQ332" s="81"/>
      <c r="CR332" s="81"/>
      <c r="CS332" s="81"/>
      <c r="CT332" s="81"/>
      <c r="CU332" s="81"/>
      <c r="CV332" s="81"/>
      <c r="CW332" s="81"/>
      <c r="CX332" s="81"/>
      <c r="CY332" s="81"/>
      <c r="CZ332" s="81"/>
      <c r="DA332" s="81"/>
      <c r="DB332" s="81"/>
      <c r="DC332" s="81"/>
      <c r="DD332" s="81"/>
      <c r="DE332" s="81"/>
      <c r="DF332" s="81"/>
      <c r="DG332" s="81"/>
      <c r="DH332" s="81"/>
      <c r="DI332" s="81"/>
      <c r="DJ332" s="81"/>
      <c r="DK332" s="81"/>
      <c r="DL332" s="81"/>
      <c r="DM332" s="81"/>
      <c r="DN332" s="81"/>
      <c r="DO332" s="81"/>
      <c r="DP332" s="81"/>
      <c r="DQ332" s="81"/>
      <c r="DR332" s="81"/>
      <c r="DS332" s="81"/>
    </row>
    <row r="333" spans="2:123" x14ac:dyDescent="0.2">
      <c r="B333" s="78"/>
      <c r="C333" s="78"/>
      <c r="D333" s="79" t="s">
        <v>903</v>
      </c>
      <c r="E333" s="79" t="s">
        <v>903</v>
      </c>
      <c r="F333" s="79" t="s">
        <v>904</v>
      </c>
      <c r="G333" s="80"/>
      <c r="H333" s="80">
        <v>45444</v>
      </c>
      <c r="I333" s="80">
        <v>45473</v>
      </c>
      <c r="J333" s="80"/>
      <c r="K333" s="65" t="s">
        <v>65</v>
      </c>
      <c r="L333" s="65" t="s">
        <v>70</v>
      </c>
      <c r="M333" s="65" t="s">
        <v>93</v>
      </c>
      <c r="N333" s="79" t="s">
        <v>377</v>
      </c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>
        <v>0</v>
      </c>
      <c r="AO333" s="81">
        <v>0</v>
      </c>
      <c r="AP333" s="81">
        <v>0</v>
      </c>
      <c r="AQ333" s="81">
        <v>0</v>
      </c>
      <c r="AR333" s="81">
        <v>0</v>
      </c>
      <c r="AS333" s="81">
        <v>1351.6590176506536</v>
      </c>
      <c r="AT333" s="81">
        <v>0</v>
      </c>
      <c r="AU333" s="81">
        <v>0</v>
      </c>
      <c r="AV333" s="81">
        <v>0</v>
      </c>
      <c r="AW333" s="81">
        <v>0</v>
      </c>
      <c r="AX333" s="81">
        <v>0</v>
      </c>
      <c r="AY333" s="81">
        <v>0</v>
      </c>
      <c r="AZ333" s="81">
        <v>0</v>
      </c>
      <c r="BA333" s="81">
        <v>0</v>
      </c>
      <c r="BB333" s="81">
        <v>0</v>
      </c>
      <c r="BC333" s="81"/>
      <c r="BD333" s="81"/>
      <c r="BE333" s="81"/>
      <c r="BF333" s="81"/>
      <c r="BG333" s="81"/>
      <c r="BH333" s="81"/>
      <c r="BI333" s="81"/>
      <c r="BJ333" s="81"/>
      <c r="BK333" s="81"/>
      <c r="BL333" s="81"/>
      <c r="BM333" s="81"/>
      <c r="BN333" s="81"/>
      <c r="BO333" s="81"/>
      <c r="BP333" s="81"/>
      <c r="BQ333" s="81"/>
      <c r="BR333" s="81"/>
      <c r="BS333" s="81"/>
      <c r="BT333" s="81"/>
      <c r="BU333" s="81"/>
      <c r="BV333" s="81"/>
      <c r="BW333" s="81"/>
      <c r="BX333" s="81"/>
      <c r="BY333" s="81"/>
      <c r="BZ333" s="81"/>
      <c r="CA333" s="81"/>
      <c r="CB333" s="81"/>
      <c r="CC333" s="81"/>
      <c r="CD333" s="81"/>
      <c r="CE333" s="81"/>
      <c r="CF333" s="81"/>
      <c r="CG333" s="81"/>
      <c r="CH333" s="81"/>
      <c r="CI333" s="81"/>
      <c r="CJ333" s="81"/>
      <c r="CK333" s="81"/>
      <c r="CL333" s="81"/>
      <c r="CM333" s="81"/>
      <c r="CN333" s="81"/>
      <c r="CO333" s="81"/>
      <c r="CP333" s="81"/>
      <c r="CQ333" s="81"/>
      <c r="CR333" s="81"/>
      <c r="CS333" s="81"/>
      <c r="CT333" s="81"/>
      <c r="CU333" s="81"/>
      <c r="CV333" s="81"/>
      <c r="CW333" s="81"/>
      <c r="CX333" s="81"/>
      <c r="CY333" s="81"/>
      <c r="CZ333" s="81"/>
      <c r="DA333" s="81"/>
      <c r="DB333" s="81"/>
      <c r="DC333" s="81"/>
      <c r="DD333" s="81"/>
      <c r="DE333" s="81"/>
      <c r="DF333" s="81"/>
      <c r="DG333" s="81"/>
      <c r="DH333" s="81"/>
      <c r="DI333" s="81"/>
      <c r="DJ333" s="81"/>
      <c r="DK333" s="81"/>
      <c r="DL333" s="81"/>
      <c r="DM333" s="81"/>
      <c r="DN333" s="81"/>
      <c r="DO333" s="81"/>
      <c r="DP333" s="81"/>
      <c r="DQ333" s="81"/>
      <c r="DR333" s="81"/>
      <c r="DS333" s="81"/>
    </row>
    <row r="334" spans="2:123" x14ac:dyDescent="0.2">
      <c r="B334" s="78" t="s">
        <v>299</v>
      </c>
      <c r="C334" s="78" t="s">
        <v>905</v>
      </c>
      <c r="D334" s="79" t="s">
        <v>906</v>
      </c>
      <c r="E334" s="79" t="s">
        <v>906</v>
      </c>
      <c r="F334" s="79" t="s">
        <v>907</v>
      </c>
      <c r="G334" s="80"/>
      <c r="H334" s="80">
        <v>44621</v>
      </c>
      <c r="I334" s="80">
        <v>44985</v>
      </c>
      <c r="J334" s="80"/>
      <c r="K334" s="65" t="s">
        <v>53</v>
      </c>
      <c r="L334" s="65" t="s">
        <v>65</v>
      </c>
      <c r="M334" s="65" t="s">
        <v>93</v>
      </c>
      <c r="N334" s="79" t="s">
        <v>377</v>
      </c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>
        <v>0</v>
      </c>
      <c r="AO334" s="81">
        <v>0</v>
      </c>
      <c r="AP334" s="81">
        <v>0</v>
      </c>
      <c r="AQ334" s="81">
        <v>0</v>
      </c>
      <c r="AR334" s="81">
        <v>0</v>
      </c>
      <c r="AS334" s="81">
        <v>0</v>
      </c>
      <c r="AT334" s="81">
        <v>0</v>
      </c>
      <c r="AU334" s="81">
        <v>0</v>
      </c>
      <c r="AV334" s="81">
        <v>0</v>
      </c>
      <c r="AW334" s="81">
        <v>0</v>
      </c>
      <c r="AX334" s="81">
        <v>0</v>
      </c>
      <c r="AY334" s="81">
        <v>0</v>
      </c>
      <c r="AZ334" s="81">
        <v>0</v>
      </c>
      <c r="BA334" s="81">
        <v>0</v>
      </c>
      <c r="BB334" s="81">
        <v>0</v>
      </c>
      <c r="BC334" s="81"/>
      <c r="BD334" s="81"/>
      <c r="BE334" s="81"/>
      <c r="BF334" s="81"/>
      <c r="BG334" s="81"/>
      <c r="BH334" s="81"/>
      <c r="BI334" s="81"/>
      <c r="BJ334" s="81"/>
      <c r="BK334" s="81"/>
      <c r="BL334" s="81"/>
      <c r="BM334" s="81"/>
      <c r="BN334" s="81"/>
      <c r="BO334" s="81"/>
      <c r="BP334" s="81"/>
      <c r="BQ334" s="81"/>
      <c r="BR334" s="81"/>
      <c r="BS334" s="81"/>
      <c r="BT334" s="81"/>
      <c r="BU334" s="81"/>
      <c r="BV334" s="81"/>
      <c r="BW334" s="81"/>
      <c r="BX334" s="81"/>
      <c r="BY334" s="81"/>
      <c r="BZ334" s="81"/>
      <c r="CA334" s="81"/>
      <c r="CB334" s="81"/>
      <c r="CC334" s="81"/>
      <c r="CD334" s="81"/>
      <c r="CE334" s="81"/>
      <c r="CF334" s="81"/>
      <c r="CG334" s="81"/>
      <c r="CH334" s="81"/>
      <c r="CI334" s="81"/>
      <c r="CJ334" s="81"/>
      <c r="CK334" s="81"/>
      <c r="CL334" s="81"/>
      <c r="CM334" s="81"/>
      <c r="CN334" s="81"/>
      <c r="CO334" s="81"/>
      <c r="CP334" s="81"/>
      <c r="CQ334" s="81"/>
      <c r="CR334" s="81"/>
      <c r="CS334" s="81"/>
      <c r="CT334" s="81"/>
      <c r="CU334" s="81"/>
      <c r="CV334" s="81"/>
      <c r="CW334" s="81"/>
      <c r="CX334" s="81"/>
      <c r="CY334" s="81"/>
      <c r="CZ334" s="81"/>
      <c r="DA334" s="81"/>
      <c r="DB334" s="81"/>
      <c r="DC334" s="81"/>
      <c r="DD334" s="81"/>
      <c r="DE334" s="81"/>
      <c r="DF334" s="81"/>
      <c r="DG334" s="81"/>
      <c r="DH334" s="81"/>
      <c r="DI334" s="81"/>
      <c r="DJ334" s="81"/>
      <c r="DK334" s="81"/>
      <c r="DL334" s="81"/>
      <c r="DM334" s="81"/>
      <c r="DN334" s="81"/>
      <c r="DO334" s="81"/>
      <c r="DP334" s="81"/>
      <c r="DQ334" s="81"/>
      <c r="DR334" s="81"/>
      <c r="DS334" s="81"/>
    </row>
    <row r="335" spans="2:123" x14ac:dyDescent="0.2">
      <c r="B335" s="78" t="s">
        <v>908</v>
      </c>
      <c r="C335" s="78" t="s">
        <v>909</v>
      </c>
      <c r="D335" s="79" t="s">
        <v>910</v>
      </c>
      <c r="E335" s="79" t="s">
        <v>910</v>
      </c>
      <c r="F335" s="79" t="s">
        <v>911</v>
      </c>
      <c r="G335" s="80"/>
      <c r="H335" s="80">
        <v>44621</v>
      </c>
      <c r="I335" s="80">
        <v>44985</v>
      </c>
      <c r="J335" s="80"/>
      <c r="K335" s="65" t="s">
        <v>53</v>
      </c>
      <c r="L335" s="65" t="s">
        <v>70</v>
      </c>
      <c r="M335" s="65" t="s">
        <v>91</v>
      </c>
      <c r="N335" s="79" t="s">
        <v>377</v>
      </c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>
        <v>0</v>
      </c>
      <c r="AO335" s="81">
        <v>0</v>
      </c>
      <c r="AP335" s="81">
        <v>0</v>
      </c>
      <c r="AQ335" s="81">
        <v>0</v>
      </c>
      <c r="AR335" s="81">
        <v>0</v>
      </c>
      <c r="AS335" s="81">
        <v>0</v>
      </c>
      <c r="AT335" s="81">
        <v>0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1">
        <v>0</v>
      </c>
      <c r="BA335" s="81">
        <v>0</v>
      </c>
      <c r="BB335" s="81">
        <v>0</v>
      </c>
      <c r="BC335" s="81"/>
      <c r="BD335" s="81"/>
      <c r="BE335" s="81"/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1"/>
      <c r="BS335" s="81"/>
      <c r="BT335" s="81"/>
      <c r="BU335" s="81"/>
      <c r="BV335" s="81"/>
      <c r="BW335" s="81"/>
      <c r="BX335" s="81"/>
      <c r="BY335" s="81"/>
      <c r="BZ335" s="81"/>
      <c r="CA335" s="81"/>
      <c r="CB335" s="81"/>
      <c r="CC335" s="81"/>
      <c r="CD335" s="81"/>
      <c r="CE335" s="81"/>
      <c r="CF335" s="81"/>
      <c r="CG335" s="81"/>
      <c r="CH335" s="81"/>
      <c r="CI335" s="81"/>
      <c r="CJ335" s="81"/>
      <c r="CK335" s="81"/>
      <c r="CL335" s="81"/>
      <c r="CM335" s="81"/>
      <c r="CN335" s="81"/>
      <c r="CO335" s="81"/>
      <c r="CP335" s="81"/>
      <c r="CQ335" s="81"/>
      <c r="CR335" s="81"/>
      <c r="CS335" s="81"/>
      <c r="CT335" s="81"/>
      <c r="CU335" s="81"/>
      <c r="CV335" s="81"/>
      <c r="CW335" s="81"/>
      <c r="CX335" s="81"/>
      <c r="CY335" s="81"/>
      <c r="CZ335" s="81"/>
      <c r="DA335" s="81"/>
      <c r="DB335" s="81"/>
      <c r="DC335" s="81"/>
      <c r="DD335" s="81"/>
      <c r="DE335" s="81"/>
      <c r="DF335" s="81"/>
      <c r="DG335" s="81"/>
      <c r="DH335" s="81"/>
      <c r="DI335" s="81"/>
      <c r="DJ335" s="81"/>
      <c r="DK335" s="81"/>
      <c r="DL335" s="81"/>
      <c r="DM335" s="81"/>
      <c r="DN335" s="81"/>
      <c r="DO335" s="81"/>
      <c r="DP335" s="81"/>
      <c r="DQ335" s="81"/>
      <c r="DR335" s="81"/>
      <c r="DS335" s="81"/>
    </row>
    <row r="336" spans="2:123" x14ac:dyDescent="0.2">
      <c r="B336" s="78" t="s">
        <v>908</v>
      </c>
      <c r="C336" s="78" t="s">
        <v>909</v>
      </c>
      <c r="D336" s="79" t="s">
        <v>910</v>
      </c>
      <c r="E336" s="79" t="s">
        <v>910</v>
      </c>
      <c r="F336" s="79" t="s">
        <v>912</v>
      </c>
      <c r="G336" s="80"/>
      <c r="H336" s="80">
        <v>44621</v>
      </c>
      <c r="I336" s="80">
        <v>44985</v>
      </c>
      <c r="J336" s="80"/>
      <c r="K336" s="65" t="s">
        <v>53</v>
      </c>
      <c r="L336" s="65" t="s">
        <v>70</v>
      </c>
      <c r="M336" s="65" t="s">
        <v>91</v>
      </c>
      <c r="N336" s="79" t="s">
        <v>377</v>
      </c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>
        <v>0</v>
      </c>
      <c r="AO336" s="81">
        <v>0</v>
      </c>
      <c r="AP336" s="81">
        <v>0</v>
      </c>
      <c r="AQ336" s="81">
        <v>0</v>
      </c>
      <c r="AR336" s="81">
        <v>0</v>
      </c>
      <c r="AS336" s="81">
        <v>0</v>
      </c>
      <c r="AT336" s="81">
        <v>0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1">
        <v>0</v>
      </c>
      <c r="BA336" s="81">
        <v>0</v>
      </c>
      <c r="BB336" s="81">
        <v>0</v>
      </c>
      <c r="BC336" s="81"/>
      <c r="BD336" s="81"/>
      <c r="BE336" s="81"/>
      <c r="BF336" s="81"/>
      <c r="BG336" s="81"/>
      <c r="BH336" s="81"/>
      <c r="BI336" s="81"/>
      <c r="BJ336" s="81"/>
      <c r="BK336" s="81"/>
      <c r="BL336" s="81"/>
      <c r="BM336" s="81"/>
      <c r="BN336" s="81"/>
      <c r="BO336" s="81"/>
      <c r="BP336" s="81"/>
      <c r="BQ336" s="81"/>
      <c r="BR336" s="81"/>
      <c r="BS336" s="81"/>
      <c r="BT336" s="81"/>
      <c r="BU336" s="81"/>
      <c r="BV336" s="81"/>
      <c r="BW336" s="81"/>
      <c r="BX336" s="81"/>
      <c r="BY336" s="81"/>
      <c r="BZ336" s="81"/>
      <c r="CA336" s="81"/>
      <c r="CB336" s="81"/>
      <c r="CC336" s="81"/>
      <c r="CD336" s="81"/>
      <c r="CE336" s="81"/>
      <c r="CF336" s="81"/>
      <c r="CG336" s="81"/>
      <c r="CH336" s="81"/>
      <c r="CI336" s="81"/>
      <c r="CJ336" s="81"/>
      <c r="CK336" s="81"/>
      <c r="CL336" s="81"/>
      <c r="CM336" s="81"/>
      <c r="CN336" s="81"/>
      <c r="CO336" s="81"/>
      <c r="CP336" s="81"/>
      <c r="CQ336" s="81"/>
      <c r="CR336" s="81"/>
      <c r="CS336" s="81"/>
      <c r="CT336" s="81"/>
      <c r="CU336" s="81"/>
      <c r="CV336" s="81"/>
      <c r="CW336" s="81"/>
      <c r="CX336" s="81"/>
      <c r="CY336" s="81"/>
      <c r="CZ336" s="81"/>
      <c r="DA336" s="81"/>
      <c r="DB336" s="81"/>
      <c r="DC336" s="81"/>
      <c r="DD336" s="81"/>
      <c r="DE336" s="81"/>
      <c r="DF336" s="81"/>
      <c r="DG336" s="81"/>
      <c r="DH336" s="81"/>
      <c r="DI336" s="81"/>
      <c r="DJ336" s="81"/>
      <c r="DK336" s="81"/>
      <c r="DL336" s="81"/>
      <c r="DM336" s="81"/>
      <c r="DN336" s="81"/>
      <c r="DO336" s="81"/>
      <c r="DP336" s="81"/>
      <c r="DQ336" s="81"/>
      <c r="DR336" s="81"/>
      <c r="DS336" s="81"/>
    </row>
    <row r="337" spans="2:123" x14ac:dyDescent="0.2">
      <c r="B337" s="78" t="s">
        <v>913</v>
      </c>
      <c r="C337" s="78" t="s">
        <v>914</v>
      </c>
      <c r="D337" s="79" t="s">
        <v>915</v>
      </c>
      <c r="E337" s="79" t="s">
        <v>915</v>
      </c>
      <c r="F337" s="79" t="s">
        <v>916</v>
      </c>
      <c r="G337" s="80"/>
      <c r="H337" s="80">
        <v>44531</v>
      </c>
      <c r="I337" s="80">
        <v>44895</v>
      </c>
      <c r="J337" s="80"/>
      <c r="K337" s="65" t="s">
        <v>54</v>
      </c>
      <c r="L337" s="65" t="s">
        <v>70</v>
      </c>
      <c r="M337" s="65" t="s">
        <v>93</v>
      </c>
      <c r="N337" s="79" t="s">
        <v>377</v>
      </c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>
        <v>0</v>
      </c>
      <c r="AO337" s="81">
        <v>0</v>
      </c>
      <c r="AP337" s="81">
        <v>0</v>
      </c>
      <c r="AQ337" s="81">
        <v>0</v>
      </c>
      <c r="AR337" s="81">
        <v>0</v>
      </c>
      <c r="AS337" s="81">
        <v>0</v>
      </c>
      <c r="AT337" s="81">
        <v>0</v>
      </c>
      <c r="AU337" s="81">
        <v>0</v>
      </c>
      <c r="AV337" s="81">
        <v>0</v>
      </c>
      <c r="AW337" s="81">
        <v>0</v>
      </c>
      <c r="AX337" s="81">
        <v>0</v>
      </c>
      <c r="AY337" s="81">
        <v>0</v>
      </c>
      <c r="AZ337" s="81">
        <v>0</v>
      </c>
      <c r="BA337" s="81">
        <v>0</v>
      </c>
      <c r="BB337" s="81">
        <v>0</v>
      </c>
      <c r="BC337" s="81"/>
      <c r="BD337" s="81"/>
      <c r="BE337" s="81"/>
      <c r="BF337" s="81"/>
      <c r="BG337" s="81"/>
      <c r="BH337" s="81"/>
      <c r="BI337" s="81"/>
      <c r="BJ337" s="81"/>
      <c r="BK337" s="81"/>
      <c r="BL337" s="81"/>
      <c r="BM337" s="81"/>
      <c r="BN337" s="81"/>
      <c r="BO337" s="81"/>
      <c r="BP337" s="81"/>
      <c r="BQ337" s="81"/>
      <c r="BR337" s="81"/>
      <c r="BS337" s="81"/>
      <c r="BT337" s="81"/>
      <c r="BU337" s="81"/>
      <c r="BV337" s="81"/>
      <c r="BW337" s="81"/>
      <c r="BX337" s="81"/>
      <c r="BY337" s="81"/>
      <c r="BZ337" s="81"/>
      <c r="CA337" s="81"/>
      <c r="CB337" s="81"/>
      <c r="CC337" s="81"/>
      <c r="CD337" s="81"/>
      <c r="CE337" s="81"/>
      <c r="CF337" s="81"/>
      <c r="CG337" s="81"/>
      <c r="CH337" s="81"/>
      <c r="CI337" s="81"/>
      <c r="CJ337" s="81"/>
      <c r="CK337" s="81"/>
      <c r="CL337" s="81"/>
      <c r="CM337" s="81"/>
      <c r="CN337" s="81"/>
      <c r="CO337" s="81"/>
      <c r="CP337" s="81"/>
      <c r="CQ337" s="81"/>
      <c r="CR337" s="81"/>
      <c r="CS337" s="81"/>
      <c r="CT337" s="81"/>
      <c r="CU337" s="81"/>
      <c r="CV337" s="81"/>
      <c r="CW337" s="81"/>
      <c r="CX337" s="81"/>
      <c r="CY337" s="81"/>
      <c r="CZ337" s="81"/>
      <c r="DA337" s="81"/>
      <c r="DB337" s="81"/>
      <c r="DC337" s="81"/>
      <c r="DD337" s="81"/>
      <c r="DE337" s="81"/>
      <c r="DF337" s="81"/>
      <c r="DG337" s="81"/>
      <c r="DH337" s="81"/>
      <c r="DI337" s="81"/>
      <c r="DJ337" s="81"/>
      <c r="DK337" s="81"/>
      <c r="DL337" s="81"/>
      <c r="DM337" s="81"/>
      <c r="DN337" s="81"/>
      <c r="DO337" s="81"/>
      <c r="DP337" s="81"/>
      <c r="DQ337" s="81"/>
      <c r="DR337" s="81"/>
      <c r="DS337" s="81"/>
    </row>
    <row r="338" spans="2:123" x14ac:dyDescent="0.2">
      <c r="B338" s="78" t="s">
        <v>913</v>
      </c>
      <c r="C338" s="78" t="s">
        <v>914</v>
      </c>
      <c r="D338" s="79" t="s">
        <v>915</v>
      </c>
      <c r="E338" s="79" t="s">
        <v>915</v>
      </c>
      <c r="F338" s="79" t="s">
        <v>917</v>
      </c>
      <c r="G338" s="80"/>
      <c r="H338" s="80">
        <v>44531</v>
      </c>
      <c r="I338" s="80">
        <v>44895</v>
      </c>
      <c r="J338" s="80"/>
      <c r="K338" s="65" t="s">
        <v>54</v>
      </c>
      <c r="L338" s="65" t="s">
        <v>70</v>
      </c>
      <c r="M338" s="65" t="s">
        <v>93</v>
      </c>
      <c r="N338" s="79" t="s">
        <v>377</v>
      </c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>
        <v>0</v>
      </c>
      <c r="AO338" s="81">
        <v>0</v>
      </c>
      <c r="AP338" s="81">
        <v>0</v>
      </c>
      <c r="AQ338" s="81">
        <v>0</v>
      </c>
      <c r="AR338" s="81">
        <v>0</v>
      </c>
      <c r="AS338" s="81">
        <v>0</v>
      </c>
      <c r="AT338" s="81">
        <v>0</v>
      </c>
      <c r="AU338" s="81">
        <v>0</v>
      </c>
      <c r="AV338" s="81">
        <v>0</v>
      </c>
      <c r="AW338" s="81">
        <v>0</v>
      </c>
      <c r="AX338" s="81">
        <v>0</v>
      </c>
      <c r="AY338" s="81">
        <v>0</v>
      </c>
      <c r="AZ338" s="81">
        <v>0</v>
      </c>
      <c r="BA338" s="81">
        <v>0</v>
      </c>
      <c r="BB338" s="81">
        <v>0</v>
      </c>
      <c r="BC338" s="81"/>
      <c r="BD338" s="81"/>
      <c r="BE338" s="81"/>
      <c r="BF338" s="81"/>
      <c r="BG338" s="81"/>
      <c r="BH338" s="81"/>
      <c r="BI338" s="81"/>
      <c r="BJ338" s="81"/>
      <c r="BK338" s="81"/>
      <c r="BL338" s="81"/>
      <c r="BM338" s="81"/>
      <c r="BN338" s="81"/>
      <c r="BO338" s="81"/>
      <c r="BP338" s="81"/>
      <c r="BQ338" s="81"/>
      <c r="BR338" s="81"/>
      <c r="BS338" s="81"/>
      <c r="BT338" s="81"/>
      <c r="BU338" s="81"/>
      <c r="BV338" s="81"/>
      <c r="BW338" s="81"/>
      <c r="BX338" s="81"/>
      <c r="BY338" s="81"/>
      <c r="BZ338" s="81"/>
      <c r="CA338" s="81"/>
      <c r="CB338" s="81"/>
      <c r="CC338" s="81"/>
      <c r="CD338" s="81"/>
      <c r="CE338" s="81"/>
      <c r="CF338" s="81"/>
      <c r="CG338" s="81"/>
      <c r="CH338" s="81"/>
      <c r="CI338" s="81"/>
      <c r="CJ338" s="81"/>
      <c r="CK338" s="81"/>
      <c r="CL338" s="81"/>
      <c r="CM338" s="81"/>
      <c r="CN338" s="81"/>
      <c r="CO338" s="81"/>
      <c r="CP338" s="81"/>
      <c r="CQ338" s="81"/>
      <c r="CR338" s="81"/>
      <c r="CS338" s="81"/>
      <c r="CT338" s="81"/>
      <c r="CU338" s="81"/>
      <c r="CV338" s="81"/>
      <c r="CW338" s="81"/>
      <c r="CX338" s="81"/>
      <c r="CY338" s="81"/>
      <c r="CZ338" s="81"/>
      <c r="DA338" s="81"/>
      <c r="DB338" s="81"/>
      <c r="DC338" s="81"/>
      <c r="DD338" s="81"/>
      <c r="DE338" s="81"/>
      <c r="DF338" s="81"/>
      <c r="DG338" s="81"/>
      <c r="DH338" s="81"/>
      <c r="DI338" s="81"/>
      <c r="DJ338" s="81"/>
      <c r="DK338" s="81"/>
      <c r="DL338" s="81"/>
      <c r="DM338" s="81"/>
      <c r="DN338" s="81"/>
      <c r="DO338" s="81"/>
      <c r="DP338" s="81"/>
      <c r="DQ338" s="81"/>
      <c r="DR338" s="81"/>
      <c r="DS338" s="81"/>
    </row>
    <row r="339" spans="2:123" x14ac:dyDescent="0.2">
      <c r="B339" s="78"/>
      <c r="C339" s="78"/>
      <c r="D339" s="79" t="s">
        <v>918</v>
      </c>
      <c r="E339" s="79" t="s">
        <v>918</v>
      </c>
      <c r="F339" s="79" t="s">
        <v>919</v>
      </c>
      <c r="G339" s="80"/>
      <c r="H339" s="80">
        <v>45323</v>
      </c>
      <c r="I339" s="80">
        <v>45443</v>
      </c>
      <c r="J339" s="80"/>
      <c r="K339" s="65" t="s">
        <v>65</v>
      </c>
      <c r="L339" s="65" t="s">
        <v>70</v>
      </c>
      <c r="M339" s="65" t="s">
        <v>93</v>
      </c>
      <c r="N339" s="79" t="s">
        <v>377</v>
      </c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>
        <v>0</v>
      </c>
      <c r="AO339" s="81">
        <v>3762.4006708201682</v>
      </c>
      <c r="AP339" s="81">
        <v>156.92792654410584</v>
      </c>
      <c r="AQ339" s="81">
        <v>151.74044330061477</v>
      </c>
      <c r="AR339" s="81">
        <v>705.49988095205129</v>
      </c>
      <c r="AS339" s="81">
        <v>0</v>
      </c>
      <c r="AT339" s="81">
        <v>0</v>
      </c>
      <c r="AU339" s="81">
        <v>0</v>
      </c>
      <c r="AV339" s="81">
        <v>0</v>
      </c>
      <c r="AW339" s="81">
        <v>0</v>
      </c>
      <c r="AX339" s="81">
        <v>0</v>
      </c>
      <c r="AY339" s="81">
        <v>0</v>
      </c>
      <c r="AZ339" s="81">
        <v>0</v>
      </c>
      <c r="BA339" s="81">
        <v>0</v>
      </c>
      <c r="BB339" s="81">
        <v>0</v>
      </c>
      <c r="BC339" s="81"/>
      <c r="BD339" s="81"/>
      <c r="BE339" s="81"/>
      <c r="BF339" s="81"/>
      <c r="BG339" s="81"/>
      <c r="BH339" s="81"/>
      <c r="BI339" s="81"/>
      <c r="BJ339" s="81"/>
      <c r="BK339" s="81"/>
      <c r="BL339" s="81"/>
      <c r="BM339" s="81"/>
      <c r="BN339" s="81"/>
      <c r="BO339" s="81"/>
      <c r="BP339" s="81"/>
      <c r="BQ339" s="81"/>
      <c r="BR339" s="81"/>
      <c r="BS339" s="81"/>
      <c r="BT339" s="81"/>
      <c r="BU339" s="81"/>
      <c r="BV339" s="81"/>
      <c r="BW339" s="81"/>
      <c r="BX339" s="81"/>
      <c r="BY339" s="81"/>
      <c r="BZ339" s="81"/>
      <c r="CA339" s="81"/>
      <c r="CB339" s="81"/>
      <c r="CC339" s="81"/>
      <c r="CD339" s="81"/>
      <c r="CE339" s="81"/>
      <c r="CF339" s="81"/>
      <c r="CG339" s="81"/>
      <c r="CH339" s="81"/>
      <c r="CI339" s="81"/>
      <c r="CJ339" s="81"/>
      <c r="CK339" s="81"/>
      <c r="CL339" s="81"/>
      <c r="CM339" s="81"/>
      <c r="CN339" s="81"/>
      <c r="CO339" s="81"/>
      <c r="CP339" s="81"/>
      <c r="CQ339" s="81"/>
      <c r="CR339" s="81"/>
      <c r="CS339" s="81"/>
      <c r="CT339" s="81"/>
      <c r="CU339" s="81"/>
      <c r="CV339" s="81"/>
      <c r="CW339" s="81"/>
      <c r="CX339" s="81"/>
      <c r="CY339" s="81"/>
      <c r="CZ339" s="81"/>
      <c r="DA339" s="81"/>
      <c r="DB339" s="81"/>
      <c r="DC339" s="81"/>
      <c r="DD339" s="81"/>
      <c r="DE339" s="81"/>
      <c r="DF339" s="81"/>
      <c r="DG339" s="81"/>
      <c r="DH339" s="81"/>
      <c r="DI339" s="81"/>
      <c r="DJ339" s="81"/>
      <c r="DK339" s="81"/>
      <c r="DL339" s="81"/>
      <c r="DM339" s="81"/>
      <c r="DN339" s="81"/>
      <c r="DO339" s="81"/>
      <c r="DP339" s="81"/>
      <c r="DQ339" s="81"/>
      <c r="DR339" s="81"/>
      <c r="DS339" s="81"/>
    </row>
    <row r="340" spans="2:123" x14ac:dyDescent="0.2">
      <c r="B340" s="78" t="s">
        <v>253</v>
      </c>
      <c r="C340" s="78" t="s">
        <v>920</v>
      </c>
      <c r="D340" s="79" t="s">
        <v>255</v>
      </c>
      <c r="E340" s="79" t="s">
        <v>256</v>
      </c>
      <c r="F340" s="79" t="s">
        <v>921</v>
      </c>
      <c r="G340" s="80"/>
      <c r="H340" s="80">
        <v>44798</v>
      </c>
      <c r="I340" s="80">
        <v>45893</v>
      </c>
      <c r="J340" s="80"/>
      <c r="K340" s="65" t="s">
        <v>63</v>
      </c>
      <c r="L340" s="65" t="s">
        <v>70</v>
      </c>
      <c r="M340" s="65" t="s">
        <v>93</v>
      </c>
      <c r="N340" s="79" t="s">
        <v>377</v>
      </c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>
        <v>0</v>
      </c>
      <c r="AO340" s="81">
        <v>0</v>
      </c>
      <c r="AP340" s="81">
        <v>0</v>
      </c>
      <c r="AQ340" s="81">
        <v>0</v>
      </c>
      <c r="AR340" s="81">
        <v>0</v>
      </c>
      <c r="AS340" s="81">
        <v>0</v>
      </c>
      <c r="AT340" s="81">
        <v>0</v>
      </c>
      <c r="AU340" s="81">
        <v>0</v>
      </c>
      <c r="AV340" s="81">
        <v>0</v>
      </c>
      <c r="AW340" s="81">
        <v>0</v>
      </c>
      <c r="AX340" s="81">
        <v>0</v>
      </c>
      <c r="AY340" s="81">
        <v>0</v>
      </c>
      <c r="AZ340" s="81">
        <v>0</v>
      </c>
      <c r="BA340" s="81">
        <v>0</v>
      </c>
      <c r="BB340" s="81">
        <v>0</v>
      </c>
      <c r="BC340" s="81"/>
      <c r="BD340" s="81"/>
      <c r="BE340" s="81"/>
      <c r="BF340" s="81"/>
      <c r="BG340" s="81"/>
      <c r="BH340" s="81"/>
      <c r="BI340" s="81"/>
      <c r="BJ340" s="81"/>
      <c r="BK340" s="81"/>
      <c r="BL340" s="81"/>
      <c r="BM340" s="81"/>
      <c r="BN340" s="81"/>
      <c r="BO340" s="81"/>
      <c r="BP340" s="81"/>
      <c r="BQ340" s="81"/>
      <c r="BR340" s="81"/>
      <c r="BS340" s="81"/>
      <c r="BT340" s="81"/>
      <c r="BU340" s="81"/>
      <c r="BV340" s="81"/>
      <c r="BW340" s="81"/>
      <c r="BX340" s="81"/>
      <c r="BY340" s="81"/>
      <c r="BZ340" s="81"/>
      <c r="CA340" s="81"/>
      <c r="CB340" s="81"/>
      <c r="CC340" s="81"/>
      <c r="CD340" s="81"/>
      <c r="CE340" s="81"/>
      <c r="CF340" s="81"/>
      <c r="CG340" s="81"/>
      <c r="CH340" s="81"/>
      <c r="CI340" s="81"/>
      <c r="CJ340" s="81"/>
      <c r="CK340" s="81"/>
      <c r="CL340" s="81"/>
      <c r="CM340" s="81"/>
      <c r="CN340" s="81"/>
      <c r="CO340" s="81"/>
      <c r="CP340" s="81"/>
      <c r="CQ340" s="81"/>
      <c r="CR340" s="81"/>
      <c r="CS340" s="81"/>
      <c r="CT340" s="81"/>
      <c r="CU340" s="81"/>
      <c r="CV340" s="81"/>
      <c r="CW340" s="81"/>
      <c r="CX340" s="81"/>
      <c r="CY340" s="81"/>
      <c r="CZ340" s="81"/>
      <c r="DA340" s="81"/>
      <c r="DB340" s="81"/>
      <c r="DC340" s="81"/>
      <c r="DD340" s="81"/>
      <c r="DE340" s="81"/>
      <c r="DF340" s="81"/>
      <c r="DG340" s="81"/>
      <c r="DH340" s="81"/>
      <c r="DI340" s="81"/>
      <c r="DJ340" s="81"/>
      <c r="DK340" s="81"/>
      <c r="DL340" s="81"/>
      <c r="DM340" s="81"/>
      <c r="DN340" s="81"/>
      <c r="DO340" s="81"/>
      <c r="DP340" s="81"/>
      <c r="DQ340" s="81"/>
      <c r="DR340" s="81"/>
      <c r="DS340" s="81"/>
    </row>
    <row r="341" spans="2:123" x14ac:dyDescent="0.2">
      <c r="B341" s="78" t="s">
        <v>253</v>
      </c>
      <c r="C341" s="78" t="s">
        <v>922</v>
      </c>
      <c r="D341" s="79" t="s">
        <v>923</v>
      </c>
      <c r="E341" s="79" t="s">
        <v>256</v>
      </c>
      <c r="F341" s="79" t="s">
        <v>924</v>
      </c>
      <c r="G341" s="80"/>
      <c r="H341" s="80">
        <v>44207</v>
      </c>
      <c r="I341" s="80">
        <v>44651</v>
      </c>
      <c r="J341" s="80"/>
      <c r="K341" s="65"/>
      <c r="L341" s="65"/>
      <c r="M341" s="65"/>
      <c r="N341" s="79" t="s">
        <v>377</v>
      </c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>
        <v>0</v>
      </c>
      <c r="AO341" s="81">
        <v>0</v>
      </c>
      <c r="AP341" s="81">
        <v>0</v>
      </c>
      <c r="AQ341" s="81">
        <v>0</v>
      </c>
      <c r="AR341" s="81">
        <v>0</v>
      </c>
      <c r="AS341" s="81">
        <v>0</v>
      </c>
      <c r="AT341" s="81">
        <v>0</v>
      </c>
      <c r="AU341" s="81">
        <v>0</v>
      </c>
      <c r="AV341" s="81">
        <v>0</v>
      </c>
      <c r="AW341" s="81">
        <v>0</v>
      </c>
      <c r="AX341" s="81">
        <v>0</v>
      </c>
      <c r="AY341" s="81">
        <v>0</v>
      </c>
      <c r="AZ341" s="81">
        <v>0</v>
      </c>
      <c r="BA341" s="81">
        <v>0</v>
      </c>
      <c r="BB341" s="81">
        <v>0</v>
      </c>
      <c r="BC341" s="81"/>
      <c r="BD341" s="81"/>
      <c r="BE341" s="81"/>
      <c r="BF341" s="81"/>
      <c r="BG341" s="81"/>
      <c r="BH341" s="81"/>
      <c r="BI341" s="81"/>
      <c r="BJ341" s="81"/>
      <c r="BK341" s="81"/>
      <c r="BL341" s="81"/>
      <c r="BM341" s="81"/>
      <c r="BN341" s="81"/>
      <c r="BO341" s="81"/>
      <c r="BP341" s="81"/>
      <c r="BQ341" s="81"/>
      <c r="BR341" s="81"/>
      <c r="BS341" s="81"/>
      <c r="BT341" s="81"/>
      <c r="BU341" s="81"/>
      <c r="BV341" s="81"/>
      <c r="BW341" s="81"/>
      <c r="BX341" s="81"/>
      <c r="BY341" s="81"/>
      <c r="BZ341" s="81"/>
      <c r="CA341" s="81"/>
      <c r="CB341" s="81"/>
      <c r="CC341" s="81"/>
      <c r="CD341" s="81"/>
      <c r="CE341" s="81"/>
      <c r="CF341" s="81"/>
      <c r="CG341" s="81"/>
      <c r="CH341" s="81"/>
      <c r="CI341" s="81"/>
      <c r="CJ341" s="81"/>
      <c r="CK341" s="81"/>
      <c r="CL341" s="81"/>
      <c r="CM341" s="81"/>
      <c r="CN341" s="81"/>
      <c r="CO341" s="81"/>
      <c r="CP341" s="81"/>
      <c r="CQ341" s="81"/>
      <c r="CR341" s="81"/>
      <c r="CS341" s="81"/>
      <c r="CT341" s="81"/>
      <c r="CU341" s="81"/>
      <c r="CV341" s="81"/>
      <c r="CW341" s="81"/>
      <c r="CX341" s="81"/>
      <c r="CY341" s="81"/>
      <c r="CZ341" s="81"/>
      <c r="DA341" s="81"/>
      <c r="DB341" s="81"/>
      <c r="DC341" s="81"/>
      <c r="DD341" s="81"/>
      <c r="DE341" s="81"/>
      <c r="DF341" s="81"/>
      <c r="DG341" s="81"/>
      <c r="DH341" s="81"/>
      <c r="DI341" s="81"/>
      <c r="DJ341" s="81"/>
      <c r="DK341" s="81"/>
      <c r="DL341" s="81"/>
      <c r="DM341" s="81"/>
      <c r="DN341" s="81"/>
      <c r="DO341" s="81"/>
      <c r="DP341" s="81"/>
      <c r="DQ341" s="81"/>
      <c r="DR341" s="81"/>
      <c r="DS341" s="81"/>
    </row>
    <row r="342" spans="2:123" x14ac:dyDescent="0.2">
      <c r="B342" s="78" t="s">
        <v>925</v>
      </c>
      <c r="C342" s="78" t="s">
        <v>926</v>
      </c>
      <c r="D342" s="79" t="s">
        <v>927</v>
      </c>
      <c r="E342" s="79" t="s">
        <v>928</v>
      </c>
      <c r="F342" s="79" t="s">
        <v>929</v>
      </c>
      <c r="G342" s="80"/>
      <c r="H342" s="80">
        <v>44562</v>
      </c>
      <c r="I342" s="80">
        <v>44926</v>
      </c>
      <c r="J342" s="80"/>
      <c r="K342" s="65"/>
      <c r="L342" s="65"/>
      <c r="M342" s="65"/>
      <c r="N342" s="79" t="s">
        <v>377</v>
      </c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>
        <v>0</v>
      </c>
      <c r="AO342" s="81">
        <v>0</v>
      </c>
      <c r="AP342" s="81">
        <v>0</v>
      </c>
      <c r="AQ342" s="81">
        <v>0</v>
      </c>
      <c r="AR342" s="81">
        <v>0</v>
      </c>
      <c r="AS342" s="81">
        <v>0</v>
      </c>
      <c r="AT342" s="81">
        <v>0</v>
      </c>
      <c r="AU342" s="81">
        <v>0</v>
      </c>
      <c r="AV342" s="81">
        <v>0</v>
      </c>
      <c r="AW342" s="81">
        <v>0</v>
      </c>
      <c r="AX342" s="81">
        <v>0</v>
      </c>
      <c r="AY342" s="81">
        <v>0</v>
      </c>
      <c r="AZ342" s="81">
        <v>0</v>
      </c>
      <c r="BA342" s="81">
        <v>0</v>
      </c>
      <c r="BB342" s="81">
        <v>0</v>
      </c>
      <c r="BC342" s="81"/>
      <c r="BD342" s="81"/>
      <c r="BE342" s="81"/>
      <c r="BF342" s="81"/>
      <c r="BG342" s="81"/>
      <c r="BH342" s="81"/>
      <c r="BI342" s="81"/>
      <c r="BJ342" s="81"/>
      <c r="BK342" s="81"/>
      <c r="BL342" s="81"/>
      <c r="BM342" s="81"/>
      <c r="BN342" s="81"/>
      <c r="BO342" s="81"/>
      <c r="BP342" s="81"/>
      <c r="BQ342" s="81"/>
      <c r="BR342" s="81"/>
      <c r="BS342" s="81"/>
      <c r="BT342" s="81"/>
      <c r="BU342" s="81"/>
      <c r="BV342" s="81"/>
      <c r="BW342" s="81"/>
      <c r="BX342" s="81"/>
      <c r="BY342" s="81"/>
      <c r="BZ342" s="81"/>
      <c r="CA342" s="81"/>
      <c r="CB342" s="81"/>
      <c r="CC342" s="81"/>
      <c r="CD342" s="81"/>
      <c r="CE342" s="81"/>
      <c r="CF342" s="81"/>
      <c r="CG342" s="81"/>
      <c r="CH342" s="81"/>
      <c r="CI342" s="81"/>
      <c r="CJ342" s="81"/>
      <c r="CK342" s="81"/>
      <c r="CL342" s="81"/>
      <c r="CM342" s="81"/>
      <c r="CN342" s="81"/>
      <c r="CO342" s="81"/>
      <c r="CP342" s="81"/>
      <c r="CQ342" s="81"/>
      <c r="CR342" s="81"/>
      <c r="CS342" s="81"/>
      <c r="CT342" s="81"/>
      <c r="CU342" s="81"/>
      <c r="CV342" s="81"/>
      <c r="CW342" s="81"/>
      <c r="CX342" s="81"/>
      <c r="CY342" s="81"/>
      <c r="CZ342" s="81"/>
      <c r="DA342" s="81"/>
      <c r="DB342" s="81"/>
      <c r="DC342" s="81"/>
      <c r="DD342" s="81"/>
      <c r="DE342" s="81"/>
      <c r="DF342" s="81"/>
      <c r="DG342" s="81"/>
      <c r="DH342" s="81"/>
      <c r="DI342" s="81"/>
      <c r="DJ342" s="81"/>
      <c r="DK342" s="81"/>
      <c r="DL342" s="81"/>
      <c r="DM342" s="81"/>
      <c r="DN342" s="81"/>
      <c r="DO342" s="81"/>
      <c r="DP342" s="81"/>
      <c r="DQ342" s="81"/>
      <c r="DR342" s="81"/>
      <c r="DS342" s="81"/>
    </row>
    <row r="343" spans="2:123" x14ac:dyDescent="0.2">
      <c r="B343" s="78" t="s">
        <v>157</v>
      </c>
      <c r="C343" s="78" t="s">
        <v>930</v>
      </c>
      <c r="D343" s="79" t="s">
        <v>931</v>
      </c>
      <c r="E343" s="79" t="s">
        <v>160</v>
      </c>
      <c r="F343" s="79" t="s">
        <v>932</v>
      </c>
      <c r="G343" s="80"/>
      <c r="H343" s="80">
        <v>44411</v>
      </c>
      <c r="I343" s="80">
        <v>46236</v>
      </c>
      <c r="J343" s="80"/>
      <c r="K343" s="65" t="s">
        <v>46</v>
      </c>
      <c r="L343" s="65" t="s">
        <v>70</v>
      </c>
      <c r="M343" s="65" t="s">
        <v>93</v>
      </c>
      <c r="N343" s="79" t="s">
        <v>377</v>
      </c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>
        <v>490.6185693031216</v>
      </c>
      <c r="AO343" s="81">
        <v>22319.118053522383</v>
      </c>
      <c r="AP343" s="81">
        <v>19668.417536753779</v>
      </c>
      <c r="AQ343" s="81">
        <v>633.42983756252625</v>
      </c>
      <c r="AR343" s="81">
        <v>755.20087686580132</v>
      </c>
      <c r="AS343" s="81">
        <v>14784.363956841085</v>
      </c>
      <c r="AT343" s="81">
        <v>487.76767263977155</v>
      </c>
      <c r="AU343" s="81">
        <v>486.11788239198671</v>
      </c>
      <c r="AV343" s="81">
        <v>470.78288204112732</v>
      </c>
      <c r="AW343" s="81">
        <v>0</v>
      </c>
      <c r="AX343" s="81">
        <v>0</v>
      </c>
      <c r="AY343" s="81">
        <v>0</v>
      </c>
      <c r="AZ343" s="81">
        <v>0</v>
      </c>
      <c r="BA343" s="81">
        <v>0</v>
      </c>
      <c r="BB343" s="81">
        <v>28020.997851398926</v>
      </c>
      <c r="BC343" s="81">
        <f>9975/17</f>
        <v>586.76470588235293</v>
      </c>
      <c r="BD343" s="81"/>
      <c r="BE343" s="81">
        <f t="shared" ref="BE343:BS343" si="2">9975/17</f>
        <v>586.76470588235293</v>
      </c>
      <c r="BF343" s="81">
        <f t="shared" si="2"/>
        <v>586.76470588235293</v>
      </c>
      <c r="BG343" s="81">
        <f t="shared" si="2"/>
        <v>586.76470588235293</v>
      </c>
      <c r="BH343" s="81">
        <f t="shared" si="2"/>
        <v>586.76470588235293</v>
      </c>
      <c r="BI343" s="81">
        <f t="shared" si="2"/>
        <v>586.76470588235293</v>
      </c>
      <c r="BJ343" s="81">
        <f t="shared" si="2"/>
        <v>586.76470588235293</v>
      </c>
      <c r="BK343" s="81">
        <f t="shared" si="2"/>
        <v>586.76470588235293</v>
      </c>
      <c r="BL343" s="81">
        <f t="shared" si="2"/>
        <v>586.76470588235293</v>
      </c>
      <c r="BM343" s="81">
        <f t="shared" si="2"/>
        <v>586.76470588235293</v>
      </c>
      <c r="BN343" s="81">
        <f t="shared" si="2"/>
        <v>586.76470588235293</v>
      </c>
      <c r="BO343" s="81">
        <f t="shared" si="2"/>
        <v>586.76470588235293</v>
      </c>
      <c r="BP343" s="81">
        <f t="shared" si="2"/>
        <v>586.76470588235293</v>
      </c>
      <c r="BQ343" s="81">
        <f t="shared" si="2"/>
        <v>586.76470588235293</v>
      </c>
      <c r="BR343" s="81">
        <f t="shared" si="2"/>
        <v>586.76470588235293</v>
      </c>
      <c r="BS343" s="81">
        <f t="shared" si="2"/>
        <v>586.76470588235293</v>
      </c>
      <c r="BT343" s="81">
        <v>0</v>
      </c>
      <c r="BU343" s="81">
        <v>0</v>
      </c>
      <c r="BV343" s="81">
        <v>0</v>
      </c>
      <c r="BW343" s="81">
        <v>0</v>
      </c>
      <c r="BX343" s="81"/>
      <c r="BY343" s="81"/>
      <c r="BZ343" s="81"/>
      <c r="CA343" s="81"/>
      <c r="CB343" s="81"/>
      <c r="CC343" s="81"/>
      <c r="CD343" s="81"/>
      <c r="CE343" s="81"/>
      <c r="CF343" s="81"/>
      <c r="CG343" s="81"/>
      <c r="CH343" s="81"/>
      <c r="CI343" s="81"/>
      <c r="CJ343" s="81"/>
      <c r="CK343" s="81"/>
      <c r="CL343" s="81"/>
      <c r="CM343" s="81"/>
      <c r="CN343" s="81"/>
      <c r="CO343" s="81"/>
      <c r="CP343" s="81"/>
      <c r="CQ343" s="81"/>
      <c r="CR343" s="81"/>
      <c r="CS343" s="81"/>
      <c r="CT343" s="81"/>
      <c r="CU343" s="81"/>
      <c r="CV343" s="81"/>
      <c r="CW343" s="81"/>
      <c r="CX343" s="81"/>
      <c r="CY343" s="81"/>
      <c r="CZ343" s="81"/>
      <c r="DA343" s="81"/>
      <c r="DB343" s="81"/>
      <c r="DC343" s="81"/>
      <c r="DD343" s="81"/>
      <c r="DE343" s="81"/>
      <c r="DF343" s="81"/>
      <c r="DG343" s="81"/>
      <c r="DH343" s="81"/>
      <c r="DI343" s="81"/>
      <c r="DJ343" s="81"/>
      <c r="DK343" s="81"/>
      <c r="DL343" s="81"/>
      <c r="DM343" s="81"/>
      <c r="DN343" s="81"/>
      <c r="DO343" s="81"/>
      <c r="DP343" s="81"/>
      <c r="DQ343" s="81"/>
      <c r="DR343" s="81"/>
      <c r="DS343" s="81"/>
    </row>
    <row r="344" spans="2:123" x14ac:dyDescent="0.2">
      <c r="B344" s="78" t="s">
        <v>157</v>
      </c>
      <c r="C344" s="78" t="s">
        <v>930</v>
      </c>
      <c r="D344" s="79" t="s">
        <v>933</v>
      </c>
      <c r="E344" s="79" t="s">
        <v>160</v>
      </c>
      <c r="F344" s="79" t="s">
        <v>934</v>
      </c>
      <c r="G344" s="80"/>
      <c r="H344" s="80">
        <v>44927</v>
      </c>
      <c r="I344" s="80">
        <v>45138</v>
      </c>
      <c r="J344" s="80"/>
      <c r="K344" s="65" t="s">
        <v>46</v>
      </c>
      <c r="L344" s="65" t="s">
        <v>70</v>
      </c>
      <c r="M344" s="65" t="s">
        <v>93</v>
      </c>
      <c r="N344" s="79" t="s">
        <v>377</v>
      </c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>
        <v>0</v>
      </c>
      <c r="AO344" s="81">
        <v>0</v>
      </c>
      <c r="AP344" s="81">
        <v>0</v>
      </c>
      <c r="AQ344" s="81">
        <v>0</v>
      </c>
      <c r="AR344" s="81">
        <v>0</v>
      </c>
      <c r="AS344" s="81">
        <v>0</v>
      </c>
      <c r="AT344" s="81">
        <v>0</v>
      </c>
      <c r="AU344" s="81">
        <v>0</v>
      </c>
      <c r="AV344" s="81">
        <v>0</v>
      </c>
      <c r="AW344" s="81">
        <v>0</v>
      </c>
      <c r="AX344" s="81">
        <v>0</v>
      </c>
      <c r="AY344" s="81">
        <v>0</v>
      </c>
      <c r="AZ344" s="81">
        <v>0</v>
      </c>
      <c r="BA344" s="81">
        <v>0</v>
      </c>
      <c r="BB344" s="81">
        <v>0</v>
      </c>
      <c r="BC344" s="81"/>
      <c r="BD344" s="81"/>
      <c r="BE344" s="81"/>
      <c r="BF344" s="81"/>
      <c r="BG344" s="81"/>
      <c r="BH344" s="81"/>
      <c r="BI344" s="81"/>
      <c r="BJ344" s="81"/>
      <c r="BK344" s="81"/>
      <c r="BL344" s="81"/>
      <c r="BM344" s="81"/>
      <c r="BN344" s="81"/>
      <c r="BO344" s="81"/>
      <c r="BP344" s="81"/>
      <c r="BQ344" s="81"/>
      <c r="BR344" s="81"/>
      <c r="BS344" s="81"/>
      <c r="BT344" s="81"/>
      <c r="BU344" s="81"/>
      <c r="BV344" s="81"/>
      <c r="BW344" s="81"/>
      <c r="BX344" s="81"/>
      <c r="BY344" s="81"/>
      <c r="BZ344" s="81"/>
      <c r="CA344" s="81"/>
      <c r="CB344" s="81"/>
      <c r="CC344" s="81"/>
      <c r="CD344" s="81"/>
      <c r="CE344" s="81"/>
      <c r="CF344" s="81"/>
      <c r="CG344" s="81"/>
      <c r="CH344" s="81"/>
      <c r="CI344" s="81"/>
      <c r="CJ344" s="81"/>
      <c r="CK344" s="81"/>
      <c r="CL344" s="81"/>
      <c r="CM344" s="81"/>
      <c r="CN344" s="81"/>
      <c r="CO344" s="81"/>
      <c r="CP344" s="81"/>
      <c r="CQ344" s="81"/>
      <c r="CR344" s="81"/>
      <c r="CS344" s="81"/>
      <c r="CT344" s="81"/>
      <c r="CU344" s="81"/>
      <c r="CV344" s="81"/>
      <c r="CW344" s="81"/>
      <c r="CX344" s="81"/>
      <c r="CY344" s="81"/>
      <c r="CZ344" s="81"/>
      <c r="DA344" s="81"/>
      <c r="DB344" s="81"/>
      <c r="DC344" s="81"/>
      <c r="DD344" s="81"/>
      <c r="DE344" s="81"/>
      <c r="DF344" s="81"/>
      <c r="DG344" s="81"/>
      <c r="DH344" s="81"/>
      <c r="DI344" s="81"/>
      <c r="DJ344" s="81"/>
      <c r="DK344" s="81"/>
      <c r="DL344" s="81"/>
      <c r="DM344" s="81"/>
      <c r="DN344" s="81"/>
      <c r="DO344" s="81"/>
      <c r="DP344" s="81"/>
      <c r="DQ344" s="81"/>
      <c r="DR344" s="81"/>
      <c r="DS344" s="81"/>
    </row>
    <row r="345" spans="2:123" x14ac:dyDescent="0.2">
      <c r="B345" s="78" t="s">
        <v>157</v>
      </c>
      <c r="C345" s="78" t="s">
        <v>930</v>
      </c>
      <c r="D345" s="79" t="s">
        <v>933</v>
      </c>
      <c r="E345" s="79" t="s">
        <v>160</v>
      </c>
      <c r="F345" s="79" t="s">
        <v>935</v>
      </c>
      <c r="G345" s="80"/>
      <c r="H345" s="80">
        <v>45292</v>
      </c>
      <c r="I345" s="80">
        <v>45322</v>
      </c>
      <c r="J345" s="80"/>
      <c r="K345" s="65" t="s">
        <v>46</v>
      </c>
      <c r="L345" s="65" t="s">
        <v>70</v>
      </c>
      <c r="M345" s="65" t="s">
        <v>93</v>
      </c>
      <c r="N345" s="79" t="s">
        <v>377</v>
      </c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>
        <v>49779.382591200003</v>
      </c>
      <c r="AO345" s="81">
        <v>0</v>
      </c>
      <c r="AP345" s="81">
        <v>0</v>
      </c>
      <c r="AQ345" s="81">
        <v>0</v>
      </c>
      <c r="AR345" s="81">
        <v>0</v>
      </c>
      <c r="AS345" s="81">
        <v>0</v>
      </c>
      <c r="AT345" s="81">
        <v>0</v>
      </c>
      <c r="AU345" s="81">
        <v>0</v>
      </c>
      <c r="AV345" s="81">
        <v>0</v>
      </c>
      <c r="AW345" s="81">
        <v>0</v>
      </c>
      <c r="AX345" s="81">
        <v>0</v>
      </c>
      <c r="AY345" s="81">
        <v>0</v>
      </c>
      <c r="AZ345" s="81">
        <v>0</v>
      </c>
      <c r="BA345" s="81">
        <v>0</v>
      </c>
      <c r="BB345" s="81">
        <v>0</v>
      </c>
      <c r="BC345" s="81"/>
      <c r="BD345" s="81"/>
      <c r="BE345" s="81"/>
      <c r="BF345" s="81"/>
      <c r="BG345" s="81"/>
      <c r="BH345" s="81"/>
      <c r="BI345" s="81"/>
      <c r="BJ345" s="81"/>
      <c r="BK345" s="81"/>
      <c r="BL345" s="81"/>
      <c r="BM345" s="81"/>
      <c r="BN345" s="81"/>
      <c r="BO345" s="81"/>
      <c r="BP345" s="81"/>
      <c r="BQ345" s="81"/>
      <c r="BR345" s="81"/>
      <c r="BS345" s="81"/>
      <c r="BT345" s="81"/>
      <c r="BU345" s="81"/>
      <c r="BV345" s="81"/>
      <c r="BW345" s="81"/>
      <c r="BX345" s="81"/>
      <c r="BY345" s="81"/>
      <c r="BZ345" s="81"/>
      <c r="CA345" s="81"/>
      <c r="CB345" s="81"/>
      <c r="CC345" s="81"/>
      <c r="CD345" s="81"/>
      <c r="CE345" s="81"/>
      <c r="CF345" s="81"/>
      <c r="CG345" s="81"/>
      <c r="CH345" s="81"/>
      <c r="CI345" s="81"/>
      <c r="CJ345" s="81"/>
      <c r="CK345" s="81"/>
      <c r="CL345" s="81"/>
      <c r="CM345" s="81"/>
      <c r="CN345" s="81"/>
      <c r="CO345" s="81"/>
      <c r="CP345" s="81"/>
      <c r="CQ345" s="81"/>
      <c r="CR345" s="81"/>
      <c r="CS345" s="81"/>
      <c r="CT345" s="81"/>
      <c r="CU345" s="81"/>
      <c r="CV345" s="81"/>
      <c r="CW345" s="81"/>
      <c r="CX345" s="81"/>
      <c r="CY345" s="81"/>
      <c r="CZ345" s="81"/>
      <c r="DA345" s="81"/>
      <c r="DB345" s="81"/>
      <c r="DC345" s="81"/>
      <c r="DD345" s="81"/>
      <c r="DE345" s="81"/>
      <c r="DF345" s="81"/>
      <c r="DG345" s="81"/>
      <c r="DH345" s="81"/>
      <c r="DI345" s="81"/>
      <c r="DJ345" s="81"/>
      <c r="DK345" s="81"/>
      <c r="DL345" s="81"/>
      <c r="DM345" s="81"/>
      <c r="DN345" s="81"/>
      <c r="DO345" s="81"/>
      <c r="DP345" s="81"/>
      <c r="DQ345" s="81"/>
      <c r="DR345" s="81"/>
      <c r="DS345" s="81"/>
    </row>
    <row r="346" spans="2:123" x14ac:dyDescent="0.2">
      <c r="B346" s="78" t="s">
        <v>157</v>
      </c>
      <c r="C346" s="78" t="s">
        <v>936</v>
      </c>
      <c r="D346" s="79" t="s">
        <v>937</v>
      </c>
      <c r="E346" s="79" t="s">
        <v>160</v>
      </c>
      <c r="F346" s="79" t="s">
        <v>938</v>
      </c>
      <c r="G346" s="80"/>
      <c r="H346" s="80">
        <v>44363</v>
      </c>
      <c r="I346" s="80">
        <v>46188</v>
      </c>
      <c r="J346" s="80"/>
      <c r="K346" s="65" t="s">
        <v>46</v>
      </c>
      <c r="L346" s="65" t="s">
        <v>70</v>
      </c>
      <c r="M346" s="65" t="s">
        <v>93</v>
      </c>
      <c r="N346" s="79" t="s">
        <v>377</v>
      </c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>
        <v>918.59187317332976</v>
      </c>
      <c r="AO346" s="81">
        <v>860.75291202899302</v>
      </c>
      <c r="AP346" s="81">
        <v>916.29348452972897</v>
      </c>
      <c r="AQ346" s="81">
        <v>886.00405675358309</v>
      </c>
      <c r="AR346" s="81">
        <v>916.37076455050453</v>
      </c>
      <c r="AS346" s="81">
        <v>885.47148266611589</v>
      </c>
      <c r="AT346" s="81">
        <v>913.25410026773</v>
      </c>
      <c r="AU346" s="81">
        <v>910.16517536990489</v>
      </c>
      <c r="AV346" s="81">
        <v>881.45324398618573</v>
      </c>
      <c r="AW346" s="81">
        <v>0</v>
      </c>
      <c r="AX346" s="81">
        <v>0</v>
      </c>
      <c r="AY346" s="81">
        <v>0</v>
      </c>
      <c r="AZ346" s="81">
        <v>0</v>
      </c>
      <c r="BA346" s="81">
        <v>0</v>
      </c>
      <c r="BB346" s="81">
        <v>13990.426244193995</v>
      </c>
      <c r="BC346" s="81">
        <f>(15870-13990)/15</f>
        <v>125.33333333333333</v>
      </c>
      <c r="BD346" s="81"/>
      <c r="BE346" s="81">
        <f t="shared" ref="BE346:BQ346" si="3">(15870-13990)/15</f>
        <v>125.33333333333333</v>
      </c>
      <c r="BF346" s="81">
        <f t="shared" si="3"/>
        <v>125.33333333333333</v>
      </c>
      <c r="BG346" s="81">
        <f t="shared" si="3"/>
        <v>125.33333333333333</v>
      </c>
      <c r="BH346" s="81">
        <f t="shared" si="3"/>
        <v>125.33333333333333</v>
      </c>
      <c r="BI346" s="81">
        <f t="shared" si="3"/>
        <v>125.33333333333333</v>
      </c>
      <c r="BJ346" s="81">
        <f t="shared" si="3"/>
        <v>125.33333333333333</v>
      </c>
      <c r="BK346" s="81">
        <f t="shared" si="3"/>
        <v>125.33333333333333</v>
      </c>
      <c r="BL346" s="81">
        <f t="shared" si="3"/>
        <v>125.33333333333333</v>
      </c>
      <c r="BM346" s="81">
        <f t="shared" si="3"/>
        <v>125.33333333333333</v>
      </c>
      <c r="BN346" s="81">
        <f t="shared" si="3"/>
        <v>125.33333333333333</v>
      </c>
      <c r="BO346" s="81">
        <f t="shared" si="3"/>
        <v>125.33333333333333</v>
      </c>
      <c r="BP346" s="81">
        <f t="shared" si="3"/>
        <v>125.33333333333333</v>
      </c>
      <c r="BQ346" s="81">
        <f t="shared" si="3"/>
        <v>125.33333333333333</v>
      </c>
      <c r="BR346" s="81">
        <v>0</v>
      </c>
      <c r="BS346" s="81">
        <v>0</v>
      </c>
      <c r="BT346" s="81">
        <v>0</v>
      </c>
      <c r="BU346" s="81">
        <v>0</v>
      </c>
      <c r="BV346" s="81">
        <v>0</v>
      </c>
      <c r="BW346" s="81">
        <v>0</v>
      </c>
      <c r="BX346" s="81"/>
      <c r="BY346" s="81"/>
      <c r="BZ346" s="81"/>
      <c r="CA346" s="81"/>
      <c r="CB346" s="81"/>
      <c r="CC346" s="81"/>
      <c r="CD346" s="81"/>
      <c r="CE346" s="81"/>
      <c r="CF346" s="81"/>
      <c r="CG346" s="81"/>
      <c r="CH346" s="81"/>
      <c r="CI346" s="81"/>
      <c r="CJ346" s="81"/>
      <c r="CK346" s="81"/>
      <c r="CL346" s="81"/>
      <c r="CM346" s="81"/>
      <c r="CN346" s="81"/>
      <c r="CO346" s="81"/>
      <c r="CP346" s="81"/>
      <c r="CQ346" s="81"/>
      <c r="CR346" s="81"/>
      <c r="CS346" s="81"/>
      <c r="CT346" s="81"/>
      <c r="CU346" s="81"/>
      <c r="CV346" s="81"/>
      <c r="CW346" s="81"/>
      <c r="CX346" s="81"/>
      <c r="CY346" s="81"/>
      <c r="CZ346" s="81"/>
      <c r="DA346" s="81"/>
      <c r="DB346" s="81"/>
      <c r="DC346" s="81"/>
      <c r="DD346" s="81"/>
      <c r="DE346" s="81"/>
      <c r="DF346" s="81"/>
      <c r="DG346" s="81"/>
      <c r="DH346" s="81"/>
      <c r="DI346" s="81"/>
      <c r="DJ346" s="81"/>
      <c r="DK346" s="81"/>
      <c r="DL346" s="81"/>
      <c r="DM346" s="81"/>
      <c r="DN346" s="81"/>
      <c r="DO346" s="81"/>
      <c r="DP346" s="81"/>
      <c r="DQ346" s="81"/>
      <c r="DR346" s="81"/>
      <c r="DS346" s="81"/>
    </row>
    <row r="347" spans="2:123" x14ac:dyDescent="0.2">
      <c r="B347" s="78" t="s">
        <v>939</v>
      </c>
      <c r="C347" s="78" t="s">
        <v>940</v>
      </c>
      <c r="D347" s="79" t="s">
        <v>941</v>
      </c>
      <c r="E347" s="79" t="s">
        <v>941</v>
      </c>
      <c r="F347" s="79" t="s">
        <v>942</v>
      </c>
      <c r="G347" s="80"/>
      <c r="H347" s="80"/>
      <c r="I347" s="80"/>
      <c r="J347" s="80"/>
      <c r="K347" s="65"/>
      <c r="L347" s="65"/>
      <c r="M347" s="65"/>
      <c r="N347" s="79" t="s">
        <v>377</v>
      </c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>
        <v>0</v>
      </c>
      <c r="AO347" s="81">
        <v>0</v>
      </c>
      <c r="AP347" s="81">
        <v>0</v>
      </c>
      <c r="AQ347" s="81">
        <v>0</v>
      </c>
      <c r="AR347" s="81">
        <v>0</v>
      </c>
      <c r="AS347" s="81">
        <v>0</v>
      </c>
      <c r="AT347" s="81">
        <v>0</v>
      </c>
      <c r="AU347" s="81">
        <v>0</v>
      </c>
      <c r="AV347" s="81">
        <v>0</v>
      </c>
      <c r="AW347" s="81">
        <v>0</v>
      </c>
      <c r="AX347" s="81">
        <v>0</v>
      </c>
      <c r="AY347" s="81">
        <v>0</v>
      </c>
      <c r="AZ347" s="81">
        <v>0</v>
      </c>
      <c r="BA347" s="81">
        <v>0</v>
      </c>
      <c r="BB347" s="81">
        <v>0</v>
      </c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1"/>
      <c r="BR347" s="81"/>
      <c r="BS347" s="81"/>
      <c r="BT347" s="81"/>
      <c r="BU347" s="81"/>
      <c r="BV347" s="81"/>
      <c r="BW347" s="81"/>
      <c r="BX347" s="81"/>
      <c r="BY347" s="81"/>
      <c r="BZ347" s="81"/>
      <c r="CA347" s="81"/>
      <c r="CB347" s="81"/>
      <c r="CC347" s="81"/>
      <c r="CD347" s="81"/>
      <c r="CE347" s="81"/>
      <c r="CF347" s="81"/>
      <c r="CG347" s="81"/>
      <c r="CH347" s="81"/>
      <c r="CI347" s="81"/>
      <c r="CJ347" s="81"/>
      <c r="CK347" s="81"/>
      <c r="CL347" s="81"/>
      <c r="CM347" s="81"/>
      <c r="CN347" s="81"/>
      <c r="CO347" s="81"/>
      <c r="CP347" s="81"/>
      <c r="CQ347" s="81"/>
      <c r="CR347" s="81"/>
      <c r="CS347" s="81"/>
      <c r="CT347" s="81"/>
      <c r="CU347" s="81"/>
      <c r="CV347" s="81"/>
      <c r="CW347" s="81"/>
      <c r="CX347" s="81"/>
      <c r="CY347" s="81"/>
      <c r="CZ347" s="81"/>
      <c r="DA347" s="81"/>
      <c r="DB347" s="81"/>
      <c r="DC347" s="81"/>
      <c r="DD347" s="81"/>
      <c r="DE347" s="81"/>
      <c r="DF347" s="81"/>
      <c r="DG347" s="81"/>
      <c r="DH347" s="81"/>
      <c r="DI347" s="81"/>
      <c r="DJ347" s="81"/>
      <c r="DK347" s="81"/>
      <c r="DL347" s="81"/>
      <c r="DM347" s="81"/>
      <c r="DN347" s="81"/>
      <c r="DO347" s="81"/>
      <c r="DP347" s="81"/>
      <c r="DQ347" s="81"/>
      <c r="DR347" s="81"/>
      <c r="DS347" s="81"/>
    </row>
    <row r="348" spans="2:123" x14ac:dyDescent="0.2">
      <c r="B348" s="78" t="s">
        <v>939</v>
      </c>
      <c r="C348" s="78" t="s">
        <v>940</v>
      </c>
      <c r="D348" s="79" t="s">
        <v>941</v>
      </c>
      <c r="E348" s="79" t="s">
        <v>941</v>
      </c>
      <c r="F348" s="79" t="s">
        <v>943</v>
      </c>
      <c r="G348" s="80"/>
      <c r="H348" s="80"/>
      <c r="I348" s="80"/>
      <c r="J348" s="80"/>
      <c r="K348" s="65"/>
      <c r="L348" s="65"/>
      <c r="M348" s="65"/>
      <c r="N348" s="79" t="s">
        <v>377</v>
      </c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>
        <v>0</v>
      </c>
      <c r="AO348" s="81">
        <v>0</v>
      </c>
      <c r="AP348" s="81">
        <v>0</v>
      </c>
      <c r="AQ348" s="81">
        <v>0</v>
      </c>
      <c r="AR348" s="81">
        <v>0</v>
      </c>
      <c r="AS348" s="81">
        <v>0</v>
      </c>
      <c r="AT348" s="81">
        <v>0</v>
      </c>
      <c r="AU348" s="81">
        <v>0</v>
      </c>
      <c r="AV348" s="81">
        <v>0</v>
      </c>
      <c r="AW348" s="81">
        <v>0</v>
      </c>
      <c r="AX348" s="81">
        <v>0</v>
      </c>
      <c r="AY348" s="81">
        <v>0</v>
      </c>
      <c r="AZ348" s="81">
        <v>0</v>
      </c>
      <c r="BA348" s="81">
        <v>0</v>
      </c>
      <c r="BB348" s="81">
        <v>0</v>
      </c>
      <c r="BC348" s="81"/>
      <c r="BD348" s="81"/>
      <c r="BE348" s="81"/>
      <c r="BF348" s="81"/>
      <c r="BG348" s="81"/>
      <c r="BH348" s="81"/>
      <c r="BI348" s="81"/>
      <c r="BJ348" s="81"/>
      <c r="BK348" s="81"/>
      <c r="BL348" s="81"/>
      <c r="BM348" s="81"/>
      <c r="BN348" s="81"/>
      <c r="BO348" s="81"/>
      <c r="BP348" s="81"/>
      <c r="BQ348" s="81"/>
      <c r="BR348" s="81"/>
      <c r="BS348" s="81"/>
      <c r="BT348" s="81"/>
      <c r="BU348" s="81"/>
      <c r="BV348" s="81"/>
      <c r="BW348" s="81"/>
      <c r="BX348" s="81"/>
      <c r="BY348" s="81"/>
      <c r="BZ348" s="81"/>
      <c r="CA348" s="81"/>
      <c r="CB348" s="81"/>
      <c r="CC348" s="81"/>
      <c r="CD348" s="81"/>
      <c r="CE348" s="81"/>
      <c r="CF348" s="81"/>
      <c r="CG348" s="81"/>
      <c r="CH348" s="81"/>
      <c r="CI348" s="81"/>
      <c r="CJ348" s="81"/>
      <c r="CK348" s="81"/>
      <c r="CL348" s="81"/>
      <c r="CM348" s="81"/>
      <c r="CN348" s="81"/>
      <c r="CO348" s="81"/>
      <c r="CP348" s="81"/>
      <c r="CQ348" s="81"/>
      <c r="CR348" s="81"/>
      <c r="CS348" s="81"/>
      <c r="CT348" s="81"/>
      <c r="CU348" s="81"/>
      <c r="CV348" s="81"/>
      <c r="CW348" s="81"/>
      <c r="CX348" s="81"/>
      <c r="CY348" s="81"/>
      <c r="CZ348" s="81"/>
      <c r="DA348" s="81"/>
      <c r="DB348" s="81"/>
      <c r="DC348" s="81"/>
      <c r="DD348" s="81"/>
      <c r="DE348" s="81"/>
      <c r="DF348" s="81"/>
      <c r="DG348" s="81"/>
      <c r="DH348" s="81"/>
      <c r="DI348" s="81"/>
      <c r="DJ348" s="81"/>
      <c r="DK348" s="81"/>
      <c r="DL348" s="81"/>
      <c r="DM348" s="81"/>
      <c r="DN348" s="81"/>
      <c r="DO348" s="81"/>
      <c r="DP348" s="81"/>
      <c r="DQ348" s="81"/>
      <c r="DR348" s="81"/>
      <c r="DS348" s="81"/>
    </row>
    <row r="349" spans="2:123" x14ac:dyDescent="0.2">
      <c r="B349" s="78" t="s">
        <v>253</v>
      </c>
      <c r="C349" s="78" t="s">
        <v>944</v>
      </c>
      <c r="D349" s="79" t="s">
        <v>945</v>
      </c>
      <c r="E349" s="79" t="s">
        <v>946</v>
      </c>
      <c r="F349" s="79" t="s">
        <v>947</v>
      </c>
      <c r="G349" s="80"/>
      <c r="H349" s="80"/>
      <c r="I349" s="80"/>
      <c r="J349" s="80"/>
      <c r="K349" s="65"/>
      <c r="L349" s="65"/>
      <c r="M349" s="65"/>
      <c r="N349" s="79" t="s">
        <v>377</v>
      </c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>
        <v>0</v>
      </c>
      <c r="AO349" s="81">
        <v>0</v>
      </c>
      <c r="AP349" s="81">
        <v>0</v>
      </c>
      <c r="AQ349" s="81">
        <v>0</v>
      </c>
      <c r="AR349" s="81">
        <v>0</v>
      </c>
      <c r="AS349" s="81">
        <v>0</v>
      </c>
      <c r="AT349" s="81">
        <v>0</v>
      </c>
      <c r="AU349" s="81">
        <v>0</v>
      </c>
      <c r="AV349" s="81">
        <v>0</v>
      </c>
      <c r="AW349" s="81">
        <v>0</v>
      </c>
      <c r="AX349" s="81">
        <v>0</v>
      </c>
      <c r="AY349" s="81">
        <v>0</v>
      </c>
      <c r="AZ349" s="81">
        <v>0</v>
      </c>
      <c r="BA349" s="81">
        <v>0</v>
      </c>
      <c r="BB349" s="81">
        <v>0</v>
      </c>
      <c r="BC349" s="81"/>
      <c r="BD349" s="81"/>
      <c r="BE349" s="81"/>
      <c r="BF349" s="81"/>
      <c r="BG349" s="81"/>
      <c r="BH349" s="81"/>
      <c r="BI349" s="81"/>
      <c r="BJ349" s="81"/>
      <c r="BK349" s="81"/>
      <c r="BL349" s="81"/>
      <c r="BM349" s="81"/>
      <c r="BN349" s="81"/>
      <c r="BO349" s="81"/>
      <c r="BP349" s="81"/>
      <c r="BQ349" s="81"/>
      <c r="BR349" s="81"/>
      <c r="BS349" s="81"/>
      <c r="BT349" s="81"/>
      <c r="BU349" s="81"/>
      <c r="BV349" s="81"/>
      <c r="BW349" s="81"/>
      <c r="BX349" s="81"/>
      <c r="BY349" s="81"/>
      <c r="BZ349" s="81"/>
      <c r="CA349" s="81"/>
      <c r="CB349" s="81"/>
      <c r="CC349" s="81"/>
      <c r="CD349" s="81"/>
      <c r="CE349" s="81"/>
      <c r="CF349" s="81"/>
      <c r="CG349" s="81"/>
      <c r="CH349" s="81"/>
      <c r="CI349" s="81"/>
      <c r="CJ349" s="81"/>
      <c r="CK349" s="81"/>
      <c r="CL349" s="81"/>
      <c r="CM349" s="81"/>
      <c r="CN349" s="81"/>
      <c r="CO349" s="81"/>
      <c r="CP349" s="81"/>
      <c r="CQ349" s="81"/>
      <c r="CR349" s="81"/>
      <c r="CS349" s="81"/>
      <c r="CT349" s="81"/>
      <c r="CU349" s="81"/>
      <c r="CV349" s="81"/>
      <c r="CW349" s="81"/>
      <c r="CX349" s="81"/>
      <c r="CY349" s="81"/>
      <c r="CZ349" s="81"/>
      <c r="DA349" s="81"/>
      <c r="DB349" s="81"/>
      <c r="DC349" s="81"/>
      <c r="DD349" s="81"/>
      <c r="DE349" s="81"/>
      <c r="DF349" s="81"/>
      <c r="DG349" s="81"/>
      <c r="DH349" s="81"/>
      <c r="DI349" s="81"/>
      <c r="DJ349" s="81"/>
      <c r="DK349" s="81"/>
      <c r="DL349" s="81"/>
      <c r="DM349" s="81"/>
      <c r="DN349" s="81"/>
      <c r="DO349" s="81"/>
      <c r="DP349" s="81"/>
      <c r="DQ349" s="81"/>
      <c r="DR349" s="81"/>
      <c r="DS349" s="81"/>
    </row>
    <row r="350" spans="2:123" x14ac:dyDescent="0.2">
      <c r="B350" s="78" t="s">
        <v>948</v>
      </c>
      <c r="C350" s="78" t="s">
        <v>949</v>
      </c>
      <c r="D350" s="79" t="s">
        <v>950</v>
      </c>
      <c r="E350" s="79" t="s">
        <v>950</v>
      </c>
      <c r="F350" s="79" t="s">
        <v>951</v>
      </c>
      <c r="G350" s="80"/>
      <c r="H350" s="80"/>
      <c r="I350" s="80"/>
      <c r="J350" s="80"/>
      <c r="K350" s="65"/>
      <c r="L350" s="65"/>
      <c r="M350" s="65"/>
      <c r="N350" s="79" t="s">
        <v>377</v>
      </c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>
        <v>0</v>
      </c>
      <c r="AO350" s="81">
        <v>0</v>
      </c>
      <c r="AP350" s="81">
        <v>0</v>
      </c>
      <c r="AQ350" s="81">
        <v>0</v>
      </c>
      <c r="AR350" s="81">
        <v>0</v>
      </c>
      <c r="AS350" s="81">
        <v>0</v>
      </c>
      <c r="AT350" s="81">
        <v>0</v>
      </c>
      <c r="AU350" s="81">
        <v>0</v>
      </c>
      <c r="AV350" s="81">
        <v>0</v>
      </c>
      <c r="AW350" s="81">
        <v>0</v>
      </c>
      <c r="AX350" s="81">
        <v>0</v>
      </c>
      <c r="AY350" s="81">
        <v>0</v>
      </c>
      <c r="AZ350" s="81">
        <v>0</v>
      </c>
      <c r="BA350" s="81">
        <v>0</v>
      </c>
      <c r="BB350" s="81">
        <v>0</v>
      </c>
      <c r="BC350" s="81"/>
      <c r="BD350" s="81"/>
      <c r="BE350" s="81"/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1"/>
      <c r="BS350" s="81"/>
      <c r="BT350" s="81"/>
      <c r="BU350" s="81"/>
      <c r="BV350" s="81"/>
      <c r="BW350" s="81"/>
      <c r="BX350" s="81"/>
      <c r="BY350" s="81"/>
      <c r="BZ350" s="81"/>
      <c r="CA350" s="81"/>
      <c r="CB350" s="81"/>
      <c r="CC350" s="81"/>
      <c r="CD350" s="81"/>
      <c r="CE350" s="81"/>
      <c r="CF350" s="81"/>
      <c r="CG350" s="81"/>
      <c r="CH350" s="81"/>
      <c r="CI350" s="81"/>
      <c r="CJ350" s="81"/>
      <c r="CK350" s="81"/>
      <c r="CL350" s="81"/>
      <c r="CM350" s="81"/>
      <c r="CN350" s="81"/>
      <c r="CO350" s="81"/>
      <c r="CP350" s="81"/>
      <c r="CQ350" s="81"/>
      <c r="CR350" s="81"/>
      <c r="CS350" s="81"/>
      <c r="CT350" s="81"/>
      <c r="CU350" s="81"/>
      <c r="CV350" s="81"/>
      <c r="CW350" s="81"/>
      <c r="CX350" s="81"/>
      <c r="CY350" s="81"/>
      <c r="CZ350" s="81"/>
      <c r="DA350" s="81"/>
      <c r="DB350" s="81"/>
      <c r="DC350" s="81"/>
      <c r="DD350" s="81"/>
      <c r="DE350" s="81"/>
      <c r="DF350" s="81"/>
      <c r="DG350" s="81"/>
      <c r="DH350" s="81"/>
      <c r="DI350" s="81"/>
      <c r="DJ350" s="81"/>
      <c r="DK350" s="81"/>
      <c r="DL350" s="81"/>
      <c r="DM350" s="81"/>
      <c r="DN350" s="81"/>
      <c r="DO350" s="81"/>
      <c r="DP350" s="81"/>
      <c r="DQ350" s="81"/>
      <c r="DR350" s="81"/>
      <c r="DS350" s="81"/>
    </row>
    <row r="351" spans="2:123" x14ac:dyDescent="0.2">
      <c r="B351" s="78" t="s">
        <v>952</v>
      </c>
      <c r="C351" s="78" t="s">
        <v>953</v>
      </c>
      <c r="D351" s="79" t="s">
        <v>522</v>
      </c>
      <c r="E351" s="79" t="s">
        <v>522</v>
      </c>
      <c r="F351" s="79" t="s">
        <v>954</v>
      </c>
      <c r="G351" s="80"/>
      <c r="H351" s="80"/>
      <c r="I351" s="80"/>
      <c r="J351" s="80"/>
      <c r="K351" s="65"/>
      <c r="L351" s="65"/>
      <c r="M351" s="65"/>
      <c r="N351" s="79" t="s">
        <v>377</v>
      </c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>
        <v>0</v>
      </c>
      <c r="AO351" s="81">
        <v>0</v>
      </c>
      <c r="AP351" s="81">
        <v>0</v>
      </c>
      <c r="AQ351" s="81">
        <v>0</v>
      </c>
      <c r="AR351" s="81">
        <v>0</v>
      </c>
      <c r="AS351" s="81">
        <v>0</v>
      </c>
      <c r="AT351" s="81">
        <v>0</v>
      </c>
      <c r="AU351" s="81">
        <v>0</v>
      </c>
      <c r="AV351" s="81">
        <v>0</v>
      </c>
      <c r="AW351" s="81">
        <v>0</v>
      </c>
      <c r="AX351" s="81">
        <v>0</v>
      </c>
      <c r="AY351" s="81">
        <v>0</v>
      </c>
      <c r="AZ351" s="81">
        <v>0</v>
      </c>
      <c r="BA351" s="81">
        <v>0</v>
      </c>
      <c r="BB351" s="81">
        <v>0</v>
      </c>
      <c r="BC351" s="81"/>
      <c r="BD351" s="81"/>
      <c r="BE351" s="81"/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1"/>
      <c r="BS351" s="81"/>
      <c r="BT351" s="81"/>
      <c r="BU351" s="81"/>
      <c r="BV351" s="81"/>
      <c r="BW351" s="81"/>
      <c r="BX351" s="81"/>
      <c r="BY351" s="81"/>
      <c r="BZ351" s="81"/>
      <c r="CA351" s="81"/>
      <c r="CB351" s="81"/>
      <c r="CC351" s="81"/>
      <c r="CD351" s="81"/>
      <c r="CE351" s="81"/>
      <c r="CF351" s="81"/>
      <c r="CG351" s="81"/>
      <c r="CH351" s="81"/>
      <c r="CI351" s="81"/>
      <c r="CJ351" s="81"/>
      <c r="CK351" s="81"/>
      <c r="CL351" s="81"/>
      <c r="CM351" s="81"/>
      <c r="CN351" s="81"/>
      <c r="CO351" s="81"/>
      <c r="CP351" s="81"/>
      <c r="CQ351" s="81"/>
      <c r="CR351" s="81"/>
      <c r="CS351" s="81"/>
      <c r="CT351" s="81"/>
      <c r="CU351" s="81"/>
      <c r="CV351" s="81"/>
      <c r="CW351" s="81"/>
      <c r="CX351" s="81"/>
      <c r="CY351" s="81"/>
      <c r="CZ351" s="81"/>
      <c r="DA351" s="81"/>
      <c r="DB351" s="81"/>
      <c r="DC351" s="81"/>
      <c r="DD351" s="81"/>
      <c r="DE351" s="81"/>
      <c r="DF351" s="81"/>
      <c r="DG351" s="81"/>
      <c r="DH351" s="81"/>
      <c r="DI351" s="81"/>
      <c r="DJ351" s="81"/>
      <c r="DK351" s="81"/>
      <c r="DL351" s="81"/>
      <c r="DM351" s="81"/>
      <c r="DN351" s="81"/>
      <c r="DO351" s="81"/>
      <c r="DP351" s="81"/>
      <c r="DQ351" s="81"/>
      <c r="DR351" s="81"/>
      <c r="DS351" s="81"/>
    </row>
    <row r="352" spans="2:123" x14ac:dyDescent="0.2">
      <c r="B352" s="78" t="s">
        <v>952</v>
      </c>
      <c r="C352" s="78" t="s">
        <v>953</v>
      </c>
      <c r="D352" s="79" t="s">
        <v>522</v>
      </c>
      <c r="E352" s="79" t="s">
        <v>522</v>
      </c>
      <c r="F352" s="79" t="s">
        <v>955</v>
      </c>
      <c r="G352" s="80"/>
      <c r="H352" s="80"/>
      <c r="I352" s="80"/>
      <c r="J352" s="80"/>
      <c r="K352" s="65"/>
      <c r="L352" s="65"/>
      <c r="M352" s="65"/>
      <c r="N352" s="79" t="s">
        <v>377</v>
      </c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>
        <v>0</v>
      </c>
      <c r="AO352" s="81">
        <v>0</v>
      </c>
      <c r="AP352" s="81">
        <v>0</v>
      </c>
      <c r="AQ352" s="81">
        <v>0</v>
      </c>
      <c r="AR352" s="81">
        <v>0</v>
      </c>
      <c r="AS352" s="81">
        <v>0</v>
      </c>
      <c r="AT352" s="81">
        <v>0</v>
      </c>
      <c r="AU352" s="81">
        <v>0</v>
      </c>
      <c r="AV352" s="81">
        <v>0</v>
      </c>
      <c r="AW352" s="81">
        <v>0</v>
      </c>
      <c r="AX352" s="81">
        <v>0</v>
      </c>
      <c r="AY352" s="81">
        <v>0</v>
      </c>
      <c r="AZ352" s="81">
        <v>0</v>
      </c>
      <c r="BA352" s="81">
        <v>0</v>
      </c>
      <c r="BB352" s="81">
        <v>0</v>
      </c>
      <c r="BC352" s="81"/>
      <c r="BD352" s="81"/>
      <c r="BE352" s="81"/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1"/>
      <c r="BS352" s="81"/>
      <c r="BT352" s="81"/>
      <c r="BU352" s="81"/>
      <c r="BV352" s="81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  <c r="CN352" s="81"/>
      <c r="CO352" s="81"/>
      <c r="CP352" s="81"/>
      <c r="CQ352" s="81"/>
      <c r="CR352" s="81"/>
      <c r="CS352" s="81"/>
      <c r="CT352" s="81"/>
      <c r="CU352" s="81"/>
      <c r="CV352" s="81"/>
      <c r="CW352" s="81"/>
      <c r="CX352" s="81"/>
      <c r="CY352" s="81"/>
      <c r="CZ352" s="81"/>
      <c r="DA352" s="81"/>
      <c r="DB352" s="81"/>
      <c r="DC352" s="81"/>
      <c r="DD352" s="81"/>
      <c r="DE352" s="81"/>
      <c r="DF352" s="81"/>
      <c r="DG352" s="81"/>
      <c r="DH352" s="81"/>
      <c r="DI352" s="81"/>
      <c r="DJ352" s="81"/>
      <c r="DK352" s="81"/>
      <c r="DL352" s="81"/>
      <c r="DM352" s="81"/>
      <c r="DN352" s="81"/>
      <c r="DO352" s="81"/>
      <c r="DP352" s="81"/>
      <c r="DQ352" s="81"/>
      <c r="DR352" s="81"/>
      <c r="DS352" s="81"/>
    </row>
    <row r="353" spans="2:123" x14ac:dyDescent="0.2">
      <c r="B353" s="78" t="s">
        <v>253</v>
      </c>
      <c r="C353" s="78" t="s">
        <v>956</v>
      </c>
      <c r="D353" s="79" t="s">
        <v>284</v>
      </c>
      <c r="E353" s="79" t="s">
        <v>285</v>
      </c>
      <c r="F353" s="79" t="s">
        <v>957</v>
      </c>
      <c r="G353" s="80"/>
      <c r="H353" s="80">
        <v>44207</v>
      </c>
      <c r="I353" s="80">
        <v>45382</v>
      </c>
      <c r="J353" s="80"/>
      <c r="K353" s="65" t="s">
        <v>60</v>
      </c>
      <c r="L353" s="65" t="s">
        <v>70</v>
      </c>
      <c r="M353" s="65" t="s">
        <v>93</v>
      </c>
      <c r="N353" s="79" t="s">
        <v>377</v>
      </c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>
        <v>0</v>
      </c>
      <c r="AO353" s="81">
        <v>0</v>
      </c>
      <c r="AP353" s="81">
        <v>0</v>
      </c>
      <c r="AQ353" s="81">
        <v>0</v>
      </c>
      <c r="AR353" s="81">
        <v>0</v>
      </c>
      <c r="AS353" s="81">
        <v>0</v>
      </c>
      <c r="AT353" s="81">
        <v>0</v>
      </c>
      <c r="AU353" s="81">
        <v>0</v>
      </c>
      <c r="AV353" s="81">
        <v>0</v>
      </c>
      <c r="AW353" s="81">
        <v>0</v>
      </c>
      <c r="AX353" s="81">
        <v>0</v>
      </c>
      <c r="AY353" s="81">
        <v>0</v>
      </c>
      <c r="AZ353" s="81">
        <v>0</v>
      </c>
      <c r="BA353" s="81">
        <v>0</v>
      </c>
      <c r="BB353" s="81">
        <v>0</v>
      </c>
      <c r="BC353" s="81"/>
      <c r="BD353" s="81"/>
      <c r="BE353" s="81"/>
      <c r="BF353" s="81"/>
      <c r="BG353" s="81"/>
      <c r="BH353" s="81"/>
      <c r="BI353" s="81"/>
      <c r="BJ353" s="81"/>
      <c r="BK353" s="81"/>
      <c r="BL353" s="81"/>
      <c r="BM353" s="81"/>
      <c r="BN353" s="81"/>
      <c r="BO353" s="81"/>
      <c r="BP353" s="81"/>
      <c r="BQ353" s="81"/>
      <c r="BR353" s="81"/>
      <c r="BS353" s="81"/>
      <c r="BT353" s="81"/>
      <c r="BU353" s="81"/>
      <c r="BV353" s="81"/>
      <c r="BW353" s="81"/>
      <c r="BX353" s="81"/>
      <c r="BY353" s="81"/>
      <c r="BZ353" s="81"/>
      <c r="CA353" s="81"/>
      <c r="CB353" s="81"/>
      <c r="CC353" s="81"/>
      <c r="CD353" s="81"/>
      <c r="CE353" s="81"/>
      <c r="CF353" s="81"/>
      <c r="CG353" s="81"/>
      <c r="CH353" s="81"/>
      <c r="CI353" s="81"/>
      <c r="CJ353" s="81"/>
      <c r="CK353" s="81"/>
      <c r="CL353" s="81"/>
      <c r="CM353" s="81"/>
      <c r="CN353" s="81"/>
      <c r="CO353" s="81"/>
      <c r="CP353" s="81"/>
      <c r="CQ353" s="81"/>
      <c r="CR353" s="81"/>
      <c r="CS353" s="81"/>
      <c r="CT353" s="81"/>
      <c r="CU353" s="81"/>
      <c r="CV353" s="81"/>
      <c r="CW353" s="81"/>
      <c r="CX353" s="81"/>
      <c r="CY353" s="81"/>
      <c r="CZ353" s="81"/>
      <c r="DA353" s="81"/>
      <c r="DB353" s="81"/>
      <c r="DC353" s="81"/>
      <c r="DD353" s="81"/>
      <c r="DE353" s="81"/>
      <c r="DF353" s="81"/>
      <c r="DG353" s="81"/>
      <c r="DH353" s="81"/>
      <c r="DI353" s="81"/>
      <c r="DJ353" s="81"/>
      <c r="DK353" s="81"/>
      <c r="DL353" s="81"/>
      <c r="DM353" s="81"/>
      <c r="DN353" s="81"/>
      <c r="DO353" s="81"/>
      <c r="DP353" s="81"/>
      <c r="DQ353" s="81"/>
      <c r="DR353" s="81"/>
      <c r="DS353" s="81"/>
    </row>
    <row r="354" spans="2:123" x14ac:dyDescent="0.2">
      <c r="B354" s="78" t="s">
        <v>253</v>
      </c>
      <c r="C354" s="78" t="s">
        <v>956</v>
      </c>
      <c r="D354" s="79" t="s">
        <v>284</v>
      </c>
      <c r="E354" s="79" t="s">
        <v>285</v>
      </c>
      <c r="F354" s="79" t="s">
        <v>958</v>
      </c>
      <c r="G354" s="80"/>
      <c r="H354" s="80">
        <v>44207</v>
      </c>
      <c r="I354" s="80">
        <v>45382</v>
      </c>
      <c r="J354" s="80"/>
      <c r="K354" s="65" t="s">
        <v>60</v>
      </c>
      <c r="L354" s="65" t="s">
        <v>70</v>
      </c>
      <c r="M354" s="65" t="s">
        <v>93</v>
      </c>
      <c r="N354" s="79" t="s">
        <v>377</v>
      </c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>
        <v>0</v>
      </c>
      <c r="AO354" s="81">
        <v>0</v>
      </c>
      <c r="AP354" s="81">
        <v>0</v>
      </c>
      <c r="AQ354" s="81">
        <v>0</v>
      </c>
      <c r="AR354" s="81">
        <v>0</v>
      </c>
      <c r="AS354" s="81">
        <v>0</v>
      </c>
      <c r="AT354" s="81">
        <v>0</v>
      </c>
      <c r="AU354" s="81">
        <v>0</v>
      </c>
      <c r="AV354" s="81">
        <v>0</v>
      </c>
      <c r="AW354" s="81">
        <v>0</v>
      </c>
      <c r="AX354" s="81">
        <v>0</v>
      </c>
      <c r="AY354" s="81">
        <v>0</v>
      </c>
      <c r="AZ354" s="81">
        <v>0</v>
      </c>
      <c r="BA354" s="81">
        <v>0</v>
      </c>
      <c r="BB354" s="81">
        <v>0</v>
      </c>
      <c r="BC354" s="81"/>
      <c r="BD354" s="81"/>
      <c r="BE354" s="81"/>
      <c r="BF354" s="81"/>
      <c r="BG354" s="81"/>
      <c r="BH354" s="81"/>
      <c r="BI354" s="81"/>
      <c r="BJ354" s="81"/>
      <c r="BK354" s="81"/>
      <c r="BL354" s="81"/>
      <c r="BM354" s="81"/>
      <c r="BN354" s="81"/>
      <c r="BO354" s="81"/>
      <c r="BP354" s="81"/>
      <c r="BQ354" s="81"/>
      <c r="BR354" s="81"/>
      <c r="BS354" s="81"/>
      <c r="BT354" s="81"/>
      <c r="BU354" s="81"/>
      <c r="BV354" s="81"/>
      <c r="BW354" s="81"/>
      <c r="BX354" s="81"/>
      <c r="BY354" s="81"/>
      <c r="BZ354" s="81"/>
      <c r="CA354" s="81"/>
      <c r="CB354" s="81"/>
      <c r="CC354" s="81"/>
      <c r="CD354" s="81"/>
      <c r="CE354" s="81"/>
      <c r="CF354" s="81"/>
      <c r="CG354" s="81"/>
      <c r="CH354" s="81"/>
      <c r="CI354" s="81"/>
      <c r="CJ354" s="81"/>
      <c r="CK354" s="81"/>
      <c r="CL354" s="81"/>
      <c r="CM354" s="81"/>
      <c r="CN354" s="81"/>
      <c r="CO354" s="81"/>
      <c r="CP354" s="81"/>
      <c r="CQ354" s="81"/>
      <c r="CR354" s="81"/>
      <c r="CS354" s="81"/>
      <c r="CT354" s="81"/>
      <c r="CU354" s="81"/>
      <c r="CV354" s="81"/>
      <c r="CW354" s="81"/>
      <c r="CX354" s="81"/>
      <c r="CY354" s="81"/>
      <c r="CZ354" s="81"/>
      <c r="DA354" s="81"/>
      <c r="DB354" s="81"/>
      <c r="DC354" s="81"/>
      <c r="DD354" s="81"/>
      <c r="DE354" s="81"/>
      <c r="DF354" s="81"/>
      <c r="DG354" s="81"/>
      <c r="DH354" s="81"/>
      <c r="DI354" s="81"/>
      <c r="DJ354" s="81"/>
      <c r="DK354" s="81"/>
      <c r="DL354" s="81"/>
      <c r="DM354" s="81"/>
      <c r="DN354" s="81"/>
      <c r="DO354" s="81"/>
      <c r="DP354" s="81"/>
      <c r="DQ354" s="81"/>
      <c r="DR354" s="81"/>
      <c r="DS354" s="81"/>
    </row>
    <row r="355" spans="2:123" x14ac:dyDescent="0.2">
      <c r="B355" s="78" t="s">
        <v>253</v>
      </c>
      <c r="C355" s="78" t="s">
        <v>959</v>
      </c>
      <c r="D355" s="79" t="s">
        <v>960</v>
      </c>
      <c r="E355" s="79" t="s">
        <v>285</v>
      </c>
      <c r="F355" s="79" t="s">
        <v>961</v>
      </c>
      <c r="G355" s="80"/>
      <c r="H355" s="80">
        <v>44205</v>
      </c>
      <c r="I355" s="80">
        <v>45299</v>
      </c>
      <c r="J355" s="80"/>
      <c r="K355" s="65" t="s">
        <v>60</v>
      </c>
      <c r="L355" s="65" t="s">
        <v>70</v>
      </c>
      <c r="M355" s="65" t="s">
        <v>93</v>
      </c>
      <c r="N355" s="79" t="s">
        <v>377</v>
      </c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>
        <v>0</v>
      </c>
      <c r="AO355" s="81">
        <v>0</v>
      </c>
      <c r="AP355" s="81">
        <v>0</v>
      </c>
      <c r="AQ355" s="81">
        <v>0</v>
      </c>
      <c r="AR355" s="81">
        <v>0</v>
      </c>
      <c r="AS355" s="81">
        <v>0</v>
      </c>
      <c r="AT355" s="81">
        <v>0</v>
      </c>
      <c r="AU355" s="81">
        <v>0</v>
      </c>
      <c r="AV355" s="81">
        <v>0</v>
      </c>
      <c r="AW355" s="81">
        <v>0</v>
      </c>
      <c r="AX355" s="81">
        <v>0</v>
      </c>
      <c r="AY355" s="81">
        <v>0</v>
      </c>
      <c r="AZ355" s="81">
        <v>0</v>
      </c>
      <c r="BA355" s="81">
        <v>0</v>
      </c>
      <c r="BB355" s="81">
        <v>0</v>
      </c>
      <c r="BC355" s="81"/>
      <c r="BD355" s="81"/>
      <c r="BE355" s="81"/>
      <c r="BF355" s="81"/>
      <c r="BG355" s="81"/>
      <c r="BH355" s="81"/>
      <c r="BI355" s="81"/>
      <c r="BJ355" s="81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  <c r="CD355" s="81"/>
      <c r="CE355" s="81"/>
      <c r="CF355" s="81"/>
      <c r="CG355" s="81"/>
      <c r="CH355" s="81"/>
      <c r="CI355" s="81"/>
      <c r="CJ355" s="81"/>
      <c r="CK355" s="81"/>
      <c r="CL355" s="81"/>
      <c r="CM355" s="81"/>
      <c r="CN355" s="81"/>
      <c r="CO355" s="81"/>
      <c r="CP355" s="81"/>
      <c r="CQ355" s="81"/>
      <c r="CR355" s="81"/>
      <c r="CS355" s="81"/>
      <c r="CT355" s="81"/>
      <c r="CU355" s="81"/>
      <c r="CV355" s="81"/>
      <c r="CW355" s="81"/>
      <c r="CX355" s="81"/>
      <c r="CY355" s="81"/>
      <c r="CZ355" s="81"/>
      <c r="DA355" s="81"/>
      <c r="DB355" s="81"/>
      <c r="DC355" s="81"/>
      <c r="DD355" s="81"/>
      <c r="DE355" s="81"/>
      <c r="DF355" s="81"/>
      <c r="DG355" s="81"/>
      <c r="DH355" s="81"/>
      <c r="DI355" s="81"/>
      <c r="DJ355" s="81"/>
      <c r="DK355" s="81"/>
      <c r="DL355" s="81"/>
      <c r="DM355" s="81"/>
      <c r="DN355" s="81"/>
      <c r="DO355" s="81"/>
      <c r="DP355" s="81"/>
      <c r="DQ355" s="81"/>
      <c r="DR355" s="81"/>
      <c r="DS355" s="81"/>
    </row>
    <row r="356" spans="2:123" x14ac:dyDescent="0.2">
      <c r="B356" s="78" t="s">
        <v>253</v>
      </c>
      <c r="C356" s="78" t="s">
        <v>959</v>
      </c>
      <c r="D356" s="79" t="s">
        <v>960</v>
      </c>
      <c r="E356" s="79" t="s">
        <v>285</v>
      </c>
      <c r="F356" s="79" t="s">
        <v>962</v>
      </c>
      <c r="G356" s="80"/>
      <c r="H356" s="80">
        <v>44205</v>
      </c>
      <c r="I356" s="80">
        <v>45299</v>
      </c>
      <c r="J356" s="80"/>
      <c r="K356" s="65" t="s">
        <v>60</v>
      </c>
      <c r="L356" s="65" t="s">
        <v>70</v>
      </c>
      <c r="M356" s="65" t="s">
        <v>93</v>
      </c>
      <c r="N356" s="79" t="s">
        <v>377</v>
      </c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>
        <v>0</v>
      </c>
      <c r="AO356" s="81">
        <v>0</v>
      </c>
      <c r="AP356" s="81">
        <v>0</v>
      </c>
      <c r="AQ356" s="81">
        <v>0</v>
      </c>
      <c r="AR356" s="81">
        <v>0</v>
      </c>
      <c r="AS356" s="81">
        <v>0</v>
      </c>
      <c r="AT356" s="81">
        <v>0</v>
      </c>
      <c r="AU356" s="81">
        <v>0</v>
      </c>
      <c r="AV356" s="81">
        <v>0</v>
      </c>
      <c r="AW356" s="81">
        <v>0</v>
      </c>
      <c r="AX356" s="81">
        <v>0</v>
      </c>
      <c r="AY356" s="81">
        <v>0</v>
      </c>
      <c r="AZ356" s="81">
        <v>0</v>
      </c>
      <c r="BA356" s="81">
        <v>0</v>
      </c>
      <c r="BB356" s="81">
        <v>0</v>
      </c>
      <c r="BC356" s="81"/>
      <c r="BD356" s="81"/>
      <c r="BE356" s="81"/>
      <c r="BF356" s="81"/>
      <c r="BG356" s="81"/>
      <c r="BH356" s="81"/>
      <c r="BI356" s="81"/>
      <c r="BJ356" s="81"/>
      <c r="BK356" s="81"/>
      <c r="BL356" s="81"/>
      <c r="BM356" s="81"/>
      <c r="BN356" s="81"/>
      <c r="BO356" s="81"/>
      <c r="BP356" s="81"/>
      <c r="BQ356" s="81"/>
      <c r="BR356" s="81"/>
      <c r="BS356" s="81"/>
      <c r="BT356" s="81"/>
      <c r="BU356" s="81"/>
      <c r="BV356" s="81"/>
      <c r="BW356" s="81"/>
      <c r="BX356" s="81"/>
      <c r="BY356" s="81"/>
      <c r="BZ356" s="81"/>
      <c r="CA356" s="81"/>
      <c r="CB356" s="81"/>
      <c r="CC356" s="81"/>
      <c r="CD356" s="81"/>
      <c r="CE356" s="81"/>
      <c r="CF356" s="81"/>
      <c r="CG356" s="81"/>
      <c r="CH356" s="81"/>
      <c r="CI356" s="81"/>
      <c r="CJ356" s="81"/>
      <c r="CK356" s="81"/>
      <c r="CL356" s="81"/>
      <c r="CM356" s="81"/>
      <c r="CN356" s="81"/>
      <c r="CO356" s="81"/>
      <c r="CP356" s="81"/>
      <c r="CQ356" s="81"/>
      <c r="CR356" s="81"/>
      <c r="CS356" s="81"/>
      <c r="CT356" s="81"/>
      <c r="CU356" s="81"/>
      <c r="CV356" s="81"/>
      <c r="CW356" s="81"/>
      <c r="CX356" s="81"/>
      <c r="CY356" s="81"/>
      <c r="CZ356" s="81"/>
      <c r="DA356" s="81"/>
      <c r="DB356" s="81"/>
      <c r="DC356" s="81"/>
      <c r="DD356" s="81"/>
      <c r="DE356" s="81"/>
      <c r="DF356" s="81"/>
      <c r="DG356" s="81"/>
      <c r="DH356" s="81"/>
      <c r="DI356" s="81"/>
      <c r="DJ356" s="81"/>
      <c r="DK356" s="81"/>
      <c r="DL356" s="81"/>
      <c r="DM356" s="81"/>
      <c r="DN356" s="81"/>
      <c r="DO356" s="81"/>
      <c r="DP356" s="81"/>
      <c r="DQ356" s="81"/>
      <c r="DR356" s="81"/>
      <c r="DS356" s="81"/>
    </row>
    <row r="357" spans="2:123" x14ac:dyDescent="0.2">
      <c r="B357" s="78" t="s">
        <v>253</v>
      </c>
      <c r="C357" s="78" t="s">
        <v>959</v>
      </c>
      <c r="D357" s="79" t="s">
        <v>960</v>
      </c>
      <c r="E357" s="79" t="s">
        <v>285</v>
      </c>
      <c r="F357" s="79" t="s">
        <v>963</v>
      </c>
      <c r="G357" s="80"/>
      <c r="H357" s="80">
        <v>44205</v>
      </c>
      <c r="I357" s="80">
        <v>45299</v>
      </c>
      <c r="J357" s="80"/>
      <c r="K357" s="65" t="s">
        <v>60</v>
      </c>
      <c r="L357" s="65" t="s">
        <v>70</v>
      </c>
      <c r="M357" s="65" t="s">
        <v>93</v>
      </c>
      <c r="N357" s="79" t="s">
        <v>377</v>
      </c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>
        <v>0</v>
      </c>
      <c r="AO357" s="81">
        <v>0</v>
      </c>
      <c r="AP357" s="81">
        <v>0</v>
      </c>
      <c r="AQ357" s="81">
        <v>0</v>
      </c>
      <c r="AR357" s="81">
        <v>0</v>
      </c>
      <c r="AS357" s="81">
        <v>0</v>
      </c>
      <c r="AT357" s="81">
        <v>0</v>
      </c>
      <c r="AU357" s="81">
        <v>0</v>
      </c>
      <c r="AV357" s="81">
        <v>0</v>
      </c>
      <c r="AW357" s="81">
        <v>0</v>
      </c>
      <c r="AX357" s="81">
        <v>0</v>
      </c>
      <c r="AY357" s="81">
        <v>0</v>
      </c>
      <c r="AZ357" s="81">
        <v>0</v>
      </c>
      <c r="BA357" s="81">
        <v>0</v>
      </c>
      <c r="BB357" s="81">
        <v>0</v>
      </c>
      <c r="BC357" s="81"/>
      <c r="BD357" s="81"/>
      <c r="BE357" s="81"/>
      <c r="BF357" s="81"/>
      <c r="BG357" s="81"/>
      <c r="BH357" s="81"/>
      <c r="BI357" s="81"/>
      <c r="BJ357" s="81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  <c r="CD357" s="81"/>
      <c r="CE357" s="81"/>
      <c r="CF357" s="81"/>
      <c r="CG357" s="81"/>
      <c r="CH357" s="81"/>
      <c r="CI357" s="81"/>
      <c r="CJ357" s="81"/>
      <c r="CK357" s="81"/>
      <c r="CL357" s="81"/>
      <c r="CM357" s="81"/>
      <c r="CN357" s="81"/>
      <c r="CO357" s="81"/>
      <c r="CP357" s="81"/>
      <c r="CQ357" s="81"/>
      <c r="CR357" s="81"/>
      <c r="CS357" s="81"/>
      <c r="CT357" s="81"/>
      <c r="CU357" s="81"/>
      <c r="CV357" s="81"/>
      <c r="CW357" s="81"/>
      <c r="CX357" s="81"/>
      <c r="CY357" s="81"/>
      <c r="CZ357" s="81"/>
      <c r="DA357" s="81"/>
      <c r="DB357" s="81"/>
      <c r="DC357" s="81"/>
      <c r="DD357" s="81"/>
      <c r="DE357" s="81"/>
      <c r="DF357" s="81"/>
      <c r="DG357" s="81"/>
      <c r="DH357" s="81"/>
      <c r="DI357" s="81"/>
      <c r="DJ357" s="81"/>
      <c r="DK357" s="81"/>
      <c r="DL357" s="81"/>
      <c r="DM357" s="81"/>
      <c r="DN357" s="81"/>
      <c r="DO357" s="81"/>
      <c r="DP357" s="81"/>
      <c r="DQ357" s="81"/>
      <c r="DR357" s="81"/>
      <c r="DS357" s="81"/>
    </row>
    <row r="358" spans="2:123" x14ac:dyDescent="0.2">
      <c r="B358" s="78" t="s">
        <v>253</v>
      </c>
      <c r="C358" s="78" t="s">
        <v>964</v>
      </c>
      <c r="D358" s="79" t="s">
        <v>965</v>
      </c>
      <c r="E358" s="79" t="s">
        <v>966</v>
      </c>
      <c r="F358" s="79" t="s">
        <v>967</v>
      </c>
      <c r="G358" s="80"/>
      <c r="H358" s="80"/>
      <c r="I358" s="80"/>
      <c r="J358" s="80"/>
      <c r="K358" s="65"/>
      <c r="L358" s="65"/>
      <c r="M358" s="65"/>
      <c r="N358" s="79" t="s">
        <v>377</v>
      </c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>
        <v>0</v>
      </c>
      <c r="AO358" s="81">
        <v>0</v>
      </c>
      <c r="AP358" s="81">
        <v>0</v>
      </c>
      <c r="AQ358" s="81">
        <v>0</v>
      </c>
      <c r="AR358" s="81">
        <v>0</v>
      </c>
      <c r="AS358" s="81">
        <v>0</v>
      </c>
      <c r="AT358" s="81">
        <v>0</v>
      </c>
      <c r="AU358" s="81">
        <v>0</v>
      </c>
      <c r="AV358" s="81">
        <v>0</v>
      </c>
      <c r="AW358" s="81">
        <v>0</v>
      </c>
      <c r="AX358" s="81">
        <v>0</v>
      </c>
      <c r="AY358" s="81">
        <v>0</v>
      </c>
      <c r="AZ358" s="81">
        <v>0</v>
      </c>
      <c r="BA358" s="81">
        <v>0</v>
      </c>
      <c r="BB358" s="81">
        <v>0</v>
      </c>
      <c r="BC358" s="81"/>
      <c r="BD358" s="81"/>
      <c r="BE358" s="81"/>
      <c r="BF358" s="81"/>
      <c r="BG358" s="81"/>
      <c r="BH358" s="81"/>
      <c r="BI358" s="81"/>
      <c r="BJ358" s="81"/>
      <c r="BK358" s="81"/>
      <c r="BL358" s="81"/>
      <c r="BM358" s="81"/>
      <c r="BN358" s="81"/>
      <c r="BO358" s="81"/>
      <c r="BP358" s="81"/>
      <c r="BQ358" s="81"/>
      <c r="BR358" s="81"/>
      <c r="BS358" s="81"/>
      <c r="BT358" s="81"/>
      <c r="BU358" s="81"/>
      <c r="BV358" s="81"/>
      <c r="BW358" s="81"/>
      <c r="BX358" s="81"/>
      <c r="BY358" s="81"/>
      <c r="BZ358" s="81"/>
      <c r="CA358" s="81"/>
      <c r="CB358" s="81"/>
      <c r="CC358" s="81"/>
      <c r="CD358" s="81"/>
      <c r="CE358" s="81"/>
      <c r="CF358" s="81"/>
      <c r="CG358" s="81"/>
      <c r="CH358" s="81"/>
      <c r="CI358" s="81"/>
      <c r="CJ358" s="81"/>
      <c r="CK358" s="81"/>
      <c r="CL358" s="81"/>
      <c r="CM358" s="81"/>
      <c r="CN358" s="81"/>
      <c r="CO358" s="81"/>
      <c r="CP358" s="81"/>
      <c r="CQ358" s="81"/>
      <c r="CR358" s="81"/>
      <c r="CS358" s="81"/>
      <c r="CT358" s="81"/>
      <c r="CU358" s="81"/>
      <c r="CV358" s="81"/>
      <c r="CW358" s="81"/>
      <c r="CX358" s="81"/>
      <c r="CY358" s="81"/>
      <c r="CZ358" s="81"/>
      <c r="DA358" s="81"/>
      <c r="DB358" s="81"/>
      <c r="DC358" s="81"/>
      <c r="DD358" s="81"/>
      <c r="DE358" s="81"/>
      <c r="DF358" s="81"/>
      <c r="DG358" s="81"/>
      <c r="DH358" s="81"/>
      <c r="DI358" s="81"/>
      <c r="DJ358" s="81"/>
      <c r="DK358" s="81"/>
      <c r="DL358" s="81"/>
      <c r="DM358" s="81"/>
      <c r="DN358" s="81"/>
      <c r="DO358" s="81"/>
      <c r="DP358" s="81"/>
      <c r="DQ358" s="81"/>
      <c r="DR358" s="81"/>
      <c r="DS358" s="81"/>
    </row>
    <row r="359" spans="2:123" x14ac:dyDescent="0.2">
      <c r="B359" s="78" t="s">
        <v>189</v>
      </c>
      <c r="C359" s="78" t="s">
        <v>968</v>
      </c>
      <c r="D359" s="79" t="s">
        <v>191</v>
      </c>
      <c r="E359" s="79" t="s">
        <v>969</v>
      </c>
      <c r="F359" s="79" t="s">
        <v>970</v>
      </c>
      <c r="G359" s="80"/>
      <c r="H359" s="80">
        <v>44562</v>
      </c>
      <c r="I359" s="80">
        <v>45473</v>
      </c>
      <c r="J359" s="80"/>
      <c r="K359" s="65" t="s">
        <v>46</v>
      </c>
      <c r="L359" s="65" t="s">
        <v>70</v>
      </c>
      <c r="M359" s="65" t="s">
        <v>93</v>
      </c>
      <c r="N359" s="79" t="s">
        <v>377</v>
      </c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>
        <v>160.93890609098918</v>
      </c>
      <c r="AO359" s="81">
        <v>2855.9491817382259</v>
      </c>
      <c r="AP359" s="81">
        <v>160.53622437250715</v>
      </c>
      <c r="AQ359" s="81">
        <v>155.22946354130707</v>
      </c>
      <c r="AR359" s="81">
        <v>160.5497639675869</v>
      </c>
      <c r="AS359" s="81">
        <v>-9036.3575866228693</v>
      </c>
      <c r="AT359" s="81">
        <v>0</v>
      </c>
      <c r="AU359" s="81">
        <v>0</v>
      </c>
      <c r="AV359" s="81">
        <v>0</v>
      </c>
      <c r="AW359" s="81">
        <v>0</v>
      </c>
      <c r="AX359" s="81">
        <v>0</v>
      </c>
      <c r="AY359" s="81">
        <v>0</v>
      </c>
      <c r="AZ359" s="81">
        <v>0</v>
      </c>
      <c r="BA359" s="81">
        <v>0</v>
      </c>
      <c r="BB359" s="81">
        <v>0</v>
      </c>
      <c r="BC359" s="81"/>
      <c r="BD359" s="81"/>
      <c r="BE359" s="81"/>
      <c r="BF359" s="81"/>
      <c r="BG359" s="81"/>
      <c r="BH359" s="81"/>
      <c r="BI359" s="81"/>
      <c r="BJ359" s="81"/>
      <c r="BK359" s="81"/>
      <c r="BL359" s="81"/>
      <c r="BM359" s="81"/>
      <c r="BN359" s="81"/>
      <c r="BO359" s="81"/>
      <c r="BP359" s="81"/>
      <c r="BQ359" s="81"/>
      <c r="BR359" s="81"/>
      <c r="BS359" s="81"/>
      <c r="BT359" s="81"/>
      <c r="BU359" s="81"/>
      <c r="BV359" s="81"/>
      <c r="BW359" s="81"/>
      <c r="BX359" s="81"/>
      <c r="BY359" s="81"/>
      <c r="BZ359" s="81"/>
      <c r="CA359" s="81"/>
      <c r="CB359" s="81"/>
      <c r="CC359" s="81"/>
      <c r="CD359" s="81"/>
      <c r="CE359" s="81"/>
      <c r="CF359" s="81"/>
      <c r="CG359" s="81"/>
      <c r="CH359" s="81"/>
      <c r="CI359" s="81"/>
      <c r="CJ359" s="81"/>
      <c r="CK359" s="81"/>
      <c r="CL359" s="81"/>
      <c r="CM359" s="81"/>
      <c r="CN359" s="81"/>
      <c r="CO359" s="81"/>
      <c r="CP359" s="81"/>
      <c r="CQ359" s="81"/>
      <c r="CR359" s="81"/>
      <c r="CS359" s="81"/>
      <c r="CT359" s="81"/>
      <c r="CU359" s="81"/>
      <c r="CV359" s="81"/>
      <c r="CW359" s="81"/>
      <c r="CX359" s="81"/>
      <c r="CY359" s="81"/>
      <c r="CZ359" s="81"/>
      <c r="DA359" s="81"/>
      <c r="DB359" s="81"/>
      <c r="DC359" s="81"/>
      <c r="DD359" s="81"/>
      <c r="DE359" s="81"/>
      <c r="DF359" s="81"/>
      <c r="DG359" s="81"/>
      <c r="DH359" s="81"/>
      <c r="DI359" s="81"/>
      <c r="DJ359" s="81"/>
      <c r="DK359" s="81"/>
      <c r="DL359" s="81"/>
      <c r="DM359" s="81"/>
      <c r="DN359" s="81"/>
      <c r="DO359" s="81"/>
      <c r="DP359" s="81"/>
      <c r="DQ359" s="81"/>
      <c r="DR359" s="81"/>
      <c r="DS359" s="81"/>
    </row>
    <row r="360" spans="2:123" x14ac:dyDescent="0.2">
      <c r="B360" s="78" t="s">
        <v>189</v>
      </c>
      <c r="C360" s="78" t="s">
        <v>968</v>
      </c>
      <c r="D360" s="79" t="s">
        <v>191</v>
      </c>
      <c r="E360" s="79" t="s">
        <v>969</v>
      </c>
      <c r="F360" s="79" t="s">
        <v>971</v>
      </c>
      <c r="G360" s="80"/>
      <c r="H360" s="80">
        <v>44562</v>
      </c>
      <c r="I360" s="80">
        <v>45473</v>
      </c>
      <c r="J360" s="80"/>
      <c r="K360" s="65" t="s">
        <v>46</v>
      </c>
      <c r="L360" s="65" t="s">
        <v>70</v>
      </c>
      <c r="M360" s="65" t="s">
        <v>93</v>
      </c>
      <c r="N360" s="79" t="s">
        <v>377</v>
      </c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>
        <v>2259.1948269682212</v>
      </c>
      <c r="AO360" s="81">
        <v>67495.508628103038</v>
      </c>
      <c r="AP360" s="81">
        <v>2253.5421449822079</v>
      </c>
      <c r="AQ360" s="81">
        <v>2179.0479974264476</v>
      </c>
      <c r="AR360" s="81">
        <v>19617.066847997936</v>
      </c>
      <c r="AS360" s="81">
        <v>13890.390183563</v>
      </c>
      <c r="AT360" s="81">
        <v>0</v>
      </c>
      <c r="AU360" s="81">
        <v>0</v>
      </c>
      <c r="AV360" s="81">
        <v>0</v>
      </c>
      <c r="AW360" s="81">
        <v>0</v>
      </c>
      <c r="AX360" s="81">
        <v>0</v>
      </c>
      <c r="AY360" s="81">
        <v>0</v>
      </c>
      <c r="AZ360" s="81">
        <v>0</v>
      </c>
      <c r="BA360" s="81">
        <v>0</v>
      </c>
      <c r="BB360" s="81">
        <v>0</v>
      </c>
      <c r="BC360" s="81"/>
      <c r="BD360" s="81"/>
      <c r="BE360" s="81"/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1"/>
      <c r="BS360" s="81"/>
      <c r="BT360" s="81"/>
      <c r="BU360" s="81"/>
      <c r="BV360" s="81"/>
      <c r="BW360" s="81"/>
      <c r="BX360" s="81"/>
      <c r="BY360" s="81"/>
      <c r="BZ360" s="81"/>
      <c r="CA360" s="81"/>
      <c r="CB360" s="81"/>
      <c r="CC360" s="81"/>
      <c r="CD360" s="81"/>
      <c r="CE360" s="81"/>
      <c r="CF360" s="81"/>
      <c r="CG360" s="81"/>
      <c r="CH360" s="81"/>
      <c r="CI360" s="81"/>
      <c r="CJ360" s="81"/>
      <c r="CK360" s="81"/>
      <c r="CL360" s="81"/>
      <c r="CM360" s="81"/>
      <c r="CN360" s="81"/>
      <c r="CO360" s="81"/>
      <c r="CP360" s="81"/>
      <c r="CQ360" s="81"/>
      <c r="CR360" s="81"/>
      <c r="CS360" s="81"/>
      <c r="CT360" s="81"/>
      <c r="CU360" s="81"/>
      <c r="CV360" s="81"/>
      <c r="CW360" s="81"/>
      <c r="CX360" s="81"/>
      <c r="CY360" s="81"/>
      <c r="CZ360" s="81"/>
      <c r="DA360" s="81"/>
      <c r="DB360" s="81"/>
      <c r="DC360" s="81"/>
      <c r="DD360" s="81"/>
      <c r="DE360" s="81"/>
      <c r="DF360" s="81"/>
      <c r="DG360" s="81"/>
      <c r="DH360" s="81"/>
      <c r="DI360" s="81"/>
      <c r="DJ360" s="81"/>
      <c r="DK360" s="81"/>
      <c r="DL360" s="81"/>
      <c r="DM360" s="81"/>
      <c r="DN360" s="81"/>
      <c r="DO360" s="81"/>
      <c r="DP360" s="81"/>
      <c r="DQ360" s="81"/>
      <c r="DR360" s="81"/>
      <c r="DS360" s="81"/>
    </row>
    <row r="361" spans="2:123" x14ac:dyDescent="0.2">
      <c r="B361" s="78" t="s">
        <v>189</v>
      </c>
      <c r="C361" s="78" t="s">
        <v>968</v>
      </c>
      <c r="D361" s="79" t="s">
        <v>191</v>
      </c>
      <c r="E361" s="79" t="s">
        <v>969</v>
      </c>
      <c r="F361" s="79" t="s">
        <v>972</v>
      </c>
      <c r="G361" s="80"/>
      <c r="H361" s="80"/>
      <c r="I361" s="80"/>
      <c r="J361" s="80"/>
      <c r="K361" s="65" t="s">
        <v>46</v>
      </c>
      <c r="L361" s="65" t="s">
        <v>70</v>
      </c>
      <c r="M361" s="65" t="s">
        <v>93</v>
      </c>
      <c r="N361" s="79" t="s">
        <v>377</v>
      </c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>
        <v>0</v>
      </c>
      <c r="AO361" s="81">
        <v>0</v>
      </c>
      <c r="AP361" s="81">
        <v>0</v>
      </c>
      <c r="AQ361" s="81">
        <v>0</v>
      </c>
      <c r="AR361" s="81">
        <v>0</v>
      </c>
      <c r="AS361" s="81">
        <v>0</v>
      </c>
      <c r="AT361" s="81">
        <v>0</v>
      </c>
      <c r="AU361" s="81">
        <v>0</v>
      </c>
      <c r="AV361" s="81">
        <v>0</v>
      </c>
      <c r="AW361" s="81">
        <v>0</v>
      </c>
      <c r="AX361" s="81">
        <v>0</v>
      </c>
      <c r="AY361" s="81">
        <v>0</v>
      </c>
      <c r="AZ361" s="81">
        <v>0</v>
      </c>
      <c r="BA361" s="81">
        <v>0</v>
      </c>
      <c r="BB361" s="81">
        <v>0</v>
      </c>
      <c r="BC361" s="81"/>
      <c r="BD361" s="81"/>
      <c r="BE361" s="81"/>
      <c r="BF361" s="81"/>
      <c r="BG361" s="81"/>
      <c r="BH361" s="81"/>
      <c r="BI361" s="81"/>
      <c r="BJ361" s="81"/>
      <c r="BK361" s="81"/>
      <c r="BL361" s="81"/>
      <c r="BM361" s="81"/>
      <c r="BN361" s="81"/>
      <c r="BO361" s="81"/>
      <c r="BP361" s="81"/>
      <c r="BQ361" s="81"/>
      <c r="BR361" s="81"/>
      <c r="BS361" s="81"/>
      <c r="BT361" s="81"/>
      <c r="BU361" s="81"/>
      <c r="BV361" s="81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  <c r="CN361" s="81"/>
      <c r="CO361" s="81"/>
      <c r="CP361" s="81"/>
      <c r="CQ361" s="81"/>
      <c r="CR361" s="81"/>
      <c r="CS361" s="81"/>
      <c r="CT361" s="81"/>
      <c r="CU361" s="81"/>
      <c r="CV361" s="81"/>
      <c r="CW361" s="81"/>
      <c r="CX361" s="81"/>
      <c r="CY361" s="81"/>
      <c r="CZ361" s="81"/>
      <c r="DA361" s="81"/>
      <c r="DB361" s="81"/>
      <c r="DC361" s="81"/>
      <c r="DD361" s="81"/>
      <c r="DE361" s="81"/>
      <c r="DF361" s="81"/>
      <c r="DG361" s="81"/>
      <c r="DH361" s="81"/>
      <c r="DI361" s="81"/>
      <c r="DJ361" s="81"/>
      <c r="DK361" s="81"/>
      <c r="DL361" s="81"/>
      <c r="DM361" s="81"/>
      <c r="DN361" s="81"/>
      <c r="DO361" s="81"/>
      <c r="DP361" s="81"/>
      <c r="DQ361" s="81"/>
      <c r="DR361" s="81"/>
      <c r="DS361" s="81"/>
    </row>
    <row r="362" spans="2:123" x14ac:dyDescent="0.2">
      <c r="B362" s="78" t="s">
        <v>189</v>
      </c>
      <c r="C362" s="78" t="s">
        <v>968</v>
      </c>
      <c r="D362" s="79" t="s">
        <v>191</v>
      </c>
      <c r="E362" s="79" t="s">
        <v>969</v>
      </c>
      <c r="F362" s="79" t="s">
        <v>972</v>
      </c>
      <c r="G362" s="80"/>
      <c r="H362" s="80"/>
      <c r="I362" s="80"/>
      <c r="J362" s="80"/>
      <c r="K362" s="65" t="s">
        <v>46</v>
      </c>
      <c r="L362" s="65" t="s">
        <v>70</v>
      </c>
      <c r="M362" s="65" t="s">
        <v>93</v>
      </c>
      <c r="N362" s="79" t="s">
        <v>377</v>
      </c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>
        <v>0</v>
      </c>
      <c r="AO362" s="81">
        <v>0</v>
      </c>
      <c r="AP362" s="81">
        <v>0</v>
      </c>
      <c r="AQ362" s="81">
        <v>0</v>
      </c>
      <c r="AR362" s="81">
        <v>0</v>
      </c>
      <c r="AS362" s="81">
        <v>0</v>
      </c>
      <c r="AT362" s="81">
        <v>0</v>
      </c>
      <c r="AU362" s="81">
        <v>0</v>
      </c>
      <c r="AV362" s="81">
        <v>0</v>
      </c>
      <c r="AW362" s="81">
        <v>0</v>
      </c>
      <c r="AX362" s="81">
        <v>0</v>
      </c>
      <c r="AY362" s="81">
        <v>0</v>
      </c>
      <c r="AZ362" s="81">
        <v>0</v>
      </c>
      <c r="BA362" s="81">
        <v>0</v>
      </c>
      <c r="BB362" s="81">
        <v>0</v>
      </c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  <c r="CS362" s="81"/>
      <c r="CT362" s="81"/>
      <c r="CU362" s="81"/>
      <c r="CV362" s="81"/>
      <c r="CW362" s="81"/>
      <c r="CX362" s="81"/>
      <c r="CY362" s="81"/>
      <c r="CZ362" s="81"/>
      <c r="DA362" s="81"/>
      <c r="DB362" s="81"/>
      <c r="DC362" s="81"/>
      <c r="DD362" s="81"/>
      <c r="DE362" s="81"/>
      <c r="DF362" s="81"/>
      <c r="DG362" s="81"/>
      <c r="DH362" s="81"/>
      <c r="DI362" s="81"/>
      <c r="DJ362" s="81"/>
      <c r="DK362" s="81"/>
      <c r="DL362" s="81"/>
      <c r="DM362" s="81"/>
      <c r="DN362" s="81"/>
      <c r="DO362" s="81"/>
      <c r="DP362" s="81"/>
      <c r="DQ362" s="81"/>
      <c r="DR362" s="81"/>
      <c r="DS362" s="81"/>
    </row>
    <row r="363" spans="2:123" x14ac:dyDescent="0.2">
      <c r="B363" s="78" t="s">
        <v>189</v>
      </c>
      <c r="C363" s="78" t="s">
        <v>968</v>
      </c>
      <c r="D363" s="79" t="s">
        <v>191</v>
      </c>
      <c r="E363" s="79" t="s">
        <v>969</v>
      </c>
      <c r="F363" s="79" t="s">
        <v>972</v>
      </c>
      <c r="G363" s="80"/>
      <c r="H363" s="80"/>
      <c r="I363" s="80"/>
      <c r="J363" s="80"/>
      <c r="K363" s="65" t="s">
        <v>46</v>
      </c>
      <c r="L363" s="65" t="s">
        <v>70</v>
      </c>
      <c r="M363" s="65" t="s">
        <v>93</v>
      </c>
      <c r="N363" s="79" t="s">
        <v>377</v>
      </c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>
        <v>0</v>
      </c>
      <c r="AO363" s="81">
        <v>0</v>
      </c>
      <c r="AP363" s="81">
        <v>0</v>
      </c>
      <c r="AQ363" s="81">
        <v>0</v>
      </c>
      <c r="AR363" s="81">
        <v>20944.58956079376</v>
      </c>
      <c r="AS363" s="81">
        <v>0</v>
      </c>
      <c r="AT363" s="81">
        <v>0</v>
      </c>
      <c r="AU363" s="81">
        <v>0</v>
      </c>
      <c r="AV363" s="81">
        <v>0</v>
      </c>
      <c r="AW363" s="81">
        <v>0</v>
      </c>
      <c r="AX363" s="81">
        <v>0</v>
      </c>
      <c r="AY363" s="81">
        <v>0</v>
      </c>
      <c r="AZ363" s="81">
        <v>0</v>
      </c>
      <c r="BA363" s="81">
        <v>0</v>
      </c>
      <c r="BB363" s="81">
        <v>0</v>
      </c>
      <c r="BC363" s="81"/>
      <c r="BD363" s="81"/>
      <c r="BE363" s="81"/>
      <c r="BF363" s="81"/>
      <c r="BG363" s="81"/>
      <c r="BH363" s="81"/>
      <c r="BI363" s="81"/>
      <c r="BJ363" s="81"/>
      <c r="BK363" s="81"/>
      <c r="BL363" s="81"/>
      <c r="BM363" s="81"/>
      <c r="BN363" s="81"/>
      <c r="BO363" s="81"/>
      <c r="BP363" s="81"/>
      <c r="BQ363" s="81"/>
      <c r="BR363" s="81"/>
      <c r="BS363" s="81"/>
      <c r="BT363" s="81"/>
      <c r="BU363" s="81"/>
      <c r="BV363" s="81"/>
      <c r="BW363" s="81"/>
      <c r="BX363" s="81"/>
      <c r="BY363" s="81"/>
      <c r="BZ363" s="81"/>
      <c r="CA363" s="81"/>
      <c r="CB363" s="81"/>
      <c r="CC363" s="81"/>
      <c r="CD363" s="81"/>
      <c r="CE363" s="81"/>
      <c r="CF363" s="81"/>
      <c r="CG363" s="81"/>
      <c r="CH363" s="81"/>
      <c r="CI363" s="81"/>
      <c r="CJ363" s="81"/>
      <c r="CK363" s="81"/>
      <c r="CL363" s="81"/>
      <c r="CM363" s="81"/>
      <c r="CN363" s="81"/>
      <c r="CO363" s="81"/>
      <c r="CP363" s="81"/>
      <c r="CQ363" s="81"/>
      <c r="CR363" s="81"/>
      <c r="CS363" s="81"/>
      <c r="CT363" s="81"/>
      <c r="CU363" s="81"/>
      <c r="CV363" s="81"/>
      <c r="CW363" s="81"/>
      <c r="CX363" s="81"/>
      <c r="CY363" s="81"/>
      <c r="CZ363" s="81"/>
      <c r="DA363" s="81"/>
      <c r="DB363" s="81"/>
      <c r="DC363" s="81"/>
      <c r="DD363" s="81"/>
      <c r="DE363" s="81"/>
      <c r="DF363" s="81"/>
      <c r="DG363" s="81"/>
      <c r="DH363" s="81"/>
      <c r="DI363" s="81"/>
      <c r="DJ363" s="81"/>
      <c r="DK363" s="81"/>
      <c r="DL363" s="81"/>
      <c r="DM363" s="81"/>
      <c r="DN363" s="81"/>
      <c r="DO363" s="81"/>
      <c r="DP363" s="81"/>
      <c r="DQ363" s="81"/>
      <c r="DR363" s="81"/>
      <c r="DS363" s="81"/>
    </row>
    <row r="364" spans="2:123" x14ac:dyDescent="0.2">
      <c r="B364" s="78" t="s">
        <v>189</v>
      </c>
      <c r="C364" s="78" t="s">
        <v>968</v>
      </c>
      <c r="D364" s="79" t="s">
        <v>191</v>
      </c>
      <c r="E364" s="79" t="s">
        <v>969</v>
      </c>
      <c r="F364" s="79" t="s">
        <v>972</v>
      </c>
      <c r="G364" s="80"/>
      <c r="H364" s="80"/>
      <c r="I364" s="80"/>
      <c r="J364" s="80"/>
      <c r="K364" s="65" t="s">
        <v>46</v>
      </c>
      <c r="L364" s="65" t="s">
        <v>70</v>
      </c>
      <c r="M364" s="65" t="s">
        <v>93</v>
      </c>
      <c r="N364" s="79" t="s">
        <v>377</v>
      </c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>
        <v>0</v>
      </c>
      <c r="AO364" s="81">
        <v>0</v>
      </c>
      <c r="AP364" s="81">
        <v>0</v>
      </c>
      <c r="AQ364" s="81">
        <v>0</v>
      </c>
      <c r="AR364" s="81">
        <v>16657.688212316989</v>
      </c>
      <c r="AS364" s="81">
        <v>0</v>
      </c>
      <c r="AT364" s="81">
        <v>0</v>
      </c>
      <c r="AU364" s="81">
        <v>0</v>
      </c>
      <c r="AV364" s="81">
        <v>0</v>
      </c>
      <c r="AW364" s="81">
        <v>0</v>
      </c>
      <c r="AX364" s="81">
        <v>0</v>
      </c>
      <c r="AY364" s="81">
        <v>0</v>
      </c>
      <c r="AZ364" s="81">
        <v>0</v>
      </c>
      <c r="BA364" s="81">
        <v>0</v>
      </c>
      <c r="BB364" s="81">
        <v>0</v>
      </c>
      <c r="BC364" s="81"/>
      <c r="BD364" s="81"/>
      <c r="BE364" s="81"/>
      <c r="BF364" s="81"/>
      <c r="BG364" s="81"/>
      <c r="BH364" s="81"/>
      <c r="BI364" s="81"/>
      <c r="BJ364" s="81"/>
      <c r="BK364" s="81"/>
      <c r="BL364" s="81"/>
      <c r="BM364" s="81"/>
      <c r="BN364" s="81"/>
      <c r="BO364" s="81"/>
      <c r="BP364" s="81"/>
      <c r="BQ364" s="81"/>
      <c r="BR364" s="81"/>
      <c r="BS364" s="81"/>
      <c r="BT364" s="81"/>
      <c r="BU364" s="81"/>
      <c r="BV364" s="81"/>
      <c r="BW364" s="81"/>
      <c r="BX364" s="81"/>
      <c r="BY364" s="81"/>
      <c r="BZ364" s="81"/>
      <c r="CA364" s="81"/>
      <c r="CB364" s="81"/>
      <c r="CC364" s="81"/>
      <c r="CD364" s="81"/>
      <c r="CE364" s="81"/>
      <c r="CF364" s="81"/>
      <c r="CG364" s="81"/>
      <c r="CH364" s="81"/>
      <c r="CI364" s="81"/>
      <c r="CJ364" s="81"/>
      <c r="CK364" s="81"/>
      <c r="CL364" s="81"/>
      <c r="CM364" s="81"/>
      <c r="CN364" s="81"/>
      <c r="CO364" s="81"/>
      <c r="CP364" s="81"/>
      <c r="CQ364" s="81"/>
      <c r="CR364" s="81"/>
      <c r="CS364" s="81"/>
      <c r="CT364" s="81"/>
      <c r="CU364" s="81"/>
      <c r="CV364" s="81"/>
      <c r="CW364" s="81"/>
      <c r="CX364" s="81"/>
      <c r="CY364" s="81"/>
      <c r="CZ364" s="81"/>
      <c r="DA364" s="81"/>
      <c r="DB364" s="81"/>
      <c r="DC364" s="81"/>
      <c r="DD364" s="81"/>
      <c r="DE364" s="81"/>
      <c r="DF364" s="81"/>
      <c r="DG364" s="81"/>
      <c r="DH364" s="81"/>
      <c r="DI364" s="81"/>
      <c r="DJ364" s="81"/>
      <c r="DK364" s="81"/>
      <c r="DL364" s="81"/>
      <c r="DM364" s="81"/>
      <c r="DN364" s="81"/>
      <c r="DO364" s="81"/>
      <c r="DP364" s="81"/>
      <c r="DQ364" s="81"/>
      <c r="DR364" s="81"/>
      <c r="DS364" s="81"/>
    </row>
    <row r="365" spans="2:123" x14ac:dyDescent="0.2">
      <c r="B365" s="78"/>
      <c r="C365" s="78" t="s">
        <v>692</v>
      </c>
      <c r="D365" s="79" t="s">
        <v>973</v>
      </c>
      <c r="E365" s="79" t="s">
        <v>969</v>
      </c>
      <c r="F365" s="79"/>
      <c r="G365" s="80"/>
      <c r="H365" s="80">
        <v>45383</v>
      </c>
      <c r="I365" s="80">
        <v>45747</v>
      </c>
      <c r="J365" s="80"/>
      <c r="K365" s="65" t="s">
        <v>46</v>
      </c>
      <c r="L365" s="65" t="s">
        <v>70</v>
      </c>
      <c r="M365" s="65" t="s">
        <v>93</v>
      </c>
      <c r="N365" s="79" t="s">
        <v>377</v>
      </c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>
        <v>0</v>
      </c>
      <c r="AO365" s="81">
        <v>0</v>
      </c>
      <c r="AP365" s="81">
        <v>37499.6875</v>
      </c>
      <c r="AQ365" s="81">
        <v>4496.2499469931499</v>
      </c>
      <c r="AR365" s="81">
        <v>1500.1140086646585</v>
      </c>
      <c r="AS365" s="81">
        <v>0</v>
      </c>
      <c r="AT365" s="81">
        <v>0</v>
      </c>
      <c r="AU365" s="81">
        <v>0</v>
      </c>
      <c r="AV365" s="81">
        <v>0</v>
      </c>
      <c r="AW365" s="81">
        <v>0</v>
      </c>
      <c r="AX365" s="81">
        <v>0</v>
      </c>
      <c r="AY365" s="81">
        <v>0</v>
      </c>
      <c r="AZ365" s="81">
        <v>0</v>
      </c>
      <c r="BA365" s="81">
        <v>0</v>
      </c>
      <c r="BB365" s="81">
        <v>0</v>
      </c>
      <c r="BC365" s="81">
        <v>0</v>
      </c>
      <c r="BD365" s="81">
        <v>0</v>
      </c>
      <c r="BE365" s="81">
        <v>0</v>
      </c>
      <c r="BF365" s="81">
        <v>0</v>
      </c>
      <c r="BG365" s="81">
        <v>0</v>
      </c>
      <c r="BH365" s="81">
        <v>0</v>
      </c>
      <c r="BI365" s="81">
        <v>0</v>
      </c>
      <c r="BJ365" s="81">
        <v>0</v>
      </c>
      <c r="BK365" s="81">
        <v>0</v>
      </c>
      <c r="BL365" s="81">
        <v>0</v>
      </c>
      <c r="BM365" s="81">
        <v>0</v>
      </c>
      <c r="BN365" s="81">
        <v>0</v>
      </c>
      <c r="BO365" s="81">
        <v>0</v>
      </c>
      <c r="BP365" s="81">
        <v>0</v>
      </c>
      <c r="BQ365" s="81">
        <v>0</v>
      </c>
      <c r="BR365" s="81">
        <v>0</v>
      </c>
      <c r="BS365" s="81">
        <v>0</v>
      </c>
      <c r="BT365" s="81">
        <v>0</v>
      </c>
      <c r="BU365" s="81">
        <v>0</v>
      </c>
      <c r="BV365" s="81">
        <v>0</v>
      </c>
      <c r="BW365" s="81">
        <v>0</v>
      </c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  <c r="CN365" s="81"/>
      <c r="CO365" s="81"/>
      <c r="CP365" s="81"/>
      <c r="CQ365" s="81"/>
      <c r="CR365" s="81"/>
      <c r="CS365" s="81"/>
      <c r="CT365" s="81"/>
      <c r="CU365" s="81"/>
      <c r="CV365" s="81"/>
      <c r="CW365" s="81"/>
      <c r="CX365" s="81"/>
      <c r="CY365" s="81"/>
      <c r="CZ365" s="81"/>
      <c r="DA365" s="81"/>
      <c r="DB365" s="81"/>
      <c r="DC365" s="81"/>
      <c r="DD365" s="81"/>
      <c r="DE365" s="81"/>
      <c r="DF365" s="81"/>
      <c r="DG365" s="81"/>
      <c r="DH365" s="81"/>
      <c r="DI365" s="81"/>
      <c r="DJ365" s="81"/>
      <c r="DK365" s="81"/>
      <c r="DL365" s="81"/>
      <c r="DM365" s="81"/>
      <c r="DN365" s="81"/>
      <c r="DO365" s="81"/>
      <c r="DP365" s="81"/>
      <c r="DQ365" s="81"/>
      <c r="DR365" s="81"/>
      <c r="DS365" s="81"/>
    </row>
    <row r="366" spans="2:123" x14ac:dyDescent="0.2">
      <c r="B366" s="78"/>
      <c r="C366" s="78" t="s">
        <v>974</v>
      </c>
      <c r="D366" s="79" t="s">
        <v>975</v>
      </c>
      <c r="E366" s="79" t="s">
        <v>969</v>
      </c>
      <c r="F366" s="79" t="s">
        <v>976</v>
      </c>
      <c r="G366" s="80"/>
      <c r="H366" s="80">
        <v>45413</v>
      </c>
      <c r="I366" s="80">
        <v>45657</v>
      </c>
      <c r="J366" s="80"/>
      <c r="K366" s="65" t="s">
        <v>45</v>
      </c>
      <c r="L366" s="65" t="s">
        <v>70</v>
      </c>
      <c r="M366" s="65" t="s">
        <v>93</v>
      </c>
      <c r="N366" s="79" t="s">
        <v>377</v>
      </c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>
        <v>0</v>
      </c>
      <c r="AO366" s="81">
        <v>0</v>
      </c>
      <c r="AP366" s="81">
        <v>0</v>
      </c>
      <c r="AQ366" s="81">
        <v>0</v>
      </c>
      <c r="AR366" s="81">
        <v>6214.7630782964716</v>
      </c>
      <c r="AS366" s="81">
        <v>0</v>
      </c>
      <c r="AT366" s="81">
        <v>0</v>
      </c>
      <c r="AU366" s="81">
        <v>0</v>
      </c>
      <c r="AV366" s="81">
        <v>0</v>
      </c>
      <c r="AW366" s="81">
        <v>0</v>
      </c>
      <c r="AX366" s="81">
        <v>0</v>
      </c>
      <c r="AY366" s="81">
        <v>0</v>
      </c>
      <c r="AZ366" s="81">
        <v>0</v>
      </c>
      <c r="BA366" s="81">
        <v>0</v>
      </c>
      <c r="BB366" s="81">
        <v>0</v>
      </c>
      <c r="BC366" s="81"/>
      <c r="BD366" s="81"/>
      <c r="BE366" s="81"/>
      <c r="BF366" s="81"/>
      <c r="BG366" s="81"/>
      <c r="BH366" s="81"/>
      <c r="BI366" s="81"/>
      <c r="BJ366" s="81"/>
      <c r="BK366" s="81"/>
      <c r="BL366" s="81"/>
      <c r="BM366" s="81"/>
      <c r="BN366" s="81"/>
      <c r="BO366" s="81"/>
      <c r="BP366" s="81"/>
      <c r="BQ366" s="81"/>
      <c r="BR366" s="81"/>
      <c r="BS366" s="81"/>
      <c r="BT366" s="81"/>
      <c r="BU366" s="81"/>
      <c r="BV366" s="81"/>
      <c r="BW366" s="81"/>
      <c r="BX366" s="81"/>
      <c r="BY366" s="81"/>
      <c r="BZ366" s="81"/>
      <c r="CA366" s="81"/>
      <c r="CB366" s="81"/>
      <c r="CC366" s="81"/>
      <c r="CD366" s="81"/>
      <c r="CE366" s="81"/>
      <c r="CF366" s="81"/>
      <c r="CG366" s="81"/>
      <c r="CH366" s="81"/>
      <c r="CI366" s="81"/>
      <c r="CJ366" s="81"/>
      <c r="CK366" s="81"/>
      <c r="CL366" s="81"/>
      <c r="CM366" s="81"/>
      <c r="CN366" s="81"/>
      <c r="CO366" s="81"/>
      <c r="CP366" s="81"/>
      <c r="CQ366" s="81"/>
      <c r="CR366" s="81"/>
      <c r="CS366" s="81"/>
      <c r="CT366" s="81"/>
      <c r="CU366" s="81"/>
      <c r="CV366" s="81"/>
      <c r="CW366" s="81"/>
      <c r="CX366" s="81"/>
      <c r="CY366" s="81"/>
      <c r="CZ366" s="81"/>
      <c r="DA366" s="81"/>
      <c r="DB366" s="81"/>
      <c r="DC366" s="81"/>
      <c r="DD366" s="81"/>
      <c r="DE366" s="81"/>
      <c r="DF366" s="81"/>
      <c r="DG366" s="81"/>
      <c r="DH366" s="81"/>
      <c r="DI366" s="81"/>
      <c r="DJ366" s="81"/>
      <c r="DK366" s="81"/>
      <c r="DL366" s="81"/>
      <c r="DM366" s="81"/>
      <c r="DN366" s="81"/>
      <c r="DO366" s="81"/>
      <c r="DP366" s="81"/>
      <c r="DQ366" s="81"/>
      <c r="DR366" s="81"/>
      <c r="DS366" s="81"/>
    </row>
    <row r="367" spans="2:123" x14ac:dyDescent="0.2">
      <c r="B367" s="78" t="s">
        <v>292</v>
      </c>
      <c r="C367" s="78" t="s">
        <v>977</v>
      </c>
      <c r="D367" s="79" t="s">
        <v>294</v>
      </c>
      <c r="E367" s="79" t="s">
        <v>969</v>
      </c>
      <c r="F367" s="79" t="s">
        <v>978</v>
      </c>
      <c r="G367" s="80"/>
      <c r="H367" s="80">
        <v>44661</v>
      </c>
      <c r="I367" s="80">
        <v>45025</v>
      </c>
      <c r="J367" s="80"/>
      <c r="K367" s="65" t="s">
        <v>60</v>
      </c>
      <c r="L367" s="65" t="s">
        <v>70</v>
      </c>
      <c r="M367" s="65" t="s">
        <v>93</v>
      </c>
      <c r="N367" s="79" t="s">
        <v>377</v>
      </c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>
        <v>0</v>
      </c>
      <c r="AO367" s="81">
        <v>0</v>
      </c>
      <c r="AP367" s="81">
        <v>0</v>
      </c>
      <c r="AQ367" s="81">
        <v>0</v>
      </c>
      <c r="AR367" s="81">
        <v>0</v>
      </c>
      <c r="AS367" s="81">
        <v>0</v>
      </c>
      <c r="AT367" s="81">
        <v>0</v>
      </c>
      <c r="AU367" s="81">
        <v>0</v>
      </c>
      <c r="AV367" s="81">
        <v>0</v>
      </c>
      <c r="AW367" s="81">
        <v>0</v>
      </c>
      <c r="AX367" s="81">
        <v>0</v>
      </c>
      <c r="AY367" s="81">
        <v>0</v>
      </c>
      <c r="AZ367" s="81">
        <v>0</v>
      </c>
      <c r="BA367" s="81">
        <v>0</v>
      </c>
      <c r="BB367" s="81">
        <v>0</v>
      </c>
      <c r="BC367" s="81"/>
      <c r="BD367" s="81"/>
      <c r="BE367" s="81"/>
      <c r="BF367" s="81"/>
      <c r="BG367" s="81"/>
      <c r="BH367" s="81"/>
      <c r="BI367" s="81"/>
      <c r="BJ367" s="81"/>
      <c r="BK367" s="81"/>
      <c r="BL367" s="81"/>
      <c r="BM367" s="81"/>
      <c r="BN367" s="81"/>
      <c r="BO367" s="81"/>
      <c r="BP367" s="81"/>
      <c r="BQ367" s="81"/>
      <c r="BR367" s="81"/>
      <c r="BS367" s="81"/>
      <c r="BT367" s="81"/>
      <c r="BU367" s="81"/>
      <c r="BV367" s="81"/>
      <c r="BW367" s="81"/>
      <c r="BX367" s="81"/>
      <c r="BY367" s="81"/>
      <c r="BZ367" s="81"/>
      <c r="CA367" s="81"/>
      <c r="CB367" s="81"/>
      <c r="CC367" s="81"/>
      <c r="CD367" s="81"/>
      <c r="CE367" s="81"/>
      <c r="CF367" s="81"/>
      <c r="CG367" s="81"/>
      <c r="CH367" s="81"/>
      <c r="CI367" s="81"/>
      <c r="CJ367" s="81"/>
      <c r="CK367" s="81"/>
      <c r="CL367" s="81"/>
      <c r="CM367" s="81"/>
      <c r="CN367" s="81"/>
      <c r="CO367" s="81"/>
      <c r="CP367" s="81"/>
      <c r="CQ367" s="81"/>
      <c r="CR367" s="81"/>
      <c r="CS367" s="81"/>
      <c r="CT367" s="81"/>
      <c r="CU367" s="81"/>
      <c r="CV367" s="81"/>
      <c r="CW367" s="81"/>
      <c r="CX367" s="81"/>
      <c r="CY367" s="81"/>
      <c r="CZ367" s="81"/>
      <c r="DA367" s="81"/>
      <c r="DB367" s="81"/>
      <c r="DC367" s="81"/>
      <c r="DD367" s="81"/>
      <c r="DE367" s="81"/>
      <c r="DF367" s="81"/>
      <c r="DG367" s="81"/>
      <c r="DH367" s="81"/>
      <c r="DI367" s="81"/>
      <c r="DJ367" s="81"/>
      <c r="DK367" s="81"/>
      <c r="DL367" s="81"/>
      <c r="DM367" s="81"/>
      <c r="DN367" s="81"/>
      <c r="DO367" s="81"/>
      <c r="DP367" s="81"/>
      <c r="DQ367" s="81"/>
      <c r="DR367" s="81"/>
      <c r="DS367" s="81"/>
    </row>
    <row r="368" spans="2:123" x14ac:dyDescent="0.2">
      <c r="B368" s="78" t="s">
        <v>292</v>
      </c>
      <c r="C368" s="78" t="s">
        <v>977</v>
      </c>
      <c r="D368" s="79" t="s">
        <v>294</v>
      </c>
      <c r="E368" s="79" t="s">
        <v>969</v>
      </c>
      <c r="F368" s="79" t="s">
        <v>979</v>
      </c>
      <c r="G368" s="80"/>
      <c r="H368" s="80">
        <v>44993</v>
      </c>
      <c r="I368" s="80">
        <v>45359</v>
      </c>
      <c r="J368" s="80"/>
      <c r="K368" s="65" t="s">
        <v>60</v>
      </c>
      <c r="L368" s="65" t="s">
        <v>70</v>
      </c>
      <c r="M368" s="65" t="s">
        <v>93</v>
      </c>
      <c r="N368" s="79" t="s">
        <v>377</v>
      </c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>
        <v>0</v>
      </c>
      <c r="AO368" s="81">
        <v>0</v>
      </c>
      <c r="AP368" s="81">
        <v>0</v>
      </c>
      <c r="AQ368" s="81">
        <v>0</v>
      </c>
      <c r="AR368" s="81">
        <v>0</v>
      </c>
      <c r="AS368" s="81">
        <v>0</v>
      </c>
      <c r="AT368" s="81">
        <v>0</v>
      </c>
      <c r="AU368" s="81">
        <v>0</v>
      </c>
      <c r="AV368" s="81">
        <v>0</v>
      </c>
      <c r="AW368" s="81">
        <v>0</v>
      </c>
      <c r="AX368" s="81">
        <v>0</v>
      </c>
      <c r="AY368" s="81">
        <v>0</v>
      </c>
      <c r="AZ368" s="81">
        <v>0</v>
      </c>
      <c r="BA368" s="81">
        <v>0</v>
      </c>
      <c r="BB368" s="81">
        <v>0</v>
      </c>
      <c r="BC368" s="81"/>
      <c r="BD368" s="81"/>
      <c r="BE368" s="81"/>
      <c r="BF368" s="81"/>
      <c r="BG368" s="81"/>
      <c r="BH368" s="81"/>
      <c r="BI368" s="81"/>
      <c r="BJ368" s="81"/>
      <c r="BK368" s="81"/>
      <c r="BL368" s="81"/>
      <c r="BM368" s="81"/>
      <c r="BN368" s="81"/>
      <c r="BO368" s="81"/>
      <c r="BP368" s="81"/>
      <c r="BQ368" s="81"/>
      <c r="BR368" s="81"/>
      <c r="BS368" s="81"/>
      <c r="BT368" s="81"/>
      <c r="BU368" s="81"/>
      <c r="BV368" s="81"/>
      <c r="BW368" s="81"/>
      <c r="BX368" s="81"/>
      <c r="BY368" s="81"/>
      <c r="BZ368" s="81"/>
      <c r="CA368" s="81"/>
      <c r="CB368" s="81"/>
      <c r="CC368" s="81"/>
      <c r="CD368" s="81"/>
      <c r="CE368" s="81"/>
      <c r="CF368" s="81"/>
      <c r="CG368" s="81"/>
      <c r="CH368" s="81"/>
      <c r="CI368" s="81"/>
      <c r="CJ368" s="81"/>
      <c r="CK368" s="81"/>
      <c r="CL368" s="81"/>
      <c r="CM368" s="81"/>
      <c r="CN368" s="81"/>
      <c r="CO368" s="81"/>
      <c r="CP368" s="81"/>
      <c r="CQ368" s="81"/>
      <c r="CR368" s="81"/>
      <c r="CS368" s="81"/>
      <c r="CT368" s="81"/>
      <c r="CU368" s="81"/>
      <c r="CV368" s="81"/>
      <c r="CW368" s="81"/>
      <c r="CX368" s="81"/>
      <c r="CY368" s="81"/>
      <c r="CZ368" s="81"/>
      <c r="DA368" s="81"/>
      <c r="DB368" s="81"/>
      <c r="DC368" s="81"/>
      <c r="DD368" s="81"/>
      <c r="DE368" s="81"/>
      <c r="DF368" s="81"/>
      <c r="DG368" s="81"/>
      <c r="DH368" s="81"/>
      <c r="DI368" s="81"/>
      <c r="DJ368" s="81"/>
      <c r="DK368" s="81"/>
      <c r="DL368" s="81"/>
      <c r="DM368" s="81"/>
      <c r="DN368" s="81"/>
      <c r="DO368" s="81"/>
      <c r="DP368" s="81"/>
      <c r="DQ368" s="81"/>
      <c r="DR368" s="81"/>
      <c r="DS368" s="81"/>
    </row>
    <row r="369" spans="2:123" x14ac:dyDescent="0.2">
      <c r="B369" s="78" t="s">
        <v>237</v>
      </c>
      <c r="C369" s="78" t="s">
        <v>980</v>
      </c>
      <c r="D369" s="79" t="s">
        <v>981</v>
      </c>
      <c r="E369" s="79" t="s">
        <v>982</v>
      </c>
      <c r="F369" s="79" t="s">
        <v>983</v>
      </c>
      <c r="G369" s="80"/>
      <c r="H369" s="80">
        <v>44378</v>
      </c>
      <c r="I369" s="80">
        <v>44742</v>
      </c>
      <c r="J369" s="80"/>
      <c r="K369" s="65" t="s">
        <v>52</v>
      </c>
      <c r="L369" s="65" t="s">
        <v>70</v>
      </c>
      <c r="M369" s="65" t="s">
        <v>93</v>
      </c>
      <c r="N369" s="79" t="s">
        <v>377</v>
      </c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>
        <v>0</v>
      </c>
      <c r="AO369" s="81">
        <v>0</v>
      </c>
      <c r="AP369" s="81">
        <v>0</v>
      </c>
      <c r="AQ369" s="81">
        <v>0</v>
      </c>
      <c r="AR369" s="81">
        <v>0</v>
      </c>
      <c r="AS369" s="81">
        <v>0</v>
      </c>
      <c r="AT369" s="81">
        <v>0</v>
      </c>
      <c r="AU369" s="81">
        <v>0</v>
      </c>
      <c r="AV369" s="81">
        <v>0</v>
      </c>
      <c r="AW369" s="81">
        <v>0</v>
      </c>
      <c r="AX369" s="81">
        <v>0</v>
      </c>
      <c r="AY369" s="81">
        <v>0</v>
      </c>
      <c r="AZ369" s="81">
        <v>0</v>
      </c>
      <c r="BA369" s="81">
        <v>0</v>
      </c>
      <c r="BB369" s="81">
        <v>0</v>
      </c>
      <c r="BC369" s="81"/>
      <c r="BD369" s="81"/>
      <c r="BE369" s="81"/>
      <c r="BF369" s="81"/>
      <c r="BG369" s="81"/>
      <c r="BH369" s="81"/>
      <c r="BI369" s="81"/>
      <c r="BJ369" s="81"/>
      <c r="BK369" s="81"/>
      <c r="BL369" s="81"/>
      <c r="BM369" s="81"/>
      <c r="BN369" s="81"/>
      <c r="BO369" s="81"/>
      <c r="BP369" s="81"/>
      <c r="BQ369" s="81"/>
      <c r="BR369" s="81"/>
      <c r="BS369" s="81"/>
      <c r="BT369" s="81"/>
      <c r="BU369" s="81"/>
      <c r="BV369" s="81"/>
      <c r="BW369" s="81"/>
      <c r="BX369" s="81"/>
      <c r="BY369" s="81"/>
      <c r="BZ369" s="81"/>
      <c r="CA369" s="81"/>
      <c r="CB369" s="81"/>
      <c r="CC369" s="81"/>
      <c r="CD369" s="81"/>
      <c r="CE369" s="81"/>
      <c r="CF369" s="81"/>
      <c r="CG369" s="81"/>
      <c r="CH369" s="81"/>
      <c r="CI369" s="81"/>
      <c r="CJ369" s="81"/>
      <c r="CK369" s="81"/>
      <c r="CL369" s="81"/>
      <c r="CM369" s="81"/>
      <c r="CN369" s="81"/>
      <c r="CO369" s="81"/>
      <c r="CP369" s="81"/>
      <c r="CQ369" s="81"/>
      <c r="CR369" s="81"/>
      <c r="CS369" s="81"/>
      <c r="CT369" s="81"/>
      <c r="CU369" s="81"/>
      <c r="CV369" s="81"/>
      <c r="CW369" s="81"/>
      <c r="CX369" s="81"/>
      <c r="CY369" s="81"/>
      <c r="CZ369" s="81"/>
      <c r="DA369" s="81"/>
      <c r="DB369" s="81"/>
      <c r="DC369" s="81"/>
      <c r="DD369" s="81"/>
      <c r="DE369" s="81"/>
      <c r="DF369" s="81"/>
      <c r="DG369" s="81"/>
      <c r="DH369" s="81"/>
      <c r="DI369" s="81"/>
      <c r="DJ369" s="81"/>
      <c r="DK369" s="81"/>
      <c r="DL369" s="81"/>
      <c r="DM369" s="81"/>
      <c r="DN369" s="81"/>
      <c r="DO369" s="81"/>
      <c r="DP369" s="81"/>
      <c r="DQ369" s="81"/>
      <c r="DR369" s="81"/>
      <c r="DS369" s="81"/>
    </row>
    <row r="370" spans="2:123" x14ac:dyDescent="0.2">
      <c r="B370" s="78" t="s">
        <v>237</v>
      </c>
      <c r="C370" s="78" t="s">
        <v>980</v>
      </c>
      <c r="D370" s="79" t="s">
        <v>981</v>
      </c>
      <c r="E370" s="79" t="s">
        <v>982</v>
      </c>
      <c r="F370" s="79" t="s">
        <v>984</v>
      </c>
      <c r="G370" s="80"/>
      <c r="H370" s="80">
        <v>44378</v>
      </c>
      <c r="I370" s="80">
        <v>44742</v>
      </c>
      <c r="J370" s="80"/>
      <c r="K370" s="65" t="s">
        <v>52</v>
      </c>
      <c r="L370" s="65" t="s">
        <v>70</v>
      </c>
      <c r="M370" s="65" t="s">
        <v>93</v>
      </c>
      <c r="N370" s="79" t="s">
        <v>377</v>
      </c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>
        <v>0</v>
      </c>
      <c r="AO370" s="81">
        <v>0</v>
      </c>
      <c r="AP370" s="81">
        <v>0</v>
      </c>
      <c r="AQ370" s="81">
        <v>0</v>
      </c>
      <c r="AR370" s="81">
        <v>0</v>
      </c>
      <c r="AS370" s="81">
        <v>0</v>
      </c>
      <c r="AT370" s="81">
        <v>0</v>
      </c>
      <c r="AU370" s="81">
        <v>0</v>
      </c>
      <c r="AV370" s="81">
        <v>0</v>
      </c>
      <c r="AW370" s="81">
        <v>0</v>
      </c>
      <c r="AX370" s="81">
        <v>0</v>
      </c>
      <c r="AY370" s="81">
        <v>0</v>
      </c>
      <c r="AZ370" s="81">
        <v>0</v>
      </c>
      <c r="BA370" s="81">
        <v>0</v>
      </c>
      <c r="BB370" s="81">
        <v>0</v>
      </c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  <c r="CS370" s="81"/>
      <c r="CT370" s="81"/>
      <c r="CU370" s="81"/>
      <c r="CV370" s="81"/>
      <c r="CW370" s="81"/>
      <c r="CX370" s="81"/>
      <c r="CY370" s="81"/>
      <c r="CZ370" s="81"/>
      <c r="DA370" s="81"/>
      <c r="DB370" s="81"/>
      <c r="DC370" s="81"/>
      <c r="DD370" s="81"/>
      <c r="DE370" s="81"/>
      <c r="DF370" s="81"/>
      <c r="DG370" s="81"/>
      <c r="DH370" s="81"/>
      <c r="DI370" s="81"/>
      <c r="DJ370" s="81"/>
      <c r="DK370" s="81"/>
      <c r="DL370" s="81"/>
      <c r="DM370" s="81"/>
      <c r="DN370" s="81"/>
      <c r="DO370" s="81"/>
      <c r="DP370" s="81"/>
      <c r="DQ370" s="81"/>
      <c r="DR370" s="81"/>
      <c r="DS370" s="81"/>
    </row>
    <row r="371" spans="2:123" x14ac:dyDescent="0.2">
      <c r="B371" s="78" t="s">
        <v>237</v>
      </c>
      <c r="C371" s="78" t="s">
        <v>980</v>
      </c>
      <c r="D371" s="79" t="s">
        <v>981</v>
      </c>
      <c r="E371" s="79" t="s">
        <v>982</v>
      </c>
      <c r="F371" s="79" t="s">
        <v>985</v>
      </c>
      <c r="G371" s="80"/>
      <c r="H371" s="80">
        <v>45017</v>
      </c>
      <c r="I371" s="80">
        <v>45382</v>
      </c>
      <c r="J371" s="80"/>
      <c r="K371" s="65" t="s">
        <v>52</v>
      </c>
      <c r="L371" s="65" t="s">
        <v>70</v>
      </c>
      <c r="M371" s="65" t="s">
        <v>93</v>
      </c>
      <c r="N371" s="79" t="s">
        <v>377</v>
      </c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>
        <v>0</v>
      </c>
      <c r="AO371" s="81">
        <v>0</v>
      </c>
      <c r="AP371" s="81">
        <v>0</v>
      </c>
      <c r="AQ371" s="81">
        <v>0</v>
      </c>
      <c r="AR371" s="81">
        <v>0</v>
      </c>
      <c r="AS371" s="81">
        <v>0</v>
      </c>
      <c r="AT371" s="81">
        <v>0</v>
      </c>
      <c r="AU371" s="81">
        <v>0</v>
      </c>
      <c r="AV371" s="81">
        <v>0</v>
      </c>
      <c r="AW371" s="81">
        <v>0</v>
      </c>
      <c r="AX371" s="81">
        <v>0</v>
      </c>
      <c r="AY371" s="81">
        <v>0</v>
      </c>
      <c r="AZ371" s="81">
        <v>0</v>
      </c>
      <c r="BA371" s="81">
        <v>0</v>
      </c>
      <c r="BB371" s="81">
        <v>0</v>
      </c>
      <c r="BC371" s="81"/>
      <c r="BD371" s="81"/>
      <c r="BE371" s="81"/>
      <c r="BF371" s="81"/>
      <c r="BG371" s="81"/>
      <c r="BH371" s="81"/>
      <c r="BI371" s="81"/>
      <c r="BJ371" s="81"/>
      <c r="BK371" s="81"/>
      <c r="BL371" s="81"/>
      <c r="BM371" s="81"/>
      <c r="BN371" s="81"/>
      <c r="BO371" s="81"/>
      <c r="BP371" s="81"/>
      <c r="BQ371" s="81"/>
      <c r="BR371" s="81"/>
      <c r="BS371" s="81"/>
      <c r="BT371" s="81"/>
      <c r="BU371" s="81"/>
      <c r="BV371" s="81"/>
      <c r="BW371" s="81"/>
      <c r="BX371" s="81"/>
      <c r="BY371" s="81"/>
      <c r="BZ371" s="81"/>
      <c r="CA371" s="81"/>
      <c r="CB371" s="81"/>
      <c r="CC371" s="81"/>
      <c r="CD371" s="81"/>
      <c r="CE371" s="81"/>
      <c r="CF371" s="81"/>
      <c r="CG371" s="81"/>
      <c r="CH371" s="81"/>
      <c r="CI371" s="81"/>
      <c r="CJ371" s="81"/>
      <c r="CK371" s="81"/>
      <c r="CL371" s="81"/>
      <c r="CM371" s="81"/>
      <c r="CN371" s="81"/>
      <c r="CO371" s="81"/>
      <c r="CP371" s="81"/>
      <c r="CQ371" s="81"/>
      <c r="CR371" s="81"/>
      <c r="CS371" s="81"/>
      <c r="CT371" s="81"/>
      <c r="CU371" s="81"/>
      <c r="CV371" s="81"/>
      <c r="CW371" s="81"/>
      <c r="CX371" s="81"/>
      <c r="CY371" s="81"/>
      <c r="CZ371" s="81"/>
      <c r="DA371" s="81"/>
      <c r="DB371" s="81"/>
      <c r="DC371" s="81"/>
      <c r="DD371" s="81"/>
      <c r="DE371" s="81"/>
      <c r="DF371" s="81"/>
      <c r="DG371" s="81"/>
      <c r="DH371" s="81"/>
      <c r="DI371" s="81"/>
      <c r="DJ371" s="81"/>
      <c r="DK371" s="81"/>
      <c r="DL371" s="81"/>
      <c r="DM371" s="81"/>
      <c r="DN371" s="81"/>
      <c r="DO371" s="81"/>
      <c r="DP371" s="81"/>
      <c r="DQ371" s="81"/>
      <c r="DR371" s="81"/>
      <c r="DS371" s="81"/>
    </row>
    <row r="372" spans="2:123" x14ac:dyDescent="0.2">
      <c r="B372" s="78" t="s">
        <v>237</v>
      </c>
      <c r="C372" s="78" t="s">
        <v>980</v>
      </c>
      <c r="D372" s="79" t="s">
        <v>981</v>
      </c>
      <c r="E372" s="79" t="s">
        <v>982</v>
      </c>
      <c r="F372" s="79" t="s">
        <v>986</v>
      </c>
      <c r="G372" s="80"/>
      <c r="H372" s="80">
        <v>45352</v>
      </c>
      <c r="I372" s="80">
        <v>45716</v>
      </c>
      <c r="J372" s="80"/>
      <c r="K372" s="65" t="s">
        <v>52</v>
      </c>
      <c r="L372" s="65" t="s">
        <v>70</v>
      </c>
      <c r="M372" s="65" t="s">
        <v>93</v>
      </c>
      <c r="N372" s="79" t="s">
        <v>377</v>
      </c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>
        <v>0</v>
      </c>
      <c r="AO372" s="81">
        <v>0</v>
      </c>
      <c r="AP372" s="81">
        <v>0</v>
      </c>
      <c r="AQ372" s="81">
        <v>0</v>
      </c>
      <c r="AR372" s="81">
        <v>0</v>
      </c>
      <c r="AS372" s="81">
        <v>0</v>
      </c>
      <c r="AT372" s="81">
        <v>0</v>
      </c>
      <c r="AU372" s="81">
        <v>0</v>
      </c>
      <c r="AV372" s="81">
        <v>0</v>
      </c>
      <c r="AW372" s="81">
        <v>0</v>
      </c>
      <c r="AX372" s="81">
        <v>0</v>
      </c>
      <c r="AY372" s="81">
        <v>0</v>
      </c>
      <c r="AZ372" s="81">
        <v>0</v>
      </c>
      <c r="BA372" s="81">
        <v>0</v>
      </c>
      <c r="BB372" s="81">
        <v>0</v>
      </c>
      <c r="BC372" s="81">
        <v>0</v>
      </c>
      <c r="BD372" s="81">
        <v>0</v>
      </c>
      <c r="BE372" s="81">
        <v>0</v>
      </c>
      <c r="BF372" s="81">
        <v>0</v>
      </c>
      <c r="BG372" s="81">
        <v>0</v>
      </c>
      <c r="BH372" s="81">
        <v>0</v>
      </c>
      <c r="BI372" s="81">
        <v>0</v>
      </c>
      <c r="BJ372" s="81">
        <v>0</v>
      </c>
      <c r="BK372" s="81">
        <v>0</v>
      </c>
      <c r="BL372" s="81">
        <v>0</v>
      </c>
      <c r="BM372" s="81">
        <v>0</v>
      </c>
      <c r="BN372" s="81">
        <v>0</v>
      </c>
      <c r="BO372" s="81">
        <v>0</v>
      </c>
      <c r="BP372" s="81">
        <v>0</v>
      </c>
      <c r="BQ372" s="81">
        <v>0</v>
      </c>
      <c r="BR372" s="81">
        <v>0</v>
      </c>
      <c r="BS372" s="81">
        <v>0</v>
      </c>
      <c r="BT372" s="81">
        <v>0</v>
      </c>
      <c r="BU372" s="81">
        <v>0</v>
      </c>
      <c r="BV372" s="81">
        <v>0</v>
      </c>
      <c r="BW372" s="81">
        <v>0</v>
      </c>
      <c r="BX372" s="81"/>
      <c r="BY372" s="81"/>
      <c r="BZ372" s="81"/>
      <c r="CA372" s="81"/>
      <c r="CB372" s="81"/>
      <c r="CC372" s="81"/>
      <c r="CD372" s="81"/>
      <c r="CE372" s="81"/>
      <c r="CF372" s="81"/>
      <c r="CG372" s="81"/>
      <c r="CH372" s="81"/>
      <c r="CI372" s="81"/>
      <c r="CJ372" s="81"/>
      <c r="CK372" s="81"/>
      <c r="CL372" s="81"/>
      <c r="CM372" s="81"/>
      <c r="CN372" s="81"/>
      <c r="CO372" s="81"/>
      <c r="CP372" s="81"/>
      <c r="CQ372" s="81"/>
      <c r="CR372" s="81"/>
      <c r="CS372" s="81"/>
      <c r="CT372" s="81"/>
      <c r="CU372" s="81"/>
      <c r="CV372" s="81"/>
      <c r="CW372" s="81"/>
      <c r="CX372" s="81"/>
      <c r="CY372" s="81"/>
      <c r="CZ372" s="81"/>
      <c r="DA372" s="81"/>
      <c r="DB372" s="81"/>
      <c r="DC372" s="81"/>
      <c r="DD372" s="81"/>
      <c r="DE372" s="81"/>
      <c r="DF372" s="81"/>
      <c r="DG372" s="81"/>
      <c r="DH372" s="81"/>
      <c r="DI372" s="81"/>
      <c r="DJ372" s="81"/>
      <c r="DK372" s="81"/>
      <c r="DL372" s="81"/>
      <c r="DM372" s="81"/>
      <c r="DN372" s="81"/>
      <c r="DO372" s="81"/>
      <c r="DP372" s="81"/>
      <c r="DQ372" s="81"/>
      <c r="DR372" s="81"/>
      <c r="DS372" s="81"/>
    </row>
    <row r="373" spans="2:123" x14ac:dyDescent="0.2">
      <c r="B373" s="78" t="s">
        <v>237</v>
      </c>
      <c r="C373" s="78" t="s">
        <v>980</v>
      </c>
      <c r="D373" s="79" t="s">
        <v>981</v>
      </c>
      <c r="E373" s="79" t="s">
        <v>982</v>
      </c>
      <c r="F373" s="79" t="s">
        <v>987</v>
      </c>
      <c r="G373" s="80"/>
      <c r="H373" s="80">
        <v>45352</v>
      </c>
      <c r="I373" s="80">
        <v>45716</v>
      </c>
      <c r="J373" s="80"/>
      <c r="K373" s="65" t="s">
        <v>52</v>
      </c>
      <c r="L373" s="65" t="s">
        <v>70</v>
      </c>
      <c r="M373" s="65" t="s">
        <v>93</v>
      </c>
      <c r="N373" s="79" t="s">
        <v>377</v>
      </c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>
        <v>0</v>
      </c>
      <c r="AO373" s="81">
        <v>0</v>
      </c>
      <c r="AP373" s="81">
        <v>0</v>
      </c>
      <c r="AQ373" s="81">
        <v>0</v>
      </c>
      <c r="AR373" s="81">
        <v>0</v>
      </c>
      <c r="AS373" s="81">
        <v>0</v>
      </c>
      <c r="AT373" s="81">
        <v>0</v>
      </c>
      <c r="AU373" s="81">
        <v>0</v>
      </c>
      <c r="AV373" s="81">
        <v>0</v>
      </c>
      <c r="AW373" s="81">
        <v>0</v>
      </c>
      <c r="AX373" s="81">
        <v>0</v>
      </c>
      <c r="AY373" s="81">
        <v>0</v>
      </c>
      <c r="AZ373" s="81">
        <v>0</v>
      </c>
      <c r="BA373" s="81">
        <v>0</v>
      </c>
      <c r="BB373" s="81">
        <v>0</v>
      </c>
      <c r="BC373" s="81">
        <v>0</v>
      </c>
      <c r="BD373" s="81">
        <v>0</v>
      </c>
      <c r="BE373" s="81">
        <v>0</v>
      </c>
      <c r="BF373" s="81">
        <v>0</v>
      </c>
      <c r="BG373" s="81">
        <v>0</v>
      </c>
      <c r="BH373" s="81">
        <v>0</v>
      </c>
      <c r="BI373" s="81">
        <v>0</v>
      </c>
      <c r="BJ373" s="81">
        <v>0</v>
      </c>
      <c r="BK373" s="81">
        <v>0</v>
      </c>
      <c r="BL373" s="81">
        <v>0</v>
      </c>
      <c r="BM373" s="81">
        <v>0</v>
      </c>
      <c r="BN373" s="81">
        <v>0</v>
      </c>
      <c r="BO373" s="81">
        <v>0</v>
      </c>
      <c r="BP373" s="81">
        <v>0</v>
      </c>
      <c r="BQ373" s="81">
        <v>0</v>
      </c>
      <c r="BR373" s="81">
        <v>0</v>
      </c>
      <c r="BS373" s="81">
        <v>0</v>
      </c>
      <c r="BT373" s="81">
        <v>0</v>
      </c>
      <c r="BU373" s="81">
        <v>0</v>
      </c>
      <c r="BV373" s="81">
        <v>0</v>
      </c>
      <c r="BW373" s="81">
        <v>0</v>
      </c>
      <c r="BX373" s="81"/>
      <c r="BY373" s="81"/>
      <c r="BZ373" s="81"/>
      <c r="CA373" s="81"/>
      <c r="CB373" s="81"/>
      <c r="CC373" s="81"/>
      <c r="CD373" s="81"/>
      <c r="CE373" s="81"/>
      <c r="CF373" s="81"/>
      <c r="CG373" s="81"/>
      <c r="CH373" s="81"/>
      <c r="CI373" s="81"/>
      <c r="CJ373" s="81"/>
      <c r="CK373" s="81"/>
      <c r="CL373" s="81"/>
      <c r="CM373" s="81"/>
      <c r="CN373" s="81"/>
      <c r="CO373" s="81"/>
      <c r="CP373" s="81"/>
      <c r="CQ373" s="81"/>
      <c r="CR373" s="81"/>
      <c r="CS373" s="81"/>
      <c r="CT373" s="81"/>
      <c r="CU373" s="81"/>
      <c r="CV373" s="81"/>
      <c r="CW373" s="81"/>
      <c r="CX373" s="81"/>
      <c r="CY373" s="81"/>
      <c r="CZ373" s="81"/>
      <c r="DA373" s="81"/>
      <c r="DB373" s="81"/>
      <c r="DC373" s="81"/>
      <c r="DD373" s="81"/>
      <c r="DE373" s="81"/>
      <c r="DF373" s="81"/>
      <c r="DG373" s="81"/>
      <c r="DH373" s="81"/>
      <c r="DI373" s="81"/>
      <c r="DJ373" s="81"/>
      <c r="DK373" s="81"/>
      <c r="DL373" s="81"/>
      <c r="DM373" s="81"/>
      <c r="DN373" s="81"/>
      <c r="DO373" s="81"/>
      <c r="DP373" s="81"/>
      <c r="DQ373" s="81"/>
      <c r="DR373" s="81"/>
      <c r="DS373" s="81"/>
    </row>
    <row r="374" spans="2:123" x14ac:dyDescent="0.2">
      <c r="B374" s="78"/>
      <c r="C374" s="78"/>
      <c r="D374" s="79" t="s">
        <v>988</v>
      </c>
      <c r="E374" s="79" t="s">
        <v>989</v>
      </c>
      <c r="F374" s="79" t="s">
        <v>963</v>
      </c>
      <c r="G374" s="80"/>
      <c r="H374" s="80"/>
      <c r="I374" s="80"/>
      <c r="J374" s="80"/>
      <c r="K374" s="65"/>
      <c r="L374" s="65"/>
      <c r="M374" s="65"/>
      <c r="N374" s="79" t="s">
        <v>377</v>
      </c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>
        <v>0</v>
      </c>
      <c r="AO374" s="81">
        <v>0</v>
      </c>
      <c r="AP374" s="81">
        <v>0</v>
      </c>
      <c r="AQ374" s="81">
        <v>0</v>
      </c>
      <c r="AR374" s="81">
        <v>0</v>
      </c>
      <c r="AS374" s="81">
        <v>0</v>
      </c>
      <c r="AT374" s="81">
        <v>0</v>
      </c>
      <c r="AU374" s="81">
        <v>0</v>
      </c>
      <c r="AV374" s="81">
        <v>0</v>
      </c>
      <c r="AW374" s="81">
        <v>0</v>
      </c>
      <c r="AX374" s="81">
        <v>0</v>
      </c>
      <c r="AY374" s="81">
        <v>0</v>
      </c>
      <c r="AZ374" s="81">
        <v>0</v>
      </c>
      <c r="BA374" s="81">
        <v>0</v>
      </c>
      <c r="BB374" s="81">
        <v>0</v>
      </c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  <c r="CS374" s="81"/>
      <c r="CT374" s="81"/>
      <c r="CU374" s="81"/>
      <c r="CV374" s="81"/>
      <c r="CW374" s="81"/>
      <c r="CX374" s="81"/>
      <c r="CY374" s="81"/>
      <c r="CZ374" s="81"/>
      <c r="DA374" s="81"/>
      <c r="DB374" s="81"/>
      <c r="DC374" s="81"/>
      <c r="DD374" s="81"/>
      <c r="DE374" s="81"/>
      <c r="DF374" s="81"/>
      <c r="DG374" s="81"/>
      <c r="DH374" s="81"/>
      <c r="DI374" s="81"/>
      <c r="DJ374" s="81"/>
      <c r="DK374" s="81"/>
      <c r="DL374" s="81"/>
      <c r="DM374" s="81"/>
      <c r="DN374" s="81"/>
      <c r="DO374" s="81"/>
      <c r="DP374" s="81"/>
      <c r="DQ374" s="81"/>
      <c r="DR374" s="81"/>
      <c r="DS374" s="81"/>
    </row>
    <row r="375" spans="2:123" x14ac:dyDescent="0.2">
      <c r="B375" s="78"/>
      <c r="C375" s="78"/>
      <c r="D375" s="79" t="s">
        <v>988</v>
      </c>
      <c r="E375" s="79" t="s">
        <v>989</v>
      </c>
      <c r="F375" s="79" t="s">
        <v>990</v>
      </c>
      <c r="G375" s="80"/>
      <c r="H375" s="80"/>
      <c r="I375" s="80"/>
      <c r="J375" s="80"/>
      <c r="K375" s="65"/>
      <c r="L375" s="65"/>
      <c r="M375" s="65"/>
      <c r="N375" s="79" t="s">
        <v>377</v>
      </c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>
        <v>0</v>
      </c>
      <c r="AO375" s="81">
        <v>0</v>
      </c>
      <c r="AP375" s="81">
        <v>0</v>
      </c>
      <c r="AQ375" s="81">
        <v>0</v>
      </c>
      <c r="AR375" s="81">
        <v>0</v>
      </c>
      <c r="AS375" s="81">
        <v>0</v>
      </c>
      <c r="AT375" s="81">
        <v>0</v>
      </c>
      <c r="AU375" s="81">
        <v>0</v>
      </c>
      <c r="AV375" s="81">
        <v>0</v>
      </c>
      <c r="AW375" s="81">
        <v>0</v>
      </c>
      <c r="AX375" s="81">
        <v>0</v>
      </c>
      <c r="AY375" s="81">
        <v>0</v>
      </c>
      <c r="AZ375" s="81">
        <v>0</v>
      </c>
      <c r="BA375" s="81">
        <v>0</v>
      </c>
      <c r="BB375" s="81">
        <v>0</v>
      </c>
      <c r="BC375" s="81"/>
      <c r="BD375" s="81"/>
      <c r="BE375" s="81"/>
      <c r="BF375" s="81"/>
      <c r="BG375" s="81"/>
      <c r="BH375" s="81"/>
      <c r="BI375" s="81"/>
      <c r="BJ375" s="81"/>
      <c r="BK375" s="81"/>
      <c r="BL375" s="81"/>
      <c r="BM375" s="81"/>
      <c r="BN375" s="81"/>
      <c r="BO375" s="81"/>
      <c r="BP375" s="81"/>
      <c r="BQ375" s="81"/>
      <c r="BR375" s="81"/>
      <c r="BS375" s="81"/>
      <c r="BT375" s="81"/>
      <c r="BU375" s="81"/>
      <c r="BV375" s="81"/>
      <c r="BW375" s="81"/>
      <c r="BX375" s="81"/>
      <c r="BY375" s="81"/>
      <c r="BZ375" s="81"/>
      <c r="CA375" s="81"/>
      <c r="CB375" s="81"/>
      <c r="CC375" s="81"/>
      <c r="CD375" s="81"/>
      <c r="CE375" s="81"/>
      <c r="CF375" s="81"/>
      <c r="CG375" s="81"/>
      <c r="CH375" s="81"/>
      <c r="CI375" s="81"/>
      <c r="CJ375" s="81"/>
      <c r="CK375" s="81"/>
      <c r="CL375" s="81"/>
      <c r="CM375" s="81"/>
      <c r="CN375" s="81"/>
      <c r="CO375" s="81"/>
      <c r="CP375" s="81"/>
      <c r="CQ375" s="81"/>
      <c r="CR375" s="81"/>
      <c r="CS375" s="81"/>
      <c r="CT375" s="81"/>
      <c r="CU375" s="81"/>
      <c r="CV375" s="81"/>
      <c r="CW375" s="81"/>
      <c r="CX375" s="81"/>
      <c r="CY375" s="81"/>
      <c r="CZ375" s="81"/>
      <c r="DA375" s="81"/>
      <c r="DB375" s="81"/>
      <c r="DC375" s="81"/>
      <c r="DD375" s="81"/>
      <c r="DE375" s="81"/>
      <c r="DF375" s="81"/>
      <c r="DG375" s="81"/>
      <c r="DH375" s="81"/>
      <c r="DI375" s="81"/>
      <c r="DJ375" s="81"/>
      <c r="DK375" s="81"/>
      <c r="DL375" s="81"/>
      <c r="DM375" s="81"/>
      <c r="DN375" s="81"/>
      <c r="DO375" s="81"/>
      <c r="DP375" s="81"/>
      <c r="DQ375" s="81"/>
      <c r="DR375" s="81"/>
      <c r="DS375" s="81"/>
    </row>
    <row r="376" spans="2:123" x14ac:dyDescent="0.2">
      <c r="B376" s="78"/>
      <c r="C376" s="78"/>
      <c r="D376" s="79" t="s">
        <v>991</v>
      </c>
      <c r="E376" s="79" t="s">
        <v>992</v>
      </c>
      <c r="F376" s="79" t="s">
        <v>993</v>
      </c>
      <c r="G376" s="80"/>
      <c r="H376" s="80"/>
      <c r="I376" s="80"/>
      <c r="J376" s="80"/>
      <c r="K376" s="65"/>
      <c r="L376" s="65"/>
      <c r="M376" s="65"/>
      <c r="N376" s="79" t="s">
        <v>377</v>
      </c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>
        <v>0</v>
      </c>
      <c r="AO376" s="81">
        <v>0</v>
      </c>
      <c r="AP376" s="81">
        <v>0</v>
      </c>
      <c r="AQ376" s="81">
        <v>0</v>
      </c>
      <c r="AR376" s="81">
        <v>0</v>
      </c>
      <c r="AS376" s="81">
        <v>0</v>
      </c>
      <c r="AT376" s="81">
        <v>0</v>
      </c>
      <c r="AU376" s="81">
        <v>0</v>
      </c>
      <c r="AV376" s="81">
        <v>0</v>
      </c>
      <c r="AW376" s="81">
        <v>0</v>
      </c>
      <c r="AX376" s="81">
        <v>0</v>
      </c>
      <c r="AY376" s="81">
        <v>0</v>
      </c>
      <c r="AZ376" s="81">
        <v>0</v>
      </c>
      <c r="BA376" s="81">
        <v>0</v>
      </c>
      <c r="BB376" s="81">
        <v>0</v>
      </c>
      <c r="BC376" s="81"/>
      <c r="BD376" s="81"/>
      <c r="BE376" s="81"/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1"/>
      <c r="BS376" s="81"/>
      <c r="BT376" s="81"/>
      <c r="BU376" s="81"/>
      <c r="BV376" s="81"/>
      <c r="BW376" s="81"/>
      <c r="BX376" s="81"/>
      <c r="BY376" s="81"/>
      <c r="BZ376" s="81"/>
      <c r="CA376" s="81"/>
      <c r="CB376" s="81"/>
      <c r="CC376" s="81"/>
      <c r="CD376" s="81"/>
      <c r="CE376" s="81"/>
      <c r="CF376" s="81"/>
      <c r="CG376" s="81"/>
      <c r="CH376" s="81"/>
      <c r="CI376" s="81"/>
      <c r="CJ376" s="81"/>
      <c r="CK376" s="81"/>
      <c r="CL376" s="81"/>
      <c r="CM376" s="81"/>
      <c r="CN376" s="81"/>
      <c r="CO376" s="81"/>
      <c r="CP376" s="81"/>
      <c r="CQ376" s="81"/>
      <c r="CR376" s="81"/>
      <c r="CS376" s="81"/>
      <c r="CT376" s="81"/>
      <c r="CU376" s="81"/>
      <c r="CV376" s="81"/>
      <c r="CW376" s="81"/>
      <c r="CX376" s="81"/>
      <c r="CY376" s="81"/>
      <c r="CZ376" s="81"/>
      <c r="DA376" s="81"/>
      <c r="DB376" s="81"/>
      <c r="DC376" s="81"/>
      <c r="DD376" s="81"/>
      <c r="DE376" s="81"/>
      <c r="DF376" s="81"/>
      <c r="DG376" s="81"/>
      <c r="DH376" s="81"/>
      <c r="DI376" s="81"/>
      <c r="DJ376" s="81"/>
      <c r="DK376" s="81"/>
      <c r="DL376" s="81"/>
      <c r="DM376" s="81"/>
      <c r="DN376" s="81"/>
      <c r="DO376" s="81"/>
      <c r="DP376" s="81"/>
      <c r="DQ376" s="81"/>
      <c r="DR376" s="81"/>
      <c r="DS376" s="81"/>
    </row>
    <row r="377" spans="2:123" x14ac:dyDescent="0.2">
      <c r="B377" s="78"/>
      <c r="C377" s="78"/>
      <c r="D377" s="79" t="s">
        <v>994</v>
      </c>
      <c r="E377" s="79" t="s">
        <v>995</v>
      </c>
      <c r="F377" s="79" t="s">
        <v>996</v>
      </c>
      <c r="G377" s="80"/>
      <c r="H377" s="80"/>
      <c r="I377" s="80"/>
      <c r="J377" s="80"/>
      <c r="K377" s="65"/>
      <c r="L377" s="65"/>
      <c r="M377" s="65"/>
      <c r="N377" s="79" t="s">
        <v>377</v>
      </c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>
        <v>0</v>
      </c>
      <c r="AO377" s="81">
        <v>0</v>
      </c>
      <c r="AP377" s="81">
        <v>0</v>
      </c>
      <c r="AQ377" s="81">
        <v>0</v>
      </c>
      <c r="AR377" s="81">
        <v>0</v>
      </c>
      <c r="AS377" s="81">
        <v>0</v>
      </c>
      <c r="AT377" s="81">
        <v>0</v>
      </c>
      <c r="AU377" s="81">
        <v>0</v>
      </c>
      <c r="AV377" s="81">
        <v>0</v>
      </c>
      <c r="AW377" s="81">
        <v>0</v>
      </c>
      <c r="AX377" s="81">
        <v>0</v>
      </c>
      <c r="AY377" s="81">
        <v>0</v>
      </c>
      <c r="AZ377" s="81">
        <v>0</v>
      </c>
      <c r="BA377" s="81">
        <v>0</v>
      </c>
      <c r="BB377" s="81">
        <v>0</v>
      </c>
      <c r="BC377" s="81"/>
      <c r="BD377" s="81"/>
      <c r="BE377" s="81"/>
      <c r="BF377" s="81"/>
      <c r="BG377" s="81"/>
      <c r="BH377" s="81"/>
      <c r="BI377" s="81"/>
      <c r="BJ377" s="81"/>
      <c r="BK377" s="81"/>
      <c r="BL377" s="81"/>
      <c r="BM377" s="81"/>
      <c r="BN377" s="81"/>
      <c r="BO377" s="81"/>
      <c r="BP377" s="81"/>
      <c r="BQ377" s="81"/>
      <c r="BR377" s="81"/>
      <c r="BS377" s="81"/>
      <c r="BT377" s="81"/>
      <c r="BU377" s="81"/>
      <c r="BV377" s="81"/>
      <c r="BW377" s="81"/>
      <c r="BX377" s="81"/>
      <c r="BY377" s="81"/>
      <c r="BZ377" s="81"/>
      <c r="CA377" s="81"/>
      <c r="CB377" s="81"/>
      <c r="CC377" s="81"/>
      <c r="CD377" s="81"/>
      <c r="CE377" s="81"/>
      <c r="CF377" s="81"/>
      <c r="CG377" s="81"/>
      <c r="CH377" s="81"/>
      <c r="CI377" s="81"/>
      <c r="CJ377" s="81"/>
      <c r="CK377" s="81"/>
      <c r="CL377" s="81"/>
      <c r="CM377" s="81"/>
      <c r="CN377" s="81"/>
      <c r="CO377" s="81"/>
      <c r="CP377" s="81"/>
      <c r="CQ377" s="81"/>
      <c r="CR377" s="81"/>
      <c r="CS377" s="81"/>
      <c r="CT377" s="81"/>
      <c r="CU377" s="81"/>
      <c r="CV377" s="81"/>
      <c r="CW377" s="81"/>
      <c r="CX377" s="81"/>
      <c r="CY377" s="81"/>
      <c r="CZ377" s="81"/>
      <c r="DA377" s="81"/>
      <c r="DB377" s="81"/>
      <c r="DC377" s="81"/>
      <c r="DD377" s="81"/>
      <c r="DE377" s="81"/>
      <c r="DF377" s="81"/>
      <c r="DG377" s="81"/>
      <c r="DH377" s="81"/>
      <c r="DI377" s="81"/>
      <c r="DJ377" s="81"/>
      <c r="DK377" s="81"/>
      <c r="DL377" s="81"/>
      <c r="DM377" s="81"/>
      <c r="DN377" s="81"/>
      <c r="DO377" s="81"/>
      <c r="DP377" s="81"/>
      <c r="DQ377" s="81"/>
      <c r="DR377" s="81"/>
      <c r="DS377" s="81"/>
    </row>
    <row r="378" spans="2:123" x14ac:dyDescent="0.2">
      <c r="B378" s="78"/>
      <c r="C378" s="78"/>
      <c r="D378" s="79" t="s">
        <v>997</v>
      </c>
      <c r="E378" s="79" t="s">
        <v>995</v>
      </c>
      <c r="F378" s="79" t="s">
        <v>998</v>
      </c>
      <c r="G378" s="80"/>
      <c r="H378" s="80"/>
      <c r="I378" s="80"/>
      <c r="J378" s="80"/>
      <c r="K378" s="65"/>
      <c r="L378" s="65"/>
      <c r="M378" s="65"/>
      <c r="N378" s="79" t="s">
        <v>377</v>
      </c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>
        <v>0</v>
      </c>
      <c r="AO378" s="81">
        <v>0</v>
      </c>
      <c r="AP378" s="81">
        <v>0</v>
      </c>
      <c r="AQ378" s="81">
        <v>0</v>
      </c>
      <c r="AR378" s="81">
        <v>0</v>
      </c>
      <c r="AS378" s="81">
        <v>0</v>
      </c>
      <c r="AT378" s="81">
        <v>0</v>
      </c>
      <c r="AU378" s="81">
        <v>0</v>
      </c>
      <c r="AV378" s="81">
        <v>0</v>
      </c>
      <c r="AW378" s="81">
        <v>0</v>
      </c>
      <c r="AX378" s="81">
        <v>0</v>
      </c>
      <c r="AY378" s="81">
        <v>0</v>
      </c>
      <c r="AZ378" s="81">
        <v>0</v>
      </c>
      <c r="BA378" s="81">
        <v>0</v>
      </c>
      <c r="BB378" s="81">
        <v>0</v>
      </c>
      <c r="BC378" s="81"/>
      <c r="BD378" s="81"/>
      <c r="BE378" s="81"/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1"/>
      <c r="BS378" s="81"/>
      <c r="BT378" s="81"/>
      <c r="BU378" s="81"/>
      <c r="BV378" s="81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  <c r="CN378" s="81"/>
      <c r="CO378" s="81"/>
      <c r="CP378" s="81"/>
      <c r="CQ378" s="81"/>
      <c r="CR378" s="81"/>
      <c r="CS378" s="81"/>
      <c r="CT378" s="81"/>
      <c r="CU378" s="81"/>
      <c r="CV378" s="81"/>
      <c r="CW378" s="81"/>
      <c r="CX378" s="81"/>
      <c r="CY378" s="81"/>
      <c r="CZ378" s="81"/>
      <c r="DA378" s="81"/>
      <c r="DB378" s="81"/>
      <c r="DC378" s="81"/>
      <c r="DD378" s="81"/>
      <c r="DE378" s="81"/>
      <c r="DF378" s="81"/>
      <c r="DG378" s="81"/>
      <c r="DH378" s="81"/>
      <c r="DI378" s="81"/>
      <c r="DJ378" s="81"/>
      <c r="DK378" s="81"/>
      <c r="DL378" s="81"/>
      <c r="DM378" s="81"/>
      <c r="DN378" s="81"/>
      <c r="DO378" s="81"/>
      <c r="DP378" s="81"/>
      <c r="DQ378" s="81"/>
      <c r="DR378" s="81"/>
      <c r="DS378" s="81"/>
    </row>
    <row r="379" spans="2:123" x14ac:dyDescent="0.2">
      <c r="B379" s="78" t="s">
        <v>250</v>
      </c>
      <c r="C379" s="78" t="s">
        <v>999</v>
      </c>
      <c r="D379" s="79" t="s">
        <v>252</v>
      </c>
      <c r="E379" s="79" t="s">
        <v>252</v>
      </c>
      <c r="F379" s="79" t="s">
        <v>1000</v>
      </c>
      <c r="G379" s="80"/>
      <c r="H379" s="80">
        <v>44735</v>
      </c>
      <c r="I379" s="80">
        <v>45830</v>
      </c>
      <c r="J379" s="80"/>
      <c r="K379" s="65" t="s">
        <v>52</v>
      </c>
      <c r="L379" s="65" t="s">
        <v>70</v>
      </c>
      <c r="M379" s="65" t="s">
        <v>93</v>
      </c>
      <c r="N379" s="79" t="s">
        <v>377</v>
      </c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>
        <v>0</v>
      </c>
      <c r="AO379" s="81">
        <v>0</v>
      </c>
      <c r="AP379" s="81">
        <v>0</v>
      </c>
      <c r="AQ379" s="81">
        <v>0</v>
      </c>
      <c r="AR379" s="81">
        <v>0</v>
      </c>
      <c r="AS379" s="81">
        <v>0</v>
      </c>
      <c r="AT379" s="81">
        <v>0</v>
      </c>
      <c r="AU379" s="81">
        <v>0</v>
      </c>
      <c r="AV379" s="81">
        <v>0</v>
      </c>
      <c r="AW379" s="81">
        <v>0</v>
      </c>
      <c r="AX379" s="81">
        <v>0</v>
      </c>
      <c r="AY379" s="81">
        <v>0</v>
      </c>
      <c r="AZ379" s="81">
        <v>0</v>
      </c>
      <c r="BA379" s="81">
        <v>0</v>
      </c>
      <c r="BB379" s="81">
        <v>0</v>
      </c>
      <c r="BC379" s="81">
        <v>0</v>
      </c>
      <c r="BD379" s="81">
        <v>0</v>
      </c>
      <c r="BE379" s="81">
        <v>0</v>
      </c>
      <c r="BF379" s="81">
        <v>0</v>
      </c>
      <c r="BG379" s="81">
        <v>0</v>
      </c>
      <c r="BH379" s="81">
        <v>0</v>
      </c>
      <c r="BI379" s="81">
        <v>0</v>
      </c>
      <c r="BJ379" s="81">
        <v>0</v>
      </c>
      <c r="BK379" s="81">
        <v>0</v>
      </c>
      <c r="BL379" s="81">
        <v>0</v>
      </c>
      <c r="BM379" s="81">
        <v>0</v>
      </c>
      <c r="BN379" s="81">
        <v>0</v>
      </c>
      <c r="BO379" s="81">
        <v>0</v>
      </c>
      <c r="BP379" s="81">
        <v>0</v>
      </c>
      <c r="BQ379" s="81">
        <v>0</v>
      </c>
      <c r="BR379" s="81">
        <v>0</v>
      </c>
      <c r="BS379" s="81">
        <v>0</v>
      </c>
      <c r="BT379" s="81">
        <v>0</v>
      </c>
      <c r="BU379" s="81">
        <v>0</v>
      </c>
      <c r="BV379" s="81">
        <v>0</v>
      </c>
      <c r="BW379" s="81">
        <v>0</v>
      </c>
      <c r="BX379" s="81"/>
      <c r="BY379" s="81"/>
      <c r="BZ379" s="81"/>
      <c r="CA379" s="81"/>
      <c r="CB379" s="81"/>
      <c r="CC379" s="81"/>
      <c r="CD379" s="81"/>
      <c r="CE379" s="81"/>
      <c r="CF379" s="81"/>
      <c r="CG379" s="81"/>
      <c r="CH379" s="81"/>
      <c r="CI379" s="81"/>
      <c r="CJ379" s="81"/>
      <c r="CK379" s="81"/>
      <c r="CL379" s="81"/>
      <c r="CM379" s="81"/>
      <c r="CN379" s="81"/>
      <c r="CO379" s="81"/>
      <c r="CP379" s="81"/>
      <c r="CQ379" s="81"/>
      <c r="CR379" s="81"/>
      <c r="CS379" s="81"/>
      <c r="CT379" s="81"/>
      <c r="CU379" s="81"/>
      <c r="CV379" s="81"/>
      <c r="CW379" s="81"/>
      <c r="CX379" s="81"/>
      <c r="CY379" s="81"/>
      <c r="CZ379" s="81"/>
      <c r="DA379" s="81"/>
      <c r="DB379" s="81"/>
      <c r="DC379" s="81"/>
      <c r="DD379" s="81"/>
      <c r="DE379" s="81"/>
      <c r="DF379" s="81"/>
      <c r="DG379" s="81"/>
      <c r="DH379" s="81"/>
      <c r="DI379" s="81"/>
      <c r="DJ379" s="81"/>
      <c r="DK379" s="81"/>
      <c r="DL379" s="81"/>
      <c r="DM379" s="81"/>
      <c r="DN379" s="81"/>
      <c r="DO379" s="81"/>
      <c r="DP379" s="81"/>
      <c r="DQ379" s="81"/>
      <c r="DR379" s="81"/>
      <c r="DS379" s="81"/>
    </row>
    <row r="380" spans="2:123" x14ac:dyDescent="0.2">
      <c r="B380" s="78" t="s">
        <v>250</v>
      </c>
      <c r="C380" s="78" t="s">
        <v>999</v>
      </c>
      <c r="D380" s="79" t="s">
        <v>252</v>
      </c>
      <c r="E380" s="79" t="s">
        <v>252</v>
      </c>
      <c r="F380" s="79" t="s">
        <v>1001</v>
      </c>
      <c r="G380" s="80"/>
      <c r="H380" s="80">
        <v>44489</v>
      </c>
      <c r="I380" s="80">
        <v>45584</v>
      </c>
      <c r="J380" s="80"/>
      <c r="K380" s="65" t="s">
        <v>52</v>
      </c>
      <c r="L380" s="65" t="s">
        <v>70</v>
      </c>
      <c r="M380" s="65" t="s">
        <v>93</v>
      </c>
      <c r="N380" s="79" t="s">
        <v>377</v>
      </c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>
        <v>0</v>
      </c>
      <c r="AO380" s="81">
        <v>0</v>
      </c>
      <c r="AP380" s="81">
        <v>0</v>
      </c>
      <c r="AQ380" s="81">
        <v>0</v>
      </c>
      <c r="AR380" s="81">
        <v>0</v>
      </c>
      <c r="AS380" s="81">
        <v>0</v>
      </c>
      <c r="AT380" s="81">
        <v>0</v>
      </c>
      <c r="AU380" s="81">
        <v>0</v>
      </c>
      <c r="AV380" s="81">
        <v>0</v>
      </c>
      <c r="AW380" s="81">
        <v>0</v>
      </c>
      <c r="AX380" s="81">
        <v>0</v>
      </c>
      <c r="AY380" s="81">
        <v>0</v>
      </c>
      <c r="AZ380" s="81">
        <v>0</v>
      </c>
      <c r="BA380" s="81">
        <v>0</v>
      </c>
      <c r="BB380" s="81">
        <v>0</v>
      </c>
      <c r="BC380" s="81"/>
      <c r="BD380" s="81"/>
      <c r="BE380" s="81"/>
      <c r="BF380" s="81"/>
      <c r="BG380" s="81"/>
      <c r="BH380" s="81"/>
      <c r="BI380" s="81"/>
      <c r="BJ380" s="81"/>
      <c r="BK380" s="81"/>
      <c r="BL380" s="81"/>
      <c r="BM380" s="81"/>
      <c r="BN380" s="81"/>
      <c r="BO380" s="81"/>
      <c r="BP380" s="81"/>
      <c r="BQ380" s="81"/>
      <c r="BR380" s="81"/>
      <c r="BS380" s="81"/>
      <c r="BT380" s="81"/>
      <c r="BU380" s="81"/>
      <c r="BV380" s="81"/>
      <c r="BW380" s="81"/>
      <c r="BX380" s="81"/>
      <c r="BY380" s="81"/>
      <c r="BZ380" s="81"/>
      <c r="CA380" s="81"/>
      <c r="CB380" s="81"/>
      <c r="CC380" s="81"/>
      <c r="CD380" s="81"/>
      <c r="CE380" s="81"/>
      <c r="CF380" s="81"/>
      <c r="CG380" s="81"/>
      <c r="CH380" s="81"/>
      <c r="CI380" s="81"/>
      <c r="CJ380" s="81"/>
      <c r="CK380" s="81"/>
      <c r="CL380" s="81"/>
      <c r="CM380" s="81"/>
      <c r="CN380" s="81"/>
      <c r="CO380" s="81"/>
      <c r="CP380" s="81"/>
      <c r="CQ380" s="81"/>
      <c r="CR380" s="81"/>
      <c r="CS380" s="81"/>
      <c r="CT380" s="81"/>
      <c r="CU380" s="81"/>
      <c r="CV380" s="81"/>
      <c r="CW380" s="81"/>
      <c r="CX380" s="81"/>
      <c r="CY380" s="81"/>
      <c r="CZ380" s="81"/>
      <c r="DA380" s="81"/>
      <c r="DB380" s="81"/>
      <c r="DC380" s="81"/>
      <c r="DD380" s="81"/>
      <c r="DE380" s="81"/>
      <c r="DF380" s="81"/>
      <c r="DG380" s="81"/>
      <c r="DH380" s="81"/>
      <c r="DI380" s="81"/>
      <c r="DJ380" s="81"/>
      <c r="DK380" s="81"/>
      <c r="DL380" s="81"/>
      <c r="DM380" s="81"/>
      <c r="DN380" s="81"/>
      <c r="DO380" s="81"/>
      <c r="DP380" s="81"/>
      <c r="DQ380" s="81"/>
      <c r="DR380" s="81"/>
      <c r="DS380" s="81"/>
    </row>
    <row r="381" spans="2:123" x14ac:dyDescent="0.2">
      <c r="B381" s="78" t="s">
        <v>250</v>
      </c>
      <c r="C381" s="78" t="s">
        <v>999</v>
      </c>
      <c r="D381" s="79" t="s">
        <v>252</v>
      </c>
      <c r="E381" s="79" t="s">
        <v>252</v>
      </c>
      <c r="F381" s="79" t="s">
        <v>1001</v>
      </c>
      <c r="G381" s="80"/>
      <c r="H381" s="80">
        <v>45017</v>
      </c>
      <c r="I381" s="80">
        <v>45382</v>
      </c>
      <c r="J381" s="80"/>
      <c r="K381" s="65" t="s">
        <v>52</v>
      </c>
      <c r="L381" s="65" t="s">
        <v>70</v>
      </c>
      <c r="M381" s="65" t="s">
        <v>93</v>
      </c>
      <c r="N381" s="79" t="s">
        <v>377</v>
      </c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>
        <v>0</v>
      </c>
      <c r="AO381" s="81">
        <v>0</v>
      </c>
      <c r="AP381" s="81">
        <v>0</v>
      </c>
      <c r="AQ381" s="81">
        <v>0</v>
      </c>
      <c r="AR381" s="81">
        <v>0</v>
      </c>
      <c r="AS381" s="81">
        <v>0</v>
      </c>
      <c r="AT381" s="81">
        <v>0</v>
      </c>
      <c r="AU381" s="81">
        <v>0</v>
      </c>
      <c r="AV381" s="81">
        <v>0</v>
      </c>
      <c r="AW381" s="81">
        <v>0</v>
      </c>
      <c r="AX381" s="81">
        <v>0</v>
      </c>
      <c r="AY381" s="81">
        <v>0</v>
      </c>
      <c r="AZ381" s="81">
        <v>0</v>
      </c>
      <c r="BA381" s="81">
        <v>0</v>
      </c>
      <c r="BB381" s="81">
        <v>0</v>
      </c>
      <c r="BC381" s="81"/>
      <c r="BD381" s="81"/>
      <c r="BE381" s="81"/>
      <c r="BF381" s="81"/>
      <c r="BG381" s="81"/>
      <c r="BH381" s="81"/>
      <c r="BI381" s="81"/>
      <c r="BJ381" s="81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  <c r="CN381" s="81"/>
      <c r="CO381" s="81"/>
      <c r="CP381" s="81"/>
      <c r="CQ381" s="81"/>
      <c r="CR381" s="81"/>
      <c r="CS381" s="81"/>
      <c r="CT381" s="81"/>
      <c r="CU381" s="81"/>
      <c r="CV381" s="81"/>
      <c r="CW381" s="81"/>
      <c r="CX381" s="81"/>
      <c r="CY381" s="81"/>
      <c r="CZ381" s="81"/>
      <c r="DA381" s="81"/>
      <c r="DB381" s="81"/>
      <c r="DC381" s="81"/>
      <c r="DD381" s="81"/>
      <c r="DE381" s="81"/>
      <c r="DF381" s="81"/>
      <c r="DG381" s="81"/>
      <c r="DH381" s="81"/>
      <c r="DI381" s="81"/>
      <c r="DJ381" s="81"/>
      <c r="DK381" s="81"/>
      <c r="DL381" s="81"/>
      <c r="DM381" s="81"/>
      <c r="DN381" s="81"/>
      <c r="DO381" s="81"/>
      <c r="DP381" s="81"/>
      <c r="DQ381" s="81"/>
      <c r="DR381" s="81"/>
      <c r="DS381" s="81"/>
    </row>
    <row r="382" spans="2:123" x14ac:dyDescent="0.2">
      <c r="B382" s="78" t="s">
        <v>1002</v>
      </c>
      <c r="C382" s="78" t="s">
        <v>1003</v>
      </c>
      <c r="D382" s="79" t="s">
        <v>1004</v>
      </c>
      <c r="E382" s="79" t="s">
        <v>1004</v>
      </c>
      <c r="F382" s="79" t="s">
        <v>1005</v>
      </c>
      <c r="G382" s="80"/>
      <c r="H382" s="80"/>
      <c r="I382" s="80"/>
      <c r="J382" s="80"/>
      <c r="K382" s="65"/>
      <c r="L382" s="65"/>
      <c r="M382" s="65"/>
      <c r="N382" s="79" t="s">
        <v>377</v>
      </c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>
        <v>0</v>
      </c>
      <c r="AO382" s="81">
        <v>0</v>
      </c>
      <c r="AP382" s="81">
        <v>0</v>
      </c>
      <c r="AQ382" s="81">
        <v>0</v>
      </c>
      <c r="AR382" s="81">
        <v>0</v>
      </c>
      <c r="AS382" s="81">
        <v>0</v>
      </c>
      <c r="AT382" s="81">
        <v>0</v>
      </c>
      <c r="AU382" s="81">
        <v>0</v>
      </c>
      <c r="AV382" s="81">
        <v>0</v>
      </c>
      <c r="AW382" s="81">
        <v>0</v>
      </c>
      <c r="AX382" s="81">
        <v>0</v>
      </c>
      <c r="AY382" s="81">
        <v>0</v>
      </c>
      <c r="AZ382" s="81">
        <v>0</v>
      </c>
      <c r="BA382" s="81">
        <v>0</v>
      </c>
      <c r="BB382" s="81">
        <v>0</v>
      </c>
      <c r="BC382" s="81"/>
      <c r="BD382" s="81"/>
      <c r="BE382" s="81"/>
      <c r="BF382" s="81"/>
      <c r="BG382" s="81"/>
      <c r="BH382" s="81"/>
      <c r="BI382" s="81"/>
      <c r="BJ382" s="81"/>
      <c r="BK382" s="81"/>
      <c r="BL382" s="81"/>
      <c r="BM382" s="81"/>
      <c r="BN382" s="81"/>
      <c r="BO382" s="81"/>
      <c r="BP382" s="81"/>
      <c r="BQ382" s="81"/>
      <c r="BR382" s="81"/>
      <c r="BS382" s="81"/>
      <c r="BT382" s="81"/>
      <c r="BU382" s="81"/>
      <c r="BV382" s="81"/>
      <c r="BW382" s="81"/>
      <c r="BX382" s="81"/>
      <c r="BY382" s="81"/>
      <c r="BZ382" s="81"/>
      <c r="CA382" s="81"/>
      <c r="CB382" s="81"/>
      <c r="CC382" s="81"/>
      <c r="CD382" s="81"/>
      <c r="CE382" s="81"/>
      <c r="CF382" s="81"/>
      <c r="CG382" s="81"/>
      <c r="CH382" s="81"/>
      <c r="CI382" s="81"/>
      <c r="CJ382" s="81"/>
      <c r="CK382" s="81"/>
      <c r="CL382" s="81"/>
      <c r="CM382" s="81"/>
      <c r="CN382" s="81"/>
      <c r="CO382" s="81"/>
      <c r="CP382" s="81"/>
      <c r="CQ382" s="81"/>
      <c r="CR382" s="81"/>
      <c r="CS382" s="81"/>
      <c r="CT382" s="81"/>
      <c r="CU382" s="81"/>
      <c r="CV382" s="81"/>
      <c r="CW382" s="81"/>
      <c r="CX382" s="81"/>
      <c r="CY382" s="81"/>
      <c r="CZ382" s="81"/>
      <c r="DA382" s="81"/>
      <c r="DB382" s="81"/>
      <c r="DC382" s="81"/>
      <c r="DD382" s="81"/>
      <c r="DE382" s="81"/>
      <c r="DF382" s="81"/>
      <c r="DG382" s="81"/>
      <c r="DH382" s="81"/>
      <c r="DI382" s="81"/>
      <c r="DJ382" s="81"/>
      <c r="DK382" s="81"/>
      <c r="DL382" s="81"/>
      <c r="DM382" s="81"/>
      <c r="DN382" s="81"/>
      <c r="DO382" s="81"/>
      <c r="DP382" s="81"/>
      <c r="DQ382" s="81"/>
      <c r="DR382" s="81"/>
      <c r="DS382" s="81"/>
    </row>
    <row r="383" spans="2:123" x14ac:dyDescent="0.2">
      <c r="B383" s="78" t="s">
        <v>262</v>
      </c>
      <c r="C383" s="78" t="s">
        <v>1006</v>
      </c>
      <c r="D383" s="79" t="s">
        <v>1007</v>
      </c>
      <c r="E383" s="79" t="s">
        <v>1007</v>
      </c>
      <c r="F383" s="79" t="s">
        <v>1008</v>
      </c>
      <c r="G383" s="80"/>
      <c r="H383" s="80">
        <v>44774</v>
      </c>
      <c r="I383" s="80">
        <v>45138</v>
      </c>
      <c r="J383" s="80"/>
      <c r="K383" s="65" t="s">
        <v>65</v>
      </c>
      <c r="L383" s="65" t="s">
        <v>70</v>
      </c>
      <c r="M383" s="65" t="s">
        <v>93</v>
      </c>
      <c r="N383" s="79" t="s">
        <v>377</v>
      </c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>
        <v>0</v>
      </c>
      <c r="AO383" s="81">
        <v>0</v>
      </c>
      <c r="AP383" s="81">
        <v>0</v>
      </c>
      <c r="AQ383" s="81">
        <v>0</v>
      </c>
      <c r="AR383" s="81">
        <v>0</v>
      </c>
      <c r="AS383" s="81">
        <v>0</v>
      </c>
      <c r="AT383" s="81">
        <v>0</v>
      </c>
      <c r="AU383" s="81">
        <v>0</v>
      </c>
      <c r="AV383" s="81">
        <v>0</v>
      </c>
      <c r="AW383" s="81">
        <v>0</v>
      </c>
      <c r="AX383" s="81">
        <v>0</v>
      </c>
      <c r="AY383" s="81">
        <v>0</v>
      </c>
      <c r="AZ383" s="81">
        <v>0</v>
      </c>
      <c r="BA383" s="81">
        <v>0</v>
      </c>
      <c r="BB383" s="81">
        <v>0</v>
      </c>
      <c r="BC383" s="81"/>
      <c r="BD383" s="81"/>
      <c r="BE383" s="81"/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  <c r="CD383" s="81"/>
      <c r="CE383" s="81"/>
      <c r="CF383" s="81"/>
      <c r="CG383" s="81"/>
      <c r="CH383" s="81"/>
      <c r="CI383" s="81"/>
      <c r="CJ383" s="81"/>
      <c r="CK383" s="81"/>
      <c r="CL383" s="81"/>
      <c r="CM383" s="81"/>
      <c r="CN383" s="81"/>
      <c r="CO383" s="81"/>
      <c r="CP383" s="81"/>
      <c r="CQ383" s="81"/>
      <c r="CR383" s="81"/>
      <c r="CS383" s="81"/>
      <c r="CT383" s="81"/>
      <c r="CU383" s="81"/>
      <c r="CV383" s="81"/>
      <c r="CW383" s="81"/>
      <c r="CX383" s="81"/>
      <c r="CY383" s="81"/>
      <c r="CZ383" s="81"/>
      <c r="DA383" s="81"/>
      <c r="DB383" s="81"/>
      <c r="DC383" s="81"/>
      <c r="DD383" s="81"/>
      <c r="DE383" s="81"/>
      <c r="DF383" s="81"/>
      <c r="DG383" s="81"/>
      <c r="DH383" s="81"/>
      <c r="DI383" s="81"/>
      <c r="DJ383" s="81"/>
      <c r="DK383" s="81"/>
      <c r="DL383" s="81"/>
      <c r="DM383" s="81"/>
      <c r="DN383" s="81"/>
      <c r="DO383" s="81"/>
      <c r="DP383" s="81"/>
      <c r="DQ383" s="81"/>
      <c r="DR383" s="81"/>
      <c r="DS383" s="81"/>
    </row>
    <row r="384" spans="2:123" x14ac:dyDescent="0.2">
      <c r="B384" s="78" t="s">
        <v>262</v>
      </c>
      <c r="C384" s="78" t="s">
        <v>1006</v>
      </c>
      <c r="D384" s="79" t="s">
        <v>1007</v>
      </c>
      <c r="E384" s="79" t="s">
        <v>1007</v>
      </c>
      <c r="F384" s="79" t="s">
        <v>1009</v>
      </c>
      <c r="G384" s="80"/>
      <c r="H384" s="80">
        <v>44774</v>
      </c>
      <c r="I384" s="80">
        <v>45138</v>
      </c>
      <c r="J384" s="80"/>
      <c r="K384" s="65" t="s">
        <v>65</v>
      </c>
      <c r="L384" s="65" t="s">
        <v>70</v>
      </c>
      <c r="M384" s="65" t="s">
        <v>93</v>
      </c>
      <c r="N384" s="79" t="s">
        <v>377</v>
      </c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>
        <v>0</v>
      </c>
      <c r="AO384" s="81">
        <v>0</v>
      </c>
      <c r="AP384" s="81">
        <v>0</v>
      </c>
      <c r="AQ384" s="81">
        <v>0</v>
      </c>
      <c r="AR384" s="81">
        <v>0</v>
      </c>
      <c r="AS384" s="81">
        <v>0</v>
      </c>
      <c r="AT384" s="81">
        <v>0</v>
      </c>
      <c r="AU384" s="81">
        <v>0</v>
      </c>
      <c r="AV384" s="81">
        <v>0</v>
      </c>
      <c r="AW384" s="81">
        <v>0</v>
      </c>
      <c r="AX384" s="81">
        <v>0</v>
      </c>
      <c r="AY384" s="81">
        <v>0</v>
      </c>
      <c r="AZ384" s="81">
        <v>0</v>
      </c>
      <c r="BA384" s="81">
        <v>0</v>
      </c>
      <c r="BB384" s="81">
        <v>0</v>
      </c>
      <c r="BC384" s="81"/>
      <c r="BD384" s="81"/>
      <c r="BE384" s="81"/>
      <c r="BF384" s="81"/>
      <c r="BG384" s="81"/>
      <c r="BH384" s="81"/>
      <c r="BI384" s="81"/>
      <c r="BJ384" s="81"/>
      <c r="BK384" s="81"/>
      <c r="BL384" s="81"/>
      <c r="BM384" s="81"/>
      <c r="BN384" s="81"/>
      <c r="BO384" s="81"/>
      <c r="BP384" s="81"/>
      <c r="BQ384" s="81"/>
      <c r="BR384" s="81"/>
      <c r="BS384" s="81"/>
      <c r="BT384" s="81"/>
      <c r="BU384" s="81"/>
      <c r="BV384" s="81"/>
      <c r="BW384" s="81"/>
      <c r="BX384" s="81"/>
      <c r="BY384" s="81"/>
      <c r="BZ384" s="81"/>
      <c r="CA384" s="81"/>
      <c r="CB384" s="81"/>
      <c r="CC384" s="81"/>
      <c r="CD384" s="81"/>
      <c r="CE384" s="81"/>
      <c r="CF384" s="81"/>
      <c r="CG384" s="81"/>
      <c r="CH384" s="81"/>
      <c r="CI384" s="81"/>
      <c r="CJ384" s="81"/>
      <c r="CK384" s="81"/>
      <c r="CL384" s="81"/>
      <c r="CM384" s="81"/>
      <c r="CN384" s="81"/>
      <c r="CO384" s="81"/>
      <c r="CP384" s="81"/>
      <c r="CQ384" s="81"/>
      <c r="CR384" s="81"/>
      <c r="CS384" s="81"/>
      <c r="CT384" s="81"/>
      <c r="CU384" s="81"/>
      <c r="CV384" s="81"/>
      <c r="CW384" s="81"/>
      <c r="CX384" s="81"/>
      <c r="CY384" s="81"/>
      <c r="CZ384" s="81"/>
      <c r="DA384" s="81"/>
      <c r="DB384" s="81"/>
      <c r="DC384" s="81"/>
      <c r="DD384" s="81"/>
      <c r="DE384" s="81"/>
      <c r="DF384" s="81"/>
      <c r="DG384" s="81"/>
      <c r="DH384" s="81"/>
      <c r="DI384" s="81"/>
      <c r="DJ384" s="81"/>
      <c r="DK384" s="81"/>
      <c r="DL384" s="81"/>
      <c r="DM384" s="81"/>
      <c r="DN384" s="81"/>
      <c r="DO384" s="81"/>
      <c r="DP384" s="81"/>
      <c r="DQ384" s="81"/>
      <c r="DR384" s="81"/>
      <c r="DS384" s="81"/>
    </row>
    <row r="385" spans="2:123" x14ac:dyDescent="0.2">
      <c r="B385" s="78" t="s">
        <v>262</v>
      </c>
      <c r="C385" s="78" t="s">
        <v>1006</v>
      </c>
      <c r="D385" s="79" t="s">
        <v>1007</v>
      </c>
      <c r="E385" s="79" t="s">
        <v>1007</v>
      </c>
      <c r="F385" s="79" t="s">
        <v>1010</v>
      </c>
      <c r="G385" s="80"/>
      <c r="H385" s="80">
        <v>44743</v>
      </c>
      <c r="I385" s="80">
        <v>45107</v>
      </c>
      <c r="J385" s="80"/>
      <c r="K385" s="65" t="s">
        <v>65</v>
      </c>
      <c r="L385" s="65" t="s">
        <v>70</v>
      </c>
      <c r="M385" s="65" t="s">
        <v>93</v>
      </c>
      <c r="N385" s="79" t="s">
        <v>377</v>
      </c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>
        <v>0</v>
      </c>
      <c r="AO385" s="81">
        <v>0</v>
      </c>
      <c r="AP385" s="81">
        <v>0</v>
      </c>
      <c r="AQ385" s="81">
        <v>0</v>
      </c>
      <c r="AR385" s="81">
        <v>0</v>
      </c>
      <c r="AS385" s="81">
        <v>0</v>
      </c>
      <c r="AT385" s="81">
        <v>0</v>
      </c>
      <c r="AU385" s="81">
        <v>0</v>
      </c>
      <c r="AV385" s="81">
        <v>0</v>
      </c>
      <c r="AW385" s="81">
        <v>0</v>
      </c>
      <c r="AX385" s="81">
        <v>0</v>
      </c>
      <c r="AY385" s="81">
        <v>0</v>
      </c>
      <c r="AZ385" s="81">
        <v>0</v>
      </c>
      <c r="BA385" s="81">
        <v>0</v>
      </c>
      <c r="BB385" s="81">
        <v>0</v>
      </c>
      <c r="BC385" s="81"/>
      <c r="BD385" s="81"/>
      <c r="BE385" s="81"/>
      <c r="BF385" s="81"/>
      <c r="BG385" s="81"/>
      <c r="BH385" s="81"/>
      <c r="BI385" s="81"/>
      <c r="BJ385" s="81"/>
      <c r="BK385" s="81"/>
      <c r="BL385" s="81"/>
      <c r="BM385" s="81"/>
      <c r="BN385" s="81"/>
      <c r="BO385" s="81"/>
      <c r="BP385" s="81"/>
      <c r="BQ385" s="81"/>
      <c r="BR385" s="81"/>
      <c r="BS385" s="81"/>
      <c r="BT385" s="81"/>
      <c r="BU385" s="81"/>
      <c r="BV385" s="81"/>
      <c r="BW385" s="81"/>
      <c r="BX385" s="81"/>
      <c r="BY385" s="81"/>
      <c r="BZ385" s="81"/>
      <c r="CA385" s="81"/>
      <c r="CB385" s="81"/>
      <c r="CC385" s="81"/>
      <c r="CD385" s="81"/>
      <c r="CE385" s="81"/>
      <c r="CF385" s="81"/>
      <c r="CG385" s="81"/>
      <c r="CH385" s="81"/>
      <c r="CI385" s="81"/>
      <c r="CJ385" s="81"/>
      <c r="CK385" s="81"/>
      <c r="CL385" s="81"/>
      <c r="CM385" s="81"/>
      <c r="CN385" s="81"/>
      <c r="CO385" s="81"/>
      <c r="CP385" s="81"/>
      <c r="CQ385" s="81"/>
      <c r="CR385" s="81"/>
      <c r="CS385" s="81"/>
      <c r="CT385" s="81"/>
      <c r="CU385" s="81"/>
      <c r="CV385" s="81"/>
      <c r="CW385" s="81"/>
      <c r="CX385" s="81"/>
      <c r="CY385" s="81"/>
      <c r="CZ385" s="81"/>
      <c r="DA385" s="81"/>
      <c r="DB385" s="81"/>
      <c r="DC385" s="81"/>
      <c r="DD385" s="81"/>
      <c r="DE385" s="81"/>
      <c r="DF385" s="81"/>
      <c r="DG385" s="81"/>
      <c r="DH385" s="81"/>
      <c r="DI385" s="81"/>
      <c r="DJ385" s="81"/>
      <c r="DK385" s="81"/>
      <c r="DL385" s="81"/>
      <c r="DM385" s="81"/>
      <c r="DN385" s="81"/>
      <c r="DO385" s="81"/>
      <c r="DP385" s="81"/>
      <c r="DQ385" s="81"/>
      <c r="DR385" s="81"/>
      <c r="DS385" s="81"/>
    </row>
    <row r="386" spans="2:123" x14ac:dyDescent="0.2">
      <c r="B386" s="78" t="s">
        <v>262</v>
      </c>
      <c r="C386" s="78" t="s">
        <v>1006</v>
      </c>
      <c r="D386" s="79" t="s">
        <v>1007</v>
      </c>
      <c r="E386" s="79" t="s">
        <v>1007</v>
      </c>
      <c r="F386" s="79" t="s">
        <v>1011</v>
      </c>
      <c r="G386" s="80"/>
      <c r="H386" s="80">
        <v>44835</v>
      </c>
      <c r="I386" s="80">
        <v>45199</v>
      </c>
      <c r="J386" s="80"/>
      <c r="K386" s="65" t="s">
        <v>65</v>
      </c>
      <c r="L386" s="65" t="s">
        <v>70</v>
      </c>
      <c r="M386" s="65" t="s">
        <v>93</v>
      </c>
      <c r="N386" s="79" t="s">
        <v>377</v>
      </c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>
        <v>0</v>
      </c>
      <c r="AO386" s="81">
        <v>0</v>
      </c>
      <c r="AP386" s="81">
        <v>0</v>
      </c>
      <c r="AQ386" s="81">
        <v>0</v>
      </c>
      <c r="AR386" s="81">
        <v>0</v>
      </c>
      <c r="AS386" s="81">
        <v>0</v>
      </c>
      <c r="AT386" s="81">
        <v>0</v>
      </c>
      <c r="AU386" s="81">
        <v>0</v>
      </c>
      <c r="AV386" s="81">
        <v>0</v>
      </c>
      <c r="AW386" s="81">
        <v>0</v>
      </c>
      <c r="AX386" s="81">
        <v>0</v>
      </c>
      <c r="AY386" s="81">
        <v>0</v>
      </c>
      <c r="AZ386" s="81">
        <v>0</v>
      </c>
      <c r="BA386" s="81">
        <v>0</v>
      </c>
      <c r="BB386" s="81">
        <v>0</v>
      </c>
      <c r="BC386" s="81"/>
      <c r="BD386" s="81"/>
      <c r="BE386" s="81"/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1"/>
      <c r="BS386" s="81"/>
      <c r="BT386" s="81"/>
      <c r="BU386" s="81"/>
      <c r="BV386" s="81"/>
      <c r="BW386" s="81"/>
      <c r="BX386" s="81"/>
      <c r="BY386" s="81"/>
      <c r="BZ386" s="81"/>
      <c r="CA386" s="81"/>
      <c r="CB386" s="81"/>
      <c r="CC386" s="81"/>
      <c r="CD386" s="81"/>
      <c r="CE386" s="81"/>
      <c r="CF386" s="81"/>
      <c r="CG386" s="81"/>
      <c r="CH386" s="81"/>
      <c r="CI386" s="81"/>
      <c r="CJ386" s="81"/>
      <c r="CK386" s="81"/>
      <c r="CL386" s="81"/>
      <c r="CM386" s="81"/>
      <c r="CN386" s="81"/>
      <c r="CO386" s="81"/>
      <c r="CP386" s="81"/>
      <c r="CQ386" s="81"/>
      <c r="CR386" s="81"/>
      <c r="CS386" s="81"/>
      <c r="CT386" s="81"/>
      <c r="CU386" s="81"/>
      <c r="CV386" s="81"/>
      <c r="CW386" s="81"/>
      <c r="CX386" s="81"/>
      <c r="CY386" s="81"/>
      <c r="CZ386" s="81"/>
      <c r="DA386" s="81"/>
      <c r="DB386" s="81"/>
      <c r="DC386" s="81"/>
      <c r="DD386" s="81"/>
      <c r="DE386" s="81"/>
      <c r="DF386" s="81"/>
      <c r="DG386" s="81"/>
      <c r="DH386" s="81"/>
      <c r="DI386" s="81"/>
      <c r="DJ386" s="81"/>
      <c r="DK386" s="81"/>
      <c r="DL386" s="81"/>
      <c r="DM386" s="81"/>
      <c r="DN386" s="81"/>
      <c r="DO386" s="81"/>
      <c r="DP386" s="81"/>
      <c r="DQ386" s="81"/>
      <c r="DR386" s="81"/>
      <c r="DS386" s="81"/>
    </row>
    <row r="387" spans="2:123" x14ac:dyDescent="0.2">
      <c r="B387" s="78" t="s">
        <v>262</v>
      </c>
      <c r="C387" s="78" t="s">
        <v>1006</v>
      </c>
      <c r="D387" s="79" t="s">
        <v>1007</v>
      </c>
      <c r="E387" s="79" t="s">
        <v>1007</v>
      </c>
      <c r="F387" s="79" t="s">
        <v>1012</v>
      </c>
      <c r="G387" s="80"/>
      <c r="H387" s="80">
        <v>44896</v>
      </c>
      <c r="I387" s="80">
        <v>45260</v>
      </c>
      <c r="J387" s="80"/>
      <c r="K387" s="65" t="s">
        <v>65</v>
      </c>
      <c r="L387" s="65" t="s">
        <v>70</v>
      </c>
      <c r="M387" s="65" t="s">
        <v>93</v>
      </c>
      <c r="N387" s="79" t="s">
        <v>377</v>
      </c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>
        <v>0</v>
      </c>
      <c r="AO387" s="81">
        <v>0</v>
      </c>
      <c r="AP387" s="81">
        <v>0</v>
      </c>
      <c r="AQ387" s="81">
        <v>0</v>
      </c>
      <c r="AR387" s="81">
        <v>0</v>
      </c>
      <c r="AS387" s="81">
        <v>0</v>
      </c>
      <c r="AT387" s="81">
        <v>0</v>
      </c>
      <c r="AU387" s="81">
        <v>0</v>
      </c>
      <c r="AV387" s="81">
        <v>0</v>
      </c>
      <c r="AW387" s="81">
        <v>0</v>
      </c>
      <c r="AX387" s="81">
        <v>0</v>
      </c>
      <c r="AY387" s="81">
        <v>0</v>
      </c>
      <c r="AZ387" s="81">
        <v>0</v>
      </c>
      <c r="BA387" s="81">
        <v>0</v>
      </c>
      <c r="BB387" s="81">
        <v>0</v>
      </c>
      <c r="BC387" s="81"/>
      <c r="BD387" s="81"/>
      <c r="BE387" s="81"/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1"/>
      <c r="BS387" s="81"/>
      <c r="BT387" s="81"/>
      <c r="BU387" s="81"/>
      <c r="BV387" s="81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  <c r="CN387" s="81"/>
      <c r="CO387" s="81"/>
      <c r="CP387" s="81"/>
      <c r="CQ387" s="81"/>
      <c r="CR387" s="81"/>
      <c r="CS387" s="81"/>
      <c r="CT387" s="81"/>
      <c r="CU387" s="81"/>
      <c r="CV387" s="81"/>
      <c r="CW387" s="81"/>
      <c r="CX387" s="81"/>
      <c r="CY387" s="81"/>
      <c r="CZ387" s="81"/>
      <c r="DA387" s="81"/>
      <c r="DB387" s="81"/>
      <c r="DC387" s="81"/>
      <c r="DD387" s="81"/>
      <c r="DE387" s="81"/>
      <c r="DF387" s="81"/>
      <c r="DG387" s="81"/>
      <c r="DH387" s="81"/>
      <c r="DI387" s="81"/>
      <c r="DJ387" s="81"/>
      <c r="DK387" s="81"/>
      <c r="DL387" s="81"/>
      <c r="DM387" s="81"/>
      <c r="DN387" s="81"/>
      <c r="DO387" s="81"/>
      <c r="DP387" s="81"/>
      <c r="DQ387" s="81"/>
      <c r="DR387" s="81"/>
      <c r="DS387" s="81"/>
    </row>
    <row r="388" spans="2:123" x14ac:dyDescent="0.2">
      <c r="B388" s="78" t="s">
        <v>262</v>
      </c>
      <c r="C388" s="78" t="s">
        <v>1006</v>
      </c>
      <c r="D388" s="79" t="s">
        <v>1007</v>
      </c>
      <c r="E388" s="79" t="s">
        <v>1007</v>
      </c>
      <c r="F388" s="79" t="s">
        <v>1013</v>
      </c>
      <c r="G388" s="80"/>
      <c r="H388" s="80">
        <v>44927</v>
      </c>
      <c r="I388" s="80">
        <v>45291</v>
      </c>
      <c r="J388" s="80"/>
      <c r="K388" s="65" t="s">
        <v>65</v>
      </c>
      <c r="L388" s="65" t="s">
        <v>70</v>
      </c>
      <c r="M388" s="65" t="s">
        <v>93</v>
      </c>
      <c r="N388" s="79" t="s">
        <v>377</v>
      </c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>
        <v>0</v>
      </c>
      <c r="AO388" s="81">
        <v>0</v>
      </c>
      <c r="AP388" s="81">
        <v>0</v>
      </c>
      <c r="AQ388" s="81">
        <v>0</v>
      </c>
      <c r="AR388" s="81">
        <v>0</v>
      </c>
      <c r="AS388" s="81">
        <v>0</v>
      </c>
      <c r="AT388" s="81">
        <v>0</v>
      </c>
      <c r="AU388" s="81">
        <v>0</v>
      </c>
      <c r="AV388" s="81">
        <v>0</v>
      </c>
      <c r="AW388" s="81">
        <v>0</v>
      </c>
      <c r="AX388" s="81">
        <v>0</v>
      </c>
      <c r="AY388" s="81">
        <v>0</v>
      </c>
      <c r="AZ388" s="81">
        <v>0</v>
      </c>
      <c r="BA388" s="81">
        <v>0</v>
      </c>
      <c r="BB388" s="81">
        <v>0</v>
      </c>
      <c r="BC388" s="81"/>
      <c r="BD388" s="81"/>
      <c r="BE388" s="81"/>
      <c r="BF388" s="81"/>
      <c r="BG388" s="81"/>
      <c r="BH388" s="81"/>
      <c r="BI388" s="81"/>
      <c r="BJ388" s="81"/>
      <c r="BK388" s="81"/>
      <c r="BL388" s="81"/>
      <c r="BM388" s="81"/>
      <c r="BN388" s="81"/>
      <c r="BO388" s="81"/>
      <c r="BP388" s="81"/>
      <c r="BQ388" s="81"/>
      <c r="BR388" s="81"/>
      <c r="BS388" s="81"/>
      <c r="BT388" s="81"/>
      <c r="BU388" s="81"/>
      <c r="BV388" s="81"/>
      <c r="BW388" s="81"/>
      <c r="BX388" s="81"/>
      <c r="BY388" s="81"/>
      <c r="BZ388" s="81"/>
      <c r="CA388" s="81"/>
      <c r="CB388" s="81"/>
      <c r="CC388" s="81"/>
      <c r="CD388" s="81"/>
      <c r="CE388" s="81"/>
      <c r="CF388" s="81"/>
      <c r="CG388" s="81"/>
      <c r="CH388" s="81"/>
      <c r="CI388" s="81"/>
      <c r="CJ388" s="81"/>
      <c r="CK388" s="81"/>
      <c r="CL388" s="81"/>
      <c r="CM388" s="81"/>
      <c r="CN388" s="81"/>
      <c r="CO388" s="81"/>
      <c r="CP388" s="81"/>
      <c r="CQ388" s="81"/>
      <c r="CR388" s="81"/>
      <c r="CS388" s="81"/>
      <c r="CT388" s="81"/>
      <c r="CU388" s="81"/>
      <c r="CV388" s="81"/>
      <c r="CW388" s="81"/>
      <c r="CX388" s="81"/>
      <c r="CY388" s="81"/>
      <c r="CZ388" s="81"/>
      <c r="DA388" s="81"/>
      <c r="DB388" s="81"/>
      <c r="DC388" s="81"/>
      <c r="DD388" s="81"/>
      <c r="DE388" s="81"/>
      <c r="DF388" s="81"/>
      <c r="DG388" s="81"/>
      <c r="DH388" s="81"/>
      <c r="DI388" s="81"/>
      <c r="DJ388" s="81"/>
      <c r="DK388" s="81"/>
      <c r="DL388" s="81"/>
      <c r="DM388" s="81"/>
      <c r="DN388" s="81"/>
      <c r="DO388" s="81"/>
      <c r="DP388" s="81"/>
      <c r="DQ388" s="81"/>
      <c r="DR388" s="81"/>
      <c r="DS388" s="81"/>
    </row>
    <row r="389" spans="2:123" x14ac:dyDescent="0.2">
      <c r="B389" s="78" t="s">
        <v>262</v>
      </c>
      <c r="C389" s="78" t="s">
        <v>1006</v>
      </c>
      <c r="D389" s="79" t="s">
        <v>1007</v>
      </c>
      <c r="E389" s="79" t="s">
        <v>1007</v>
      </c>
      <c r="F389" s="79" t="s">
        <v>1014</v>
      </c>
      <c r="G389" s="80"/>
      <c r="H389" s="80">
        <v>45139</v>
      </c>
      <c r="I389" s="80">
        <v>45504</v>
      </c>
      <c r="J389" s="80"/>
      <c r="K389" s="65" t="s">
        <v>65</v>
      </c>
      <c r="L389" s="65" t="s">
        <v>70</v>
      </c>
      <c r="M389" s="65" t="s">
        <v>93</v>
      </c>
      <c r="N389" s="79" t="s">
        <v>377</v>
      </c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>
        <v>0</v>
      </c>
      <c r="AO389" s="81">
        <v>0</v>
      </c>
      <c r="AP389" s="81">
        <v>0</v>
      </c>
      <c r="AQ389" s="81">
        <v>0</v>
      </c>
      <c r="AR389" s="81">
        <v>0</v>
      </c>
      <c r="AS389" s="81">
        <v>0</v>
      </c>
      <c r="AT389" s="81">
        <v>0</v>
      </c>
      <c r="AU389" s="81">
        <v>0</v>
      </c>
      <c r="AV389" s="81">
        <v>0</v>
      </c>
      <c r="AW389" s="81">
        <v>0</v>
      </c>
      <c r="AX389" s="81">
        <v>0</v>
      </c>
      <c r="AY389" s="81">
        <v>0</v>
      </c>
      <c r="AZ389" s="81">
        <v>0</v>
      </c>
      <c r="BA389" s="81">
        <v>0</v>
      </c>
      <c r="BB389" s="81">
        <v>0</v>
      </c>
      <c r="BC389" s="81"/>
      <c r="BD389" s="81"/>
      <c r="BE389" s="81"/>
      <c r="BF389" s="81"/>
      <c r="BG389" s="81"/>
      <c r="BH389" s="81"/>
      <c r="BI389" s="81"/>
      <c r="BJ389" s="81"/>
      <c r="BK389" s="81"/>
      <c r="BL389" s="81"/>
      <c r="BM389" s="81"/>
      <c r="BN389" s="81"/>
      <c r="BO389" s="81"/>
      <c r="BP389" s="81"/>
      <c r="BQ389" s="81"/>
      <c r="BR389" s="81"/>
      <c r="BS389" s="81"/>
      <c r="BT389" s="81"/>
      <c r="BU389" s="81"/>
      <c r="BV389" s="81"/>
      <c r="BW389" s="81"/>
      <c r="BX389" s="81"/>
      <c r="BY389" s="81"/>
      <c r="BZ389" s="81"/>
      <c r="CA389" s="81"/>
      <c r="CB389" s="81"/>
      <c r="CC389" s="81"/>
      <c r="CD389" s="81"/>
      <c r="CE389" s="81"/>
      <c r="CF389" s="81"/>
      <c r="CG389" s="81"/>
      <c r="CH389" s="81"/>
      <c r="CI389" s="81"/>
      <c r="CJ389" s="81"/>
      <c r="CK389" s="81"/>
      <c r="CL389" s="81"/>
      <c r="CM389" s="81"/>
      <c r="CN389" s="81"/>
      <c r="CO389" s="81"/>
      <c r="CP389" s="81"/>
      <c r="CQ389" s="81"/>
      <c r="CR389" s="81"/>
      <c r="CS389" s="81"/>
      <c r="CT389" s="81"/>
      <c r="CU389" s="81"/>
      <c r="CV389" s="81"/>
      <c r="CW389" s="81"/>
      <c r="CX389" s="81"/>
      <c r="CY389" s="81"/>
      <c r="CZ389" s="81"/>
      <c r="DA389" s="81"/>
      <c r="DB389" s="81"/>
      <c r="DC389" s="81"/>
      <c r="DD389" s="81"/>
      <c r="DE389" s="81"/>
      <c r="DF389" s="81"/>
      <c r="DG389" s="81"/>
      <c r="DH389" s="81"/>
      <c r="DI389" s="81"/>
      <c r="DJ389" s="81"/>
      <c r="DK389" s="81"/>
      <c r="DL389" s="81"/>
      <c r="DM389" s="81"/>
      <c r="DN389" s="81"/>
      <c r="DO389" s="81"/>
      <c r="DP389" s="81"/>
      <c r="DQ389" s="81"/>
      <c r="DR389" s="81"/>
      <c r="DS389" s="81"/>
    </row>
    <row r="390" spans="2:123" x14ac:dyDescent="0.2">
      <c r="B390" s="78" t="s">
        <v>262</v>
      </c>
      <c r="C390" s="78" t="s">
        <v>1006</v>
      </c>
      <c r="D390" s="79" t="s">
        <v>1007</v>
      </c>
      <c r="E390" s="79" t="s">
        <v>1007</v>
      </c>
      <c r="F390" s="79" t="s">
        <v>1015</v>
      </c>
      <c r="G390" s="80"/>
      <c r="H390" s="80">
        <v>45139</v>
      </c>
      <c r="I390" s="80">
        <v>45199</v>
      </c>
      <c r="J390" s="80"/>
      <c r="K390" s="65" t="s">
        <v>65</v>
      </c>
      <c r="L390" s="65" t="s">
        <v>70</v>
      </c>
      <c r="M390" s="65" t="s">
        <v>93</v>
      </c>
      <c r="N390" s="79" t="s">
        <v>377</v>
      </c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>
        <v>0</v>
      </c>
      <c r="AO390" s="81">
        <v>0</v>
      </c>
      <c r="AP390" s="81">
        <v>0</v>
      </c>
      <c r="AQ390" s="81">
        <v>0</v>
      </c>
      <c r="AR390" s="81">
        <v>0</v>
      </c>
      <c r="AS390" s="81">
        <v>0</v>
      </c>
      <c r="AT390" s="81">
        <v>0</v>
      </c>
      <c r="AU390" s="81">
        <v>0</v>
      </c>
      <c r="AV390" s="81">
        <v>0</v>
      </c>
      <c r="AW390" s="81">
        <v>0</v>
      </c>
      <c r="AX390" s="81">
        <v>0</v>
      </c>
      <c r="AY390" s="81">
        <v>0</v>
      </c>
      <c r="AZ390" s="81">
        <v>0</v>
      </c>
      <c r="BA390" s="81">
        <v>0</v>
      </c>
      <c r="BB390" s="81">
        <v>0</v>
      </c>
      <c r="BC390" s="81"/>
      <c r="BD390" s="81"/>
      <c r="BE390" s="81"/>
      <c r="BF390" s="81"/>
      <c r="BG390" s="81"/>
      <c r="BH390" s="81"/>
      <c r="BI390" s="81"/>
      <c r="BJ390" s="81"/>
      <c r="BK390" s="81"/>
      <c r="BL390" s="81"/>
      <c r="BM390" s="81"/>
      <c r="BN390" s="81"/>
      <c r="BO390" s="81"/>
      <c r="BP390" s="81"/>
      <c r="BQ390" s="81"/>
      <c r="BR390" s="81"/>
      <c r="BS390" s="81"/>
      <c r="BT390" s="81"/>
      <c r="BU390" s="81"/>
      <c r="BV390" s="81"/>
      <c r="BW390" s="81"/>
      <c r="BX390" s="81"/>
      <c r="BY390" s="81"/>
      <c r="BZ390" s="81"/>
      <c r="CA390" s="81"/>
      <c r="CB390" s="81"/>
      <c r="CC390" s="81"/>
      <c r="CD390" s="81"/>
      <c r="CE390" s="81"/>
      <c r="CF390" s="81"/>
      <c r="CG390" s="81"/>
      <c r="CH390" s="81"/>
      <c r="CI390" s="81"/>
      <c r="CJ390" s="81"/>
      <c r="CK390" s="81"/>
      <c r="CL390" s="81"/>
      <c r="CM390" s="81"/>
      <c r="CN390" s="81"/>
      <c r="CO390" s="81"/>
      <c r="CP390" s="81"/>
      <c r="CQ390" s="81"/>
      <c r="CR390" s="81"/>
      <c r="CS390" s="81"/>
      <c r="CT390" s="81"/>
      <c r="CU390" s="81"/>
      <c r="CV390" s="81"/>
      <c r="CW390" s="81"/>
      <c r="CX390" s="81"/>
      <c r="CY390" s="81"/>
      <c r="CZ390" s="81"/>
      <c r="DA390" s="81"/>
      <c r="DB390" s="81"/>
      <c r="DC390" s="81"/>
      <c r="DD390" s="81"/>
      <c r="DE390" s="81"/>
      <c r="DF390" s="81"/>
      <c r="DG390" s="81"/>
      <c r="DH390" s="81"/>
      <c r="DI390" s="81"/>
      <c r="DJ390" s="81"/>
      <c r="DK390" s="81"/>
      <c r="DL390" s="81"/>
      <c r="DM390" s="81"/>
      <c r="DN390" s="81"/>
      <c r="DO390" s="81"/>
      <c r="DP390" s="81"/>
      <c r="DQ390" s="81"/>
      <c r="DR390" s="81"/>
      <c r="DS390" s="81"/>
    </row>
    <row r="391" spans="2:123" x14ac:dyDescent="0.2">
      <c r="B391" s="78" t="s">
        <v>262</v>
      </c>
      <c r="C391" s="78" t="s">
        <v>1006</v>
      </c>
      <c r="D391" s="79" t="s">
        <v>1007</v>
      </c>
      <c r="E391" s="79" t="s">
        <v>1007</v>
      </c>
      <c r="F391" s="79"/>
      <c r="G391" s="80"/>
      <c r="H391" s="80">
        <v>45170</v>
      </c>
      <c r="I391" s="80">
        <v>45535</v>
      </c>
      <c r="J391" s="80"/>
      <c r="K391" s="65" t="s">
        <v>65</v>
      </c>
      <c r="L391" s="65" t="s">
        <v>70</v>
      </c>
      <c r="M391" s="65" t="s">
        <v>93</v>
      </c>
      <c r="N391" s="79" t="s">
        <v>377</v>
      </c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>
        <v>0</v>
      </c>
      <c r="AO391" s="81">
        <v>0</v>
      </c>
      <c r="AP391" s="81">
        <v>0</v>
      </c>
      <c r="AQ391" s="81">
        <v>0</v>
      </c>
      <c r="AR391" s="81">
        <v>0</v>
      </c>
      <c r="AS391" s="81">
        <v>0</v>
      </c>
      <c r="AT391" s="81">
        <v>0</v>
      </c>
      <c r="AU391" s="81">
        <v>0</v>
      </c>
      <c r="AV391" s="81">
        <v>0</v>
      </c>
      <c r="AW391" s="81">
        <v>0</v>
      </c>
      <c r="AX391" s="81">
        <v>0</v>
      </c>
      <c r="AY391" s="81">
        <v>0</v>
      </c>
      <c r="AZ391" s="81">
        <v>0</v>
      </c>
      <c r="BA391" s="81">
        <v>0</v>
      </c>
      <c r="BB391" s="81">
        <v>0</v>
      </c>
      <c r="BC391" s="81"/>
      <c r="BD391" s="81"/>
      <c r="BE391" s="81"/>
      <c r="BF391" s="81"/>
      <c r="BG391" s="81"/>
      <c r="BH391" s="81"/>
      <c r="BI391" s="81"/>
      <c r="BJ391" s="81"/>
      <c r="BK391" s="81"/>
      <c r="BL391" s="81"/>
      <c r="BM391" s="81"/>
      <c r="BN391" s="81"/>
      <c r="BO391" s="81"/>
      <c r="BP391" s="81"/>
      <c r="BQ391" s="81"/>
      <c r="BR391" s="81"/>
      <c r="BS391" s="81"/>
      <c r="BT391" s="81"/>
      <c r="BU391" s="81"/>
      <c r="BV391" s="81"/>
      <c r="BW391" s="81"/>
      <c r="BX391" s="81"/>
      <c r="BY391" s="81"/>
      <c r="BZ391" s="81"/>
      <c r="CA391" s="81"/>
      <c r="CB391" s="81"/>
      <c r="CC391" s="81"/>
      <c r="CD391" s="81"/>
      <c r="CE391" s="81"/>
      <c r="CF391" s="81"/>
      <c r="CG391" s="81"/>
      <c r="CH391" s="81"/>
      <c r="CI391" s="81"/>
      <c r="CJ391" s="81"/>
      <c r="CK391" s="81"/>
      <c r="CL391" s="81"/>
      <c r="CM391" s="81"/>
      <c r="CN391" s="81"/>
      <c r="CO391" s="81"/>
      <c r="CP391" s="81"/>
      <c r="CQ391" s="81"/>
      <c r="CR391" s="81"/>
      <c r="CS391" s="81"/>
      <c r="CT391" s="81"/>
      <c r="CU391" s="81"/>
      <c r="CV391" s="81"/>
      <c r="CW391" s="81"/>
      <c r="CX391" s="81"/>
      <c r="CY391" s="81"/>
      <c r="CZ391" s="81"/>
      <c r="DA391" s="81"/>
      <c r="DB391" s="81"/>
      <c r="DC391" s="81"/>
      <c r="DD391" s="81"/>
      <c r="DE391" s="81"/>
      <c r="DF391" s="81"/>
      <c r="DG391" s="81"/>
      <c r="DH391" s="81"/>
      <c r="DI391" s="81"/>
      <c r="DJ391" s="81"/>
      <c r="DK391" s="81"/>
      <c r="DL391" s="81"/>
      <c r="DM391" s="81"/>
      <c r="DN391" s="81"/>
      <c r="DO391" s="81"/>
      <c r="DP391" s="81"/>
      <c r="DQ391" s="81"/>
      <c r="DR391" s="81"/>
      <c r="DS391" s="81"/>
    </row>
    <row r="392" spans="2:123" x14ac:dyDescent="0.2">
      <c r="B392" s="78" t="s">
        <v>262</v>
      </c>
      <c r="C392" s="78" t="s">
        <v>1006</v>
      </c>
      <c r="D392" s="79" t="s">
        <v>1007</v>
      </c>
      <c r="E392" s="79" t="s">
        <v>1007</v>
      </c>
      <c r="F392" s="79" t="s">
        <v>1016</v>
      </c>
      <c r="G392" s="80"/>
      <c r="H392" s="80">
        <v>45261</v>
      </c>
      <c r="I392" s="80">
        <v>45473</v>
      </c>
      <c r="J392" s="80"/>
      <c r="K392" s="65" t="s">
        <v>65</v>
      </c>
      <c r="L392" s="65" t="s">
        <v>70</v>
      </c>
      <c r="M392" s="65" t="s">
        <v>93</v>
      </c>
      <c r="N392" s="79" t="s">
        <v>377</v>
      </c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>
        <v>0</v>
      </c>
      <c r="AO392" s="81">
        <v>0</v>
      </c>
      <c r="AP392" s="81">
        <v>0</v>
      </c>
      <c r="AQ392" s="81">
        <v>0</v>
      </c>
      <c r="AR392" s="81">
        <v>0</v>
      </c>
      <c r="AS392" s="81">
        <v>0</v>
      </c>
      <c r="AT392" s="81">
        <v>0</v>
      </c>
      <c r="AU392" s="81">
        <v>0</v>
      </c>
      <c r="AV392" s="81">
        <v>0</v>
      </c>
      <c r="AW392" s="81">
        <v>0</v>
      </c>
      <c r="AX392" s="81">
        <v>0</v>
      </c>
      <c r="AY392" s="81">
        <v>0</v>
      </c>
      <c r="AZ392" s="81">
        <v>0</v>
      </c>
      <c r="BA392" s="81">
        <v>0</v>
      </c>
      <c r="BB392" s="81">
        <v>0</v>
      </c>
      <c r="BC392" s="81"/>
      <c r="BD392" s="81"/>
      <c r="BE392" s="81"/>
      <c r="BF392" s="81"/>
      <c r="BG392" s="81"/>
      <c r="BH392" s="81"/>
      <c r="BI392" s="81"/>
      <c r="BJ392" s="81"/>
      <c r="BK392" s="81"/>
      <c r="BL392" s="81"/>
      <c r="BM392" s="81"/>
      <c r="BN392" s="81"/>
      <c r="BO392" s="81"/>
      <c r="BP392" s="81"/>
      <c r="BQ392" s="81"/>
      <c r="BR392" s="81"/>
      <c r="BS392" s="81"/>
      <c r="BT392" s="81"/>
      <c r="BU392" s="81"/>
      <c r="BV392" s="81"/>
      <c r="BW392" s="81"/>
      <c r="BX392" s="81"/>
      <c r="BY392" s="81"/>
      <c r="BZ392" s="81"/>
      <c r="CA392" s="81"/>
      <c r="CB392" s="81"/>
      <c r="CC392" s="81"/>
      <c r="CD392" s="81"/>
      <c r="CE392" s="81"/>
      <c r="CF392" s="81"/>
      <c r="CG392" s="81"/>
      <c r="CH392" s="81"/>
      <c r="CI392" s="81"/>
      <c r="CJ392" s="81"/>
      <c r="CK392" s="81"/>
      <c r="CL392" s="81"/>
      <c r="CM392" s="81"/>
      <c r="CN392" s="81"/>
      <c r="CO392" s="81"/>
      <c r="CP392" s="81"/>
      <c r="CQ392" s="81"/>
      <c r="CR392" s="81"/>
      <c r="CS392" s="81"/>
      <c r="CT392" s="81"/>
      <c r="CU392" s="81"/>
      <c r="CV392" s="81"/>
      <c r="CW392" s="81"/>
      <c r="CX392" s="81"/>
      <c r="CY392" s="81"/>
      <c r="CZ392" s="81"/>
      <c r="DA392" s="81"/>
      <c r="DB392" s="81"/>
      <c r="DC392" s="81"/>
      <c r="DD392" s="81"/>
      <c r="DE392" s="81"/>
      <c r="DF392" s="81"/>
      <c r="DG392" s="81"/>
      <c r="DH392" s="81"/>
      <c r="DI392" s="81"/>
      <c r="DJ392" s="81"/>
      <c r="DK392" s="81"/>
      <c r="DL392" s="81"/>
      <c r="DM392" s="81"/>
      <c r="DN392" s="81"/>
      <c r="DO392" s="81"/>
      <c r="DP392" s="81"/>
      <c r="DQ392" s="81"/>
      <c r="DR392" s="81"/>
      <c r="DS392" s="81"/>
    </row>
    <row r="393" spans="2:123" x14ac:dyDescent="0.2">
      <c r="B393" s="78" t="s">
        <v>1017</v>
      </c>
      <c r="C393" s="78" t="s">
        <v>1018</v>
      </c>
      <c r="D393" s="79" t="s">
        <v>1019</v>
      </c>
      <c r="E393" s="79" t="s">
        <v>1020</v>
      </c>
      <c r="F393" s="79" t="s">
        <v>1021</v>
      </c>
      <c r="G393" s="80"/>
      <c r="H393" s="80">
        <v>44552</v>
      </c>
      <c r="I393" s="80">
        <v>44916</v>
      </c>
      <c r="J393" s="80"/>
      <c r="K393" s="65" t="s">
        <v>51</v>
      </c>
      <c r="L393" s="65" t="s">
        <v>70</v>
      </c>
      <c r="M393" s="65" t="s">
        <v>93</v>
      </c>
      <c r="N393" s="79" t="s">
        <v>377</v>
      </c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>
        <v>0</v>
      </c>
      <c r="AO393" s="81">
        <v>0</v>
      </c>
      <c r="AP393" s="81">
        <v>0</v>
      </c>
      <c r="AQ393" s="81">
        <v>0</v>
      </c>
      <c r="AR393" s="81">
        <v>0</v>
      </c>
      <c r="AS393" s="81">
        <v>0</v>
      </c>
      <c r="AT393" s="81">
        <v>0</v>
      </c>
      <c r="AU393" s="81">
        <v>0</v>
      </c>
      <c r="AV393" s="81">
        <v>0</v>
      </c>
      <c r="AW393" s="81">
        <v>0</v>
      </c>
      <c r="AX393" s="81">
        <v>0</v>
      </c>
      <c r="AY393" s="81">
        <v>0</v>
      </c>
      <c r="AZ393" s="81">
        <v>0</v>
      </c>
      <c r="BA393" s="81">
        <v>0</v>
      </c>
      <c r="BB393" s="81">
        <v>0</v>
      </c>
      <c r="BC393" s="81"/>
      <c r="BD393" s="81"/>
      <c r="BE393" s="81"/>
      <c r="BF393" s="81"/>
      <c r="BG393" s="81"/>
      <c r="BH393" s="81"/>
      <c r="BI393" s="81"/>
      <c r="BJ393" s="81"/>
      <c r="BK393" s="81"/>
      <c r="BL393" s="81"/>
      <c r="BM393" s="81"/>
      <c r="BN393" s="81"/>
      <c r="BO393" s="81"/>
      <c r="BP393" s="81"/>
      <c r="BQ393" s="81"/>
      <c r="BR393" s="81"/>
      <c r="BS393" s="81"/>
      <c r="BT393" s="81"/>
      <c r="BU393" s="81"/>
      <c r="BV393" s="81"/>
      <c r="BW393" s="81"/>
      <c r="BX393" s="81"/>
      <c r="BY393" s="81"/>
      <c r="BZ393" s="81"/>
      <c r="CA393" s="81"/>
      <c r="CB393" s="81"/>
      <c r="CC393" s="81"/>
      <c r="CD393" s="81"/>
      <c r="CE393" s="81"/>
      <c r="CF393" s="81"/>
      <c r="CG393" s="81"/>
      <c r="CH393" s="81"/>
      <c r="CI393" s="81"/>
      <c r="CJ393" s="81"/>
      <c r="CK393" s="81"/>
      <c r="CL393" s="81"/>
      <c r="CM393" s="81"/>
      <c r="CN393" s="81"/>
      <c r="CO393" s="81"/>
      <c r="CP393" s="81"/>
      <c r="CQ393" s="81"/>
      <c r="CR393" s="81"/>
      <c r="CS393" s="81"/>
      <c r="CT393" s="81"/>
      <c r="CU393" s="81"/>
      <c r="CV393" s="81"/>
      <c r="CW393" s="81"/>
      <c r="CX393" s="81"/>
      <c r="CY393" s="81"/>
      <c r="CZ393" s="81"/>
      <c r="DA393" s="81"/>
      <c r="DB393" s="81"/>
      <c r="DC393" s="81"/>
      <c r="DD393" s="81"/>
      <c r="DE393" s="81"/>
      <c r="DF393" s="81"/>
      <c r="DG393" s="81"/>
      <c r="DH393" s="81"/>
      <c r="DI393" s="81"/>
      <c r="DJ393" s="81"/>
      <c r="DK393" s="81"/>
      <c r="DL393" s="81"/>
      <c r="DM393" s="81"/>
      <c r="DN393" s="81"/>
      <c r="DO393" s="81"/>
      <c r="DP393" s="81"/>
      <c r="DQ393" s="81"/>
      <c r="DR393" s="81"/>
      <c r="DS393" s="81"/>
    </row>
    <row r="394" spans="2:123" x14ac:dyDescent="0.2">
      <c r="B394" s="78" t="s">
        <v>253</v>
      </c>
      <c r="C394" s="78" t="s">
        <v>1022</v>
      </c>
      <c r="D394" s="79" t="s">
        <v>1023</v>
      </c>
      <c r="E394" s="79"/>
      <c r="F394" s="79" t="s">
        <v>1024</v>
      </c>
      <c r="G394" s="80"/>
      <c r="H394" s="80"/>
      <c r="I394" s="80"/>
      <c r="J394" s="80"/>
      <c r="K394" s="65"/>
      <c r="L394" s="65"/>
      <c r="M394" s="65"/>
      <c r="N394" s="79" t="s">
        <v>377</v>
      </c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>
        <v>0</v>
      </c>
      <c r="AO394" s="81">
        <v>0</v>
      </c>
      <c r="AP394" s="81">
        <v>0</v>
      </c>
      <c r="AQ394" s="81">
        <v>0</v>
      </c>
      <c r="AR394" s="81">
        <v>0</v>
      </c>
      <c r="AS394" s="81">
        <v>0</v>
      </c>
      <c r="AT394" s="81">
        <v>0</v>
      </c>
      <c r="AU394" s="81">
        <v>0</v>
      </c>
      <c r="AV394" s="81">
        <v>0</v>
      </c>
      <c r="AW394" s="81">
        <v>0</v>
      </c>
      <c r="AX394" s="81">
        <v>0</v>
      </c>
      <c r="AY394" s="81">
        <v>0</v>
      </c>
      <c r="AZ394" s="81">
        <v>0</v>
      </c>
      <c r="BA394" s="81">
        <v>0</v>
      </c>
      <c r="BB394" s="81">
        <v>0</v>
      </c>
      <c r="BC394" s="81"/>
      <c r="BD394" s="81"/>
      <c r="BE394" s="81"/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1"/>
      <c r="BS394" s="81"/>
      <c r="BT394" s="81"/>
      <c r="BU394" s="81"/>
      <c r="BV394" s="81"/>
      <c r="BW394" s="81"/>
      <c r="BX394" s="81"/>
      <c r="BY394" s="81"/>
      <c r="BZ394" s="81"/>
      <c r="CA394" s="81"/>
      <c r="CB394" s="81"/>
      <c r="CC394" s="81"/>
      <c r="CD394" s="81"/>
      <c r="CE394" s="81"/>
      <c r="CF394" s="81"/>
      <c r="CG394" s="81"/>
      <c r="CH394" s="81"/>
      <c r="CI394" s="81"/>
      <c r="CJ394" s="81"/>
      <c r="CK394" s="81"/>
      <c r="CL394" s="81"/>
      <c r="CM394" s="81"/>
      <c r="CN394" s="81"/>
      <c r="CO394" s="81"/>
      <c r="CP394" s="81"/>
      <c r="CQ394" s="81"/>
      <c r="CR394" s="81"/>
      <c r="CS394" s="81"/>
      <c r="CT394" s="81"/>
      <c r="CU394" s="81"/>
      <c r="CV394" s="81"/>
      <c r="CW394" s="81"/>
      <c r="CX394" s="81"/>
      <c r="CY394" s="81"/>
      <c r="CZ394" s="81"/>
      <c r="DA394" s="81"/>
      <c r="DB394" s="81"/>
      <c r="DC394" s="81"/>
      <c r="DD394" s="81"/>
      <c r="DE394" s="81"/>
      <c r="DF394" s="81"/>
      <c r="DG394" s="81"/>
      <c r="DH394" s="81"/>
      <c r="DI394" s="81"/>
      <c r="DJ394" s="81"/>
      <c r="DK394" s="81"/>
      <c r="DL394" s="81"/>
      <c r="DM394" s="81"/>
      <c r="DN394" s="81"/>
      <c r="DO394" s="81"/>
      <c r="DP394" s="81"/>
      <c r="DQ394" s="81"/>
      <c r="DR394" s="81"/>
      <c r="DS394" s="81"/>
    </row>
    <row r="395" spans="2:123" x14ac:dyDescent="0.2">
      <c r="B395" s="78"/>
      <c r="C395" s="78" t="s">
        <v>1025</v>
      </c>
      <c r="D395" s="79" t="s">
        <v>1026</v>
      </c>
      <c r="E395" s="79"/>
      <c r="F395" s="79" t="s">
        <v>1027</v>
      </c>
      <c r="G395" s="80"/>
      <c r="H395" s="80"/>
      <c r="I395" s="80"/>
      <c r="J395" s="80"/>
      <c r="K395" s="65"/>
      <c r="L395" s="65"/>
      <c r="M395" s="65"/>
      <c r="N395" s="79" t="s">
        <v>377</v>
      </c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>
        <v>0</v>
      </c>
      <c r="AO395" s="81">
        <v>0</v>
      </c>
      <c r="AP395" s="81">
        <v>0</v>
      </c>
      <c r="AQ395" s="81">
        <v>0</v>
      </c>
      <c r="AR395" s="81">
        <v>0</v>
      </c>
      <c r="AS395" s="81">
        <v>0</v>
      </c>
      <c r="AT395" s="81">
        <v>0</v>
      </c>
      <c r="AU395" s="81">
        <v>0</v>
      </c>
      <c r="AV395" s="81">
        <v>0</v>
      </c>
      <c r="AW395" s="81">
        <v>0</v>
      </c>
      <c r="AX395" s="81">
        <v>0</v>
      </c>
      <c r="AY395" s="81">
        <v>0</v>
      </c>
      <c r="AZ395" s="81">
        <v>0</v>
      </c>
      <c r="BA395" s="81">
        <v>0</v>
      </c>
      <c r="BB395" s="81">
        <v>0</v>
      </c>
      <c r="BC395" s="81"/>
      <c r="BD395" s="81"/>
      <c r="BE395" s="81"/>
      <c r="BF395" s="81"/>
      <c r="BG395" s="81"/>
      <c r="BH395" s="81"/>
      <c r="BI395" s="81"/>
      <c r="BJ395" s="81"/>
      <c r="BK395" s="81"/>
      <c r="BL395" s="81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  <c r="BY395" s="81"/>
      <c r="BZ395" s="81"/>
      <c r="CA395" s="81"/>
      <c r="CB395" s="81"/>
      <c r="CC395" s="81"/>
      <c r="CD395" s="81"/>
      <c r="CE395" s="81"/>
      <c r="CF395" s="81"/>
      <c r="CG395" s="81"/>
      <c r="CH395" s="81"/>
      <c r="CI395" s="81"/>
      <c r="CJ395" s="81"/>
      <c r="CK395" s="81"/>
      <c r="CL395" s="81"/>
      <c r="CM395" s="81"/>
      <c r="CN395" s="81"/>
      <c r="CO395" s="81"/>
      <c r="CP395" s="81"/>
      <c r="CQ395" s="81"/>
      <c r="CR395" s="81"/>
      <c r="CS395" s="81"/>
      <c r="CT395" s="81"/>
      <c r="CU395" s="81"/>
      <c r="CV395" s="81"/>
      <c r="CW395" s="81"/>
      <c r="CX395" s="81"/>
      <c r="CY395" s="81"/>
      <c r="CZ395" s="81"/>
      <c r="DA395" s="81"/>
      <c r="DB395" s="81"/>
      <c r="DC395" s="81"/>
      <c r="DD395" s="81"/>
      <c r="DE395" s="81"/>
      <c r="DF395" s="81"/>
      <c r="DG395" s="81"/>
      <c r="DH395" s="81"/>
      <c r="DI395" s="81"/>
      <c r="DJ395" s="81"/>
      <c r="DK395" s="81"/>
      <c r="DL395" s="81"/>
      <c r="DM395" s="81"/>
      <c r="DN395" s="81"/>
      <c r="DO395" s="81"/>
      <c r="DP395" s="81"/>
      <c r="DQ395" s="81"/>
      <c r="DR395" s="81"/>
      <c r="DS395" s="81"/>
    </row>
    <row r="396" spans="2:123" x14ac:dyDescent="0.2">
      <c r="B396" s="78"/>
      <c r="C396" s="78" t="s">
        <v>1028</v>
      </c>
      <c r="D396" s="79" t="s">
        <v>1029</v>
      </c>
      <c r="E396" s="79"/>
      <c r="F396" s="79" t="s">
        <v>1030</v>
      </c>
      <c r="G396" s="80"/>
      <c r="H396" s="80"/>
      <c r="I396" s="80"/>
      <c r="J396" s="80"/>
      <c r="K396" s="65"/>
      <c r="L396" s="65"/>
      <c r="M396" s="65"/>
      <c r="N396" s="79" t="s">
        <v>377</v>
      </c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>
        <v>0</v>
      </c>
      <c r="AO396" s="81">
        <v>0</v>
      </c>
      <c r="AP396" s="81">
        <v>0</v>
      </c>
      <c r="AQ396" s="81">
        <v>0</v>
      </c>
      <c r="AR396" s="81">
        <v>0</v>
      </c>
      <c r="AS396" s="81">
        <v>0</v>
      </c>
      <c r="AT396" s="81">
        <v>0</v>
      </c>
      <c r="AU396" s="81">
        <v>0</v>
      </c>
      <c r="AV396" s="81">
        <v>0</v>
      </c>
      <c r="AW396" s="81">
        <v>0</v>
      </c>
      <c r="AX396" s="81">
        <v>0</v>
      </c>
      <c r="AY396" s="81">
        <v>0</v>
      </c>
      <c r="AZ396" s="81">
        <v>0</v>
      </c>
      <c r="BA396" s="81">
        <v>0</v>
      </c>
      <c r="BB396" s="81">
        <v>0</v>
      </c>
      <c r="BC396" s="81"/>
      <c r="BD396" s="81"/>
      <c r="BE396" s="81"/>
      <c r="BF396" s="81"/>
      <c r="BG396" s="81"/>
      <c r="BH396" s="81"/>
      <c r="BI396" s="81"/>
      <c r="BJ396" s="81"/>
      <c r="BK396" s="81"/>
      <c r="BL396" s="81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  <c r="BY396" s="81"/>
      <c r="BZ396" s="81"/>
      <c r="CA396" s="81"/>
      <c r="CB396" s="81"/>
      <c r="CC396" s="81"/>
      <c r="CD396" s="81"/>
      <c r="CE396" s="81"/>
      <c r="CF396" s="81"/>
      <c r="CG396" s="81"/>
      <c r="CH396" s="81"/>
      <c r="CI396" s="81"/>
      <c r="CJ396" s="81"/>
      <c r="CK396" s="81"/>
      <c r="CL396" s="81"/>
      <c r="CM396" s="81"/>
      <c r="CN396" s="81"/>
      <c r="CO396" s="81"/>
      <c r="CP396" s="81"/>
      <c r="CQ396" s="81"/>
      <c r="CR396" s="81"/>
      <c r="CS396" s="81"/>
      <c r="CT396" s="81"/>
      <c r="CU396" s="81"/>
      <c r="CV396" s="81"/>
      <c r="CW396" s="81"/>
      <c r="CX396" s="81"/>
      <c r="CY396" s="81"/>
      <c r="CZ396" s="81"/>
      <c r="DA396" s="81"/>
      <c r="DB396" s="81"/>
      <c r="DC396" s="81"/>
      <c r="DD396" s="81"/>
      <c r="DE396" s="81"/>
      <c r="DF396" s="81"/>
      <c r="DG396" s="81"/>
      <c r="DH396" s="81"/>
      <c r="DI396" s="81"/>
      <c r="DJ396" s="81"/>
      <c r="DK396" s="81"/>
      <c r="DL396" s="81"/>
      <c r="DM396" s="81"/>
      <c r="DN396" s="81"/>
      <c r="DO396" s="81"/>
      <c r="DP396" s="81"/>
      <c r="DQ396" s="81"/>
      <c r="DR396" s="81"/>
      <c r="DS396" s="81"/>
    </row>
    <row r="397" spans="2:123" x14ac:dyDescent="0.2">
      <c r="B397" s="78"/>
      <c r="C397" s="78" t="s">
        <v>1031</v>
      </c>
      <c r="D397" s="79" t="s">
        <v>1032</v>
      </c>
      <c r="E397" s="79" t="s">
        <v>969</v>
      </c>
      <c r="F397" s="79" t="s">
        <v>1033</v>
      </c>
      <c r="G397" s="80"/>
      <c r="H397" s="80">
        <v>44904</v>
      </c>
      <c r="I397" s="80">
        <v>45268</v>
      </c>
      <c r="J397" s="80"/>
      <c r="K397" s="65" t="s">
        <v>46</v>
      </c>
      <c r="L397" s="65" t="s">
        <v>70</v>
      </c>
      <c r="M397" s="65" t="s">
        <v>93</v>
      </c>
      <c r="N397" s="79" t="s">
        <v>377</v>
      </c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>
        <v>0</v>
      </c>
      <c r="AO397" s="81">
        <v>0</v>
      </c>
      <c r="AP397" s="81">
        <v>0</v>
      </c>
      <c r="AQ397" s="81">
        <v>0</v>
      </c>
      <c r="AR397" s="81">
        <v>0</v>
      </c>
      <c r="AS397" s="81">
        <v>0</v>
      </c>
      <c r="AT397" s="81">
        <v>0</v>
      </c>
      <c r="AU397" s="81">
        <v>0</v>
      </c>
      <c r="AV397" s="81">
        <v>0</v>
      </c>
      <c r="AW397" s="81">
        <v>0</v>
      </c>
      <c r="AX397" s="81">
        <v>0</v>
      </c>
      <c r="AY397" s="81">
        <v>0</v>
      </c>
      <c r="AZ397" s="81">
        <v>0</v>
      </c>
      <c r="BA397" s="81">
        <v>0</v>
      </c>
      <c r="BB397" s="81">
        <v>0</v>
      </c>
      <c r="BC397" s="81"/>
      <c r="BD397" s="81"/>
      <c r="BE397" s="81"/>
      <c r="BF397" s="81"/>
      <c r="BG397" s="81"/>
      <c r="BH397" s="81"/>
      <c r="BI397" s="81"/>
      <c r="BJ397" s="81"/>
      <c r="BK397" s="81"/>
      <c r="BL397" s="81"/>
      <c r="BM397" s="81"/>
      <c r="BN397" s="81"/>
      <c r="BO397" s="81"/>
      <c r="BP397" s="81"/>
      <c r="BQ397" s="81"/>
      <c r="BR397" s="81"/>
      <c r="BS397" s="81"/>
      <c r="BT397" s="81"/>
      <c r="BU397" s="81"/>
      <c r="BV397" s="81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  <c r="CN397" s="81"/>
      <c r="CO397" s="81"/>
      <c r="CP397" s="81"/>
      <c r="CQ397" s="81"/>
      <c r="CR397" s="81"/>
      <c r="CS397" s="81"/>
      <c r="CT397" s="81"/>
      <c r="CU397" s="81"/>
      <c r="CV397" s="81"/>
      <c r="CW397" s="81"/>
      <c r="CX397" s="81"/>
      <c r="CY397" s="81"/>
      <c r="CZ397" s="81"/>
      <c r="DA397" s="81"/>
      <c r="DB397" s="81"/>
      <c r="DC397" s="81"/>
      <c r="DD397" s="81"/>
      <c r="DE397" s="81"/>
      <c r="DF397" s="81"/>
      <c r="DG397" s="81"/>
      <c r="DH397" s="81"/>
      <c r="DI397" s="81"/>
      <c r="DJ397" s="81"/>
      <c r="DK397" s="81"/>
      <c r="DL397" s="81"/>
      <c r="DM397" s="81"/>
      <c r="DN397" s="81"/>
      <c r="DO397" s="81"/>
      <c r="DP397" s="81"/>
      <c r="DQ397" s="81"/>
      <c r="DR397" s="81"/>
      <c r="DS397" s="81"/>
    </row>
    <row r="398" spans="2:123" x14ac:dyDescent="0.2">
      <c r="B398" s="78"/>
      <c r="C398" s="78" t="s">
        <v>1031</v>
      </c>
      <c r="D398" s="79" t="s">
        <v>1032</v>
      </c>
      <c r="E398" s="79" t="s">
        <v>969</v>
      </c>
      <c r="F398" s="79" t="s">
        <v>1034</v>
      </c>
      <c r="G398" s="80"/>
      <c r="H398" s="80">
        <v>44904</v>
      </c>
      <c r="I398" s="80">
        <v>45268</v>
      </c>
      <c r="J398" s="80"/>
      <c r="K398" s="65" t="s">
        <v>46</v>
      </c>
      <c r="L398" s="65" t="s">
        <v>70</v>
      </c>
      <c r="M398" s="65" t="s">
        <v>93</v>
      </c>
      <c r="N398" s="79" t="s">
        <v>377</v>
      </c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>
        <v>0</v>
      </c>
      <c r="AO398" s="81">
        <v>0</v>
      </c>
      <c r="AP398" s="81">
        <v>0</v>
      </c>
      <c r="AQ398" s="81">
        <v>0</v>
      </c>
      <c r="AR398" s="81">
        <v>0</v>
      </c>
      <c r="AS398" s="81">
        <v>0</v>
      </c>
      <c r="AT398" s="81">
        <v>0</v>
      </c>
      <c r="AU398" s="81">
        <v>0</v>
      </c>
      <c r="AV398" s="81">
        <v>0</v>
      </c>
      <c r="AW398" s="81">
        <v>0</v>
      </c>
      <c r="AX398" s="81">
        <v>0</v>
      </c>
      <c r="AY398" s="81">
        <v>0</v>
      </c>
      <c r="AZ398" s="81">
        <v>0</v>
      </c>
      <c r="BA398" s="81">
        <v>0</v>
      </c>
      <c r="BB398" s="81">
        <v>0</v>
      </c>
      <c r="BC398" s="81"/>
      <c r="BD398" s="81"/>
      <c r="BE398" s="81"/>
      <c r="BF398" s="81"/>
      <c r="BG398" s="81"/>
      <c r="BH398" s="81"/>
      <c r="BI398" s="81"/>
      <c r="BJ398" s="81"/>
      <c r="BK398" s="81"/>
      <c r="BL398" s="81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  <c r="CN398" s="81"/>
      <c r="CO398" s="81"/>
      <c r="CP398" s="81"/>
      <c r="CQ398" s="81"/>
      <c r="CR398" s="81"/>
      <c r="CS398" s="81"/>
      <c r="CT398" s="81"/>
      <c r="CU398" s="81"/>
      <c r="CV398" s="81"/>
      <c r="CW398" s="81"/>
      <c r="CX398" s="81"/>
      <c r="CY398" s="81"/>
      <c r="CZ398" s="81"/>
      <c r="DA398" s="81"/>
      <c r="DB398" s="81"/>
      <c r="DC398" s="81"/>
      <c r="DD398" s="81"/>
      <c r="DE398" s="81"/>
      <c r="DF398" s="81"/>
      <c r="DG398" s="81"/>
      <c r="DH398" s="81"/>
      <c r="DI398" s="81"/>
      <c r="DJ398" s="81"/>
      <c r="DK398" s="81"/>
      <c r="DL398" s="81"/>
      <c r="DM398" s="81"/>
      <c r="DN398" s="81"/>
      <c r="DO398" s="81"/>
      <c r="DP398" s="81"/>
      <c r="DQ398" s="81"/>
      <c r="DR398" s="81"/>
      <c r="DS398" s="81"/>
    </row>
    <row r="399" spans="2:123" x14ac:dyDescent="0.2">
      <c r="B399" s="78"/>
      <c r="C399" s="78" t="s">
        <v>1031</v>
      </c>
      <c r="D399" s="79" t="s">
        <v>1032</v>
      </c>
      <c r="E399" s="79" t="s">
        <v>969</v>
      </c>
      <c r="F399" s="79" t="s">
        <v>1035</v>
      </c>
      <c r="G399" s="80"/>
      <c r="H399" s="80">
        <v>44904</v>
      </c>
      <c r="I399" s="80">
        <v>45268</v>
      </c>
      <c r="J399" s="80"/>
      <c r="K399" s="65" t="s">
        <v>46</v>
      </c>
      <c r="L399" s="65" t="s">
        <v>70</v>
      </c>
      <c r="M399" s="65" t="s">
        <v>93</v>
      </c>
      <c r="N399" s="79" t="s">
        <v>377</v>
      </c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>
        <v>0</v>
      </c>
      <c r="AO399" s="81">
        <v>0</v>
      </c>
      <c r="AP399" s="81">
        <v>0</v>
      </c>
      <c r="AQ399" s="81">
        <v>0</v>
      </c>
      <c r="AR399" s="81">
        <v>0</v>
      </c>
      <c r="AS399" s="81">
        <v>0</v>
      </c>
      <c r="AT399" s="81">
        <v>0</v>
      </c>
      <c r="AU399" s="81">
        <v>0</v>
      </c>
      <c r="AV399" s="81">
        <v>0</v>
      </c>
      <c r="AW399" s="81">
        <v>0</v>
      </c>
      <c r="AX399" s="81">
        <v>0</v>
      </c>
      <c r="AY399" s="81">
        <v>0</v>
      </c>
      <c r="AZ399" s="81">
        <v>0</v>
      </c>
      <c r="BA399" s="81">
        <v>0</v>
      </c>
      <c r="BB399" s="81">
        <v>0</v>
      </c>
      <c r="BC399" s="81"/>
      <c r="BD399" s="81"/>
      <c r="BE399" s="81"/>
      <c r="BF399" s="81"/>
      <c r="BG399" s="81"/>
      <c r="BH399" s="81"/>
      <c r="BI399" s="81"/>
      <c r="BJ399" s="81"/>
      <c r="BK399" s="81"/>
      <c r="BL399" s="81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  <c r="BY399" s="81"/>
      <c r="BZ399" s="81"/>
      <c r="CA399" s="81"/>
      <c r="CB399" s="81"/>
      <c r="CC399" s="81"/>
      <c r="CD399" s="81"/>
      <c r="CE399" s="81"/>
      <c r="CF399" s="81"/>
      <c r="CG399" s="81"/>
      <c r="CH399" s="81"/>
      <c r="CI399" s="81"/>
      <c r="CJ399" s="81"/>
      <c r="CK399" s="81"/>
      <c r="CL399" s="81"/>
      <c r="CM399" s="81"/>
      <c r="CN399" s="81"/>
      <c r="CO399" s="81"/>
      <c r="CP399" s="81"/>
      <c r="CQ399" s="81"/>
      <c r="CR399" s="81"/>
      <c r="CS399" s="81"/>
      <c r="CT399" s="81"/>
      <c r="CU399" s="81"/>
      <c r="CV399" s="81"/>
      <c r="CW399" s="81"/>
      <c r="CX399" s="81"/>
      <c r="CY399" s="81"/>
      <c r="CZ399" s="81"/>
      <c r="DA399" s="81"/>
      <c r="DB399" s="81"/>
      <c r="DC399" s="81"/>
      <c r="DD399" s="81"/>
      <c r="DE399" s="81"/>
      <c r="DF399" s="81"/>
      <c r="DG399" s="81"/>
      <c r="DH399" s="81"/>
      <c r="DI399" s="81"/>
      <c r="DJ399" s="81"/>
      <c r="DK399" s="81"/>
      <c r="DL399" s="81"/>
      <c r="DM399" s="81"/>
      <c r="DN399" s="81"/>
      <c r="DO399" s="81"/>
      <c r="DP399" s="81"/>
      <c r="DQ399" s="81"/>
      <c r="DR399" s="81"/>
      <c r="DS399" s="81"/>
    </row>
    <row r="400" spans="2:123" x14ac:dyDescent="0.2">
      <c r="B400" s="78"/>
      <c r="C400" s="78" t="s">
        <v>1031</v>
      </c>
      <c r="D400" s="79" t="s">
        <v>1032</v>
      </c>
      <c r="E400" s="79" t="s">
        <v>969</v>
      </c>
      <c r="F400" s="79" t="s">
        <v>1036</v>
      </c>
      <c r="G400" s="80"/>
      <c r="H400" s="80">
        <v>44904</v>
      </c>
      <c r="I400" s="80">
        <v>45268</v>
      </c>
      <c r="J400" s="80"/>
      <c r="K400" s="65" t="s">
        <v>46</v>
      </c>
      <c r="L400" s="65" t="s">
        <v>70</v>
      </c>
      <c r="M400" s="65" t="s">
        <v>93</v>
      </c>
      <c r="N400" s="79" t="s">
        <v>377</v>
      </c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>
        <v>0</v>
      </c>
      <c r="AO400" s="81">
        <v>0</v>
      </c>
      <c r="AP400" s="81">
        <v>0</v>
      </c>
      <c r="AQ400" s="81">
        <v>0</v>
      </c>
      <c r="AR400" s="81">
        <v>0</v>
      </c>
      <c r="AS400" s="81">
        <v>0</v>
      </c>
      <c r="AT400" s="81">
        <v>0</v>
      </c>
      <c r="AU400" s="81">
        <v>0</v>
      </c>
      <c r="AV400" s="81">
        <v>0</v>
      </c>
      <c r="AW400" s="81">
        <v>0</v>
      </c>
      <c r="AX400" s="81">
        <v>0</v>
      </c>
      <c r="AY400" s="81">
        <v>0</v>
      </c>
      <c r="AZ400" s="81">
        <v>0</v>
      </c>
      <c r="BA400" s="81">
        <v>0</v>
      </c>
      <c r="BB400" s="81">
        <v>0</v>
      </c>
      <c r="BC400" s="81"/>
      <c r="BD400" s="81"/>
      <c r="BE400" s="81"/>
      <c r="BF400" s="81"/>
      <c r="BG400" s="81"/>
      <c r="BH400" s="81"/>
      <c r="BI400" s="81"/>
      <c r="BJ400" s="81"/>
      <c r="BK400" s="81"/>
      <c r="BL400" s="81"/>
      <c r="BM400" s="81"/>
      <c r="BN400" s="81"/>
      <c r="BO400" s="81"/>
      <c r="BP400" s="81"/>
      <c r="BQ400" s="81"/>
      <c r="BR400" s="81"/>
      <c r="BS400" s="81"/>
      <c r="BT400" s="81"/>
      <c r="BU400" s="81"/>
      <c r="BV400" s="81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  <c r="CN400" s="81"/>
      <c r="CO400" s="81"/>
      <c r="CP400" s="81"/>
      <c r="CQ400" s="81"/>
      <c r="CR400" s="81"/>
      <c r="CS400" s="81"/>
      <c r="CT400" s="81"/>
      <c r="CU400" s="81"/>
      <c r="CV400" s="81"/>
      <c r="CW400" s="81"/>
      <c r="CX400" s="81"/>
      <c r="CY400" s="81"/>
      <c r="CZ400" s="81"/>
      <c r="DA400" s="81"/>
      <c r="DB400" s="81"/>
      <c r="DC400" s="81"/>
      <c r="DD400" s="81"/>
      <c r="DE400" s="81"/>
      <c r="DF400" s="81"/>
      <c r="DG400" s="81"/>
      <c r="DH400" s="81"/>
      <c r="DI400" s="81"/>
      <c r="DJ400" s="81"/>
      <c r="DK400" s="81"/>
      <c r="DL400" s="81"/>
      <c r="DM400" s="81"/>
      <c r="DN400" s="81"/>
      <c r="DO400" s="81"/>
      <c r="DP400" s="81"/>
      <c r="DQ400" s="81"/>
      <c r="DR400" s="81"/>
      <c r="DS400" s="81"/>
    </row>
    <row r="401" spans="2:123" x14ac:dyDescent="0.2">
      <c r="B401" s="78"/>
      <c r="C401" s="78" t="s">
        <v>1031</v>
      </c>
      <c r="D401" s="79" t="s">
        <v>1032</v>
      </c>
      <c r="E401" s="79" t="s">
        <v>969</v>
      </c>
      <c r="F401" s="79" t="s">
        <v>1037</v>
      </c>
      <c r="G401" s="80"/>
      <c r="H401" s="80">
        <v>44904</v>
      </c>
      <c r="I401" s="80">
        <v>45268</v>
      </c>
      <c r="J401" s="80"/>
      <c r="K401" s="65" t="s">
        <v>46</v>
      </c>
      <c r="L401" s="65" t="s">
        <v>70</v>
      </c>
      <c r="M401" s="65" t="s">
        <v>93</v>
      </c>
      <c r="N401" s="79" t="s">
        <v>377</v>
      </c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>
        <v>0</v>
      </c>
      <c r="AO401" s="81">
        <v>0</v>
      </c>
      <c r="AP401" s="81">
        <v>0</v>
      </c>
      <c r="AQ401" s="81">
        <v>0</v>
      </c>
      <c r="AR401" s="81">
        <v>0</v>
      </c>
      <c r="AS401" s="81">
        <v>0</v>
      </c>
      <c r="AT401" s="81">
        <v>0</v>
      </c>
      <c r="AU401" s="81">
        <v>0</v>
      </c>
      <c r="AV401" s="81">
        <v>0</v>
      </c>
      <c r="AW401" s="81">
        <v>0</v>
      </c>
      <c r="AX401" s="81">
        <v>0</v>
      </c>
      <c r="AY401" s="81">
        <v>0</v>
      </c>
      <c r="AZ401" s="81">
        <v>0</v>
      </c>
      <c r="BA401" s="81">
        <v>0</v>
      </c>
      <c r="BB401" s="81">
        <v>0</v>
      </c>
      <c r="BC401" s="81"/>
      <c r="BD401" s="81"/>
      <c r="BE401" s="81"/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1"/>
      <c r="BS401" s="81"/>
      <c r="BT401" s="81"/>
      <c r="BU401" s="81"/>
      <c r="BV401" s="81"/>
      <c r="BW401" s="81"/>
      <c r="BX401" s="81"/>
      <c r="BY401" s="81"/>
      <c r="BZ401" s="81"/>
      <c r="CA401" s="81"/>
      <c r="CB401" s="81"/>
      <c r="CC401" s="81"/>
      <c r="CD401" s="81"/>
      <c r="CE401" s="81"/>
      <c r="CF401" s="81"/>
      <c r="CG401" s="81"/>
      <c r="CH401" s="81"/>
      <c r="CI401" s="81"/>
      <c r="CJ401" s="81"/>
      <c r="CK401" s="81"/>
      <c r="CL401" s="81"/>
      <c r="CM401" s="81"/>
      <c r="CN401" s="81"/>
      <c r="CO401" s="81"/>
      <c r="CP401" s="81"/>
      <c r="CQ401" s="81"/>
      <c r="CR401" s="81"/>
      <c r="CS401" s="81"/>
      <c r="CT401" s="81"/>
      <c r="CU401" s="81"/>
      <c r="CV401" s="81"/>
      <c r="CW401" s="81"/>
      <c r="CX401" s="81"/>
      <c r="CY401" s="81"/>
      <c r="CZ401" s="81"/>
      <c r="DA401" s="81"/>
      <c r="DB401" s="81"/>
      <c r="DC401" s="81"/>
      <c r="DD401" s="81"/>
      <c r="DE401" s="81"/>
      <c r="DF401" s="81"/>
      <c r="DG401" s="81"/>
      <c r="DH401" s="81"/>
      <c r="DI401" s="81"/>
      <c r="DJ401" s="81"/>
      <c r="DK401" s="81"/>
      <c r="DL401" s="81"/>
      <c r="DM401" s="81"/>
      <c r="DN401" s="81"/>
      <c r="DO401" s="81"/>
      <c r="DP401" s="81"/>
      <c r="DQ401" s="81"/>
      <c r="DR401" s="81"/>
      <c r="DS401" s="81"/>
    </row>
    <row r="402" spans="2:123" x14ac:dyDescent="0.2">
      <c r="B402" s="78"/>
      <c r="C402" s="78" t="s">
        <v>1031</v>
      </c>
      <c r="D402" s="79" t="s">
        <v>1032</v>
      </c>
      <c r="E402" s="79" t="s">
        <v>969</v>
      </c>
      <c r="F402" s="79" t="s">
        <v>1038</v>
      </c>
      <c r="G402" s="80"/>
      <c r="H402" s="80">
        <v>44904</v>
      </c>
      <c r="I402" s="80">
        <v>45268</v>
      </c>
      <c r="J402" s="80"/>
      <c r="K402" s="65" t="s">
        <v>46</v>
      </c>
      <c r="L402" s="65" t="s">
        <v>70</v>
      </c>
      <c r="M402" s="65" t="s">
        <v>93</v>
      </c>
      <c r="N402" s="79" t="s">
        <v>377</v>
      </c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>
        <v>0</v>
      </c>
      <c r="AO402" s="81">
        <v>216.72289263463031</v>
      </c>
      <c r="AP402" s="81">
        <v>0</v>
      </c>
      <c r="AQ402" s="81">
        <v>0</v>
      </c>
      <c r="AR402" s="81">
        <v>0</v>
      </c>
      <c r="AS402" s="81">
        <v>0</v>
      </c>
      <c r="AT402" s="81">
        <v>0</v>
      </c>
      <c r="AU402" s="81">
        <v>0</v>
      </c>
      <c r="AV402" s="81">
        <v>0</v>
      </c>
      <c r="AW402" s="81">
        <v>0</v>
      </c>
      <c r="AX402" s="81">
        <v>0</v>
      </c>
      <c r="AY402" s="81">
        <v>0</v>
      </c>
      <c r="AZ402" s="81">
        <v>0</v>
      </c>
      <c r="BA402" s="81">
        <v>0</v>
      </c>
      <c r="BB402" s="81">
        <v>0</v>
      </c>
      <c r="BC402" s="81"/>
      <c r="BD402" s="81"/>
      <c r="BE402" s="81"/>
      <c r="BF402" s="81"/>
      <c r="BG402" s="81"/>
      <c r="BH402" s="81"/>
      <c r="BI402" s="81"/>
      <c r="BJ402" s="81"/>
      <c r="BK402" s="81"/>
      <c r="BL402" s="81"/>
      <c r="BM402" s="81"/>
      <c r="BN402" s="81"/>
      <c r="BO402" s="81"/>
      <c r="BP402" s="81"/>
      <c r="BQ402" s="81"/>
      <c r="BR402" s="81"/>
      <c r="BS402" s="81"/>
      <c r="BT402" s="81"/>
      <c r="BU402" s="81"/>
      <c r="BV402" s="81"/>
      <c r="BW402" s="81"/>
      <c r="BX402" s="81"/>
      <c r="BY402" s="81"/>
      <c r="BZ402" s="81"/>
      <c r="CA402" s="81"/>
      <c r="CB402" s="81"/>
      <c r="CC402" s="81"/>
      <c r="CD402" s="81"/>
      <c r="CE402" s="81"/>
      <c r="CF402" s="81"/>
      <c r="CG402" s="81"/>
      <c r="CH402" s="81"/>
      <c r="CI402" s="81"/>
      <c r="CJ402" s="81"/>
      <c r="CK402" s="81"/>
      <c r="CL402" s="81"/>
      <c r="CM402" s="81"/>
      <c r="CN402" s="81"/>
      <c r="CO402" s="81"/>
      <c r="CP402" s="81"/>
      <c r="CQ402" s="81"/>
      <c r="CR402" s="81"/>
      <c r="CS402" s="81"/>
      <c r="CT402" s="81"/>
      <c r="CU402" s="81"/>
      <c r="CV402" s="81"/>
      <c r="CW402" s="81"/>
      <c r="CX402" s="81"/>
      <c r="CY402" s="81"/>
      <c r="CZ402" s="81"/>
      <c r="DA402" s="81"/>
      <c r="DB402" s="81"/>
      <c r="DC402" s="81"/>
      <c r="DD402" s="81"/>
      <c r="DE402" s="81"/>
      <c r="DF402" s="81"/>
      <c r="DG402" s="81"/>
      <c r="DH402" s="81"/>
      <c r="DI402" s="81"/>
      <c r="DJ402" s="81"/>
      <c r="DK402" s="81"/>
      <c r="DL402" s="81"/>
      <c r="DM402" s="81"/>
      <c r="DN402" s="81"/>
      <c r="DO402" s="81"/>
      <c r="DP402" s="81"/>
      <c r="DQ402" s="81"/>
      <c r="DR402" s="81"/>
      <c r="DS402" s="81"/>
    </row>
    <row r="403" spans="2:123" x14ac:dyDescent="0.2">
      <c r="B403" s="78"/>
      <c r="C403" s="78" t="s">
        <v>1031</v>
      </c>
      <c r="D403" s="79" t="s">
        <v>1032</v>
      </c>
      <c r="E403" s="79" t="s">
        <v>969</v>
      </c>
      <c r="F403" s="79" t="s">
        <v>1039</v>
      </c>
      <c r="G403" s="80"/>
      <c r="H403" s="80">
        <v>44904</v>
      </c>
      <c r="I403" s="80">
        <v>45268</v>
      </c>
      <c r="J403" s="80"/>
      <c r="K403" s="65" t="s">
        <v>46</v>
      </c>
      <c r="L403" s="65" t="s">
        <v>70</v>
      </c>
      <c r="M403" s="65" t="s">
        <v>93</v>
      </c>
      <c r="N403" s="79" t="s">
        <v>377</v>
      </c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>
        <v>0</v>
      </c>
      <c r="AO403" s="81">
        <v>216.72289263463031</v>
      </c>
      <c r="AP403" s="81">
        <v>0</v>
      </c>
      <c r="AQ403" s="81">
        <v>0</v>
      </c>
      <c r="AR403" s="81">
        <v>0</v>
      </c>
      <c r="AS403" s="81">
        <v>0</v>
      </c>
      <c r="AT403" s="81">
        <v>0</v>
      </c>
      <c r="AU403" s="81">
        <v>0</v>
      </c>
      <c r="AV403" s="81">
        <v>0</v>
      </c>
      <c r="AW403" s="81">
        <v>0</v>
      </c>
      <c r="AX403" s="81">
        <v>0</v>
      </c>
      <c r="AY403" s="81">
        <v>0</v>
      </c>
      <c r="AZ403" s="81">
        <v>0</v>
      </c>
      <c r="BA403" s="81">
        <v>0</v>
      </c>
      <c r="BB403" s="81">
        <v>0</v>
      </c>
      <c r="BC403" s="81"/>
      <c r="BD403" s="81"/>
      <c r="BE403" s="81"/>
      <c r="BF403" s="81"/>
      <c r="BG403" s="81"/>
      <c r="BH403" s="81"/>
      <c r="BI403" s="81"/>
      <c r="BJ403" s="81"/>
      <c r="BK403" s="81"/>
      <c r="BL403" s="81"/>
      <c r="BM403" s="81"/>
      <c r="BN403" s="81"/>
      <c r="BO403" s="81"/>
      <c r="BP403" s="81"/>
      <c r="BQ403" s="81"/>
      <c r="BR403" s="81"/>
      <c r="BS403" s="81"/>
      <c r="BT403" s="81"/>
      <c r="BU403" s="81"/>
      <c r="BV403" s="81"/>
      <c r="BW403" s="81"/>
      <c r="BX403" s="81"/>
      <c r="BY403" s="81"/>
      <c r="BZ403" s="81"/>
      <c r="CA403" s="81"/>
      <c r="CB403" s="81"/>
      <c r="CC403" s="81"/>
      <c r="CD403" s="81"/>
      <c r="CE403" s="81"/>
      <c r="CF403" s="81"/>
      <c r="CG403" s="81"/>
      <c r="CH403" s="81"/>
      <c r="CI403" s="81"/>
      <c r="CJ403" s="81"/>
      <c r="CK403" s="81"/>
      <c r="CL403" s="81"/>
      <c r="CM403" s="81"/>
      <c r="CN403" s="81"/>
      <c r="CO403" s="81"/>
      <c r="CP403" s="81"/>
      <c r="CQ403" s="81"/>
      <c r="CR403" s="81"/>
      <c r="CS403" s="81"/>
      <c r="CT403" s="81"/>
      <c r="CU403" s="81"/>
      <c r="CV403" s="81"/>
      <c r="CW403" s="81"/>
      <c r="CX403" s="81"/>
      <c r="CY403" s="81"/>
      <c r="CZ403" s="81"/>
      <c r="DA403" s="81"/>
      <c r="DB403" s="81"/>
      <c r="DC403" s="81"/>
      <c r="DD403" s="81"/>
      <c r="DE403" s="81"/>
      <c r="DF403" s="81"/>
      <c r="DG403" s="81"/>
      <c r="DH403" s="81"/>
      <c r="DI403" s="81"/>
      <c r="DJ403" s="81"/>
      <c r="DK403" s="81"/>
      <c r="DL403" s="81"/>
      <c r="DM403" s="81"/>
      <c r="DN403" s="81"/>
      <c r="DO403" s="81"/>
      <c r="DP403" s="81"/>
      <c r="DQ403" s="81"/>
      <c r="DR403" s="81"/>
      <c r="DS403" s="81"/>
    </row>
    <row r="404" spans="2:123" x14ac:dyDescent="0.2">
      <c r="B404" s="78"/>
      <c r="C404" s="78" t="s">
        <v>1031</v>
      </c>
      <c r="D404" s="79" t="s">
        <v>1032</v>
      </c>
      <c r="E404" s="79" t="s">
        <v>969</v>
      </c>
      <c r="F404" s="79" t="s">
        <v>1040</v>
      </c>
      <c r="G404" s="80"/>
      <c r="H404" s="80">
        <v>44904</v>
      </c>
      <c r="I404" s="80">
        <v>45268</v>
      </c>
      <c r="J404" s="80"/>
      <c r="K404" s="65" t="s">
        <v>46</v>
      </c>
      <c r="L404" s="65" t="s">
        <v>70</v>
      </c>
      <c r="M404" s="65" t="s">
        <v>93</v>
      </c>
      <c r="N404" s="79" t="s">
        <v>377</v>
      </c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>
        <v>0</v>
      </c>
      <c r="AO404" s="81">
        <v>216.72289263463031</v>
      </c>
      <c r="AP404" s="81">
        <v>0</v>
      </c>
      <c r="AQ404" s="81">
        <v>0</v>
      </c>
      <c r="AR404" s="81">
        <v>0</v>
      </c>
      <c r="AS404" s="81">
        <v>0</v>
      </c>
      <c r="AT404" s="81">
        <v>0</v>
      </c>
      <c r="AU404" s="81">
        <v>0</v>
      </c>
      <c r="AV404" s="81">
        <v>0</v>
      </c>
      <c r="AW404" s="81">
        <v>0</v>
      </c>
      <c r="AX404" s="81">
        <v>0</v>
      </c>
      <c r="AY404" s="81">
        <v>0</v>
      </c>
      <c r="AZ404" s="81">
        <v>0</v>
      </c>
      <c r="BA404" s="81">
        <v>0</v>
      </c>
      <c r="BB404" s="81">
        <v>0</v>
      </c>
      <c r="BC404" s="81"/>
      <c r="BD404" s="81"/>
      <c r="BE404" s="81"/>
      <c r="BF404" s="81"/>
      <c r="BG404" s="81"/>
      <c r="BH404" s="81"/>
      <c r="BI404" s="81"/>
      <c r="BJ404" s="81"/>
      <c r="BK404" s="81"/>
      <c r="BL404" s="81"/>
      <c r="BM404" s="81"/>
      <c r="BN404" s="81"/>
      <c r="BO404" s="81"/>
      <c r="BP404" s="81"/>
      <c r="BQ404" s="81"/>
      <c r="BR404" s="81"/>
      <c r="BS404" s="81"/>
      <c r="BT404" s="81"/>
      <c r="BU404" s="81"/>
      <c r="BV404" s="81"/>
      <c r="BW404" s="81"/>
      <c r="BX404" s="81"/>
      <c r="BY404" s="81"/>
      <c r="BZ404" s="81"/>
      <c r="CA404" s="81"/>
      <c r="CB404" s="81"/>
      <c r="CC404" s="81"/>
      <c r="CD404" s="81"/>
      <c r="CE404" s="81"/>
      <c r="CF404" s="81"/>
      <c r="CG404" s="81"/>
      <c r="CH404" s="81"/>
      <c r="CI404" s="81"/>
      <c r="CJ404" s="81"/>
      <c r="CK404" s="81"/>
      <c r="CL404" s="81"/>
      <c r="CM404" s="81"/>
      <c r="CN404" s="81"/>
      <c r="CO404" s="81"/>
      <c r="CP404" s="81"/>
      <c r="CQ404" s="81"/>
      <c r="CR404" s="81"/>
      <c r="CS404" s="81"/>
      <c r="CT404" s="81"/>
      <c r="CU404" s="81"/>
      <c r="CV404" s="81"/>
      <c r="CW404" s="81"/>
      <c r="CX404" s="81"/>
      <c r="CY404" s="81"/>
      <c r="CZ404" s="81"/>
      <c r="DA404" s="81"/>
      <c r="DB404" s="81"/>
      <c r="DC404" s="81"/>
      <c r="DD404" s="81"/>
      <c r="DE404" s="81"/>
      <c r="DF404" s="81"/>
      <c r="DG404" s="81"/>
      <c r="DH404" s="81"/>
      <c r="DI404" s="81"/>
      <c r="DJ404" s="81"/>
      <c r="DK404" s="81"/>
      <c r="DL404" s="81"/>
      <c r="DM404" s="81"/>
      <c r="DN404" s="81"/>
      <c r="DO404" s="81"/>
      <c r="DP404" s="81"/>
      <c r="DQ404" s="81"/>
      <c r="DR404" s="81"/>
      <c r="DS404" s="81"/>
    </row>
    <row r="405" spans="2:123" x14ac:dyDescent="0.2">
      <c r="B405" s="78"/>
      <c r="C405" s="78" t="s">
        <v>1031</v>
      </c>
      <c r="D405" s="79" t="s">
        <v>1032</v>
      </c>
      <c r="E405" s="79" t="s">
        <v>969</v>
      </c>
      <c r="F405" s="79" t="s">
        <v>1041</v>
      </c>
      <c r="G405" s="80"/>
      <c r="H405" s="80">
        <v>44904</v>
      </c>
      <c r="I405" s="80">
        <v>45268</v>
      </c>
      <c r="J405" s="80"/>
      <c r="K405" s="65" t="s">
        <v>46</v>
      </c>
      <c r="L405" s="65" t="s">
        <v>70</v>
      </c>
      <c r="M405" s="65" t="s">
        <v>93</v>
      </c>
      <c r="N405" s="79" t="s">
        <v>377</v>
      </c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>
        <v>0</v>
      </c>
      <c r="AO405" s="81">
        <v>0</v>
      </c>
      <c r="AP405" s="81">
        <v>0</v>
      </c>
      <c r="AQ405" s="81">
        <v>0</v>
      </c>
      <c r="AR405" s="81">
        <v>0</v>
      </c>
      <c r="AS405" s="81">
        <v>0</v>
      </c>
      <c r="AT405" s="81">
        <v>0</v>
      </c>
      <c r="AU405" s="81">
        <v>0</v>
      </c>
      <c r="AV405" s="81">
        <v>0</v>
      </c>
      <c r="AW405" s="81">
        <v>0</v>
      </c>
      <c r="AX405" s="81">
        <v>0</v>
      </c>
      <c r="AY405" s="81">
        <v>0</v>
      </c>
      <c r="AZ405" s="81">
        <v>0</v>
      </c>
      <c r="BA405" s="81">
        <v>0</v>
      </c>
      <c r="BB405" s="81">
        <v>0</v>
      </c>
      <c r="BC405" s="81"/>
      <c r="BD405" s="81"/>
      <c r="BE405" s="81"/>
      <c r="BF405" s="81"/>
      <c r="BG405" s="81"/>
      <c r="BH405" s="81"/>
      <c r="BI405" s="81"/>
      <c r="BJ405" s="81"/>
      <c r="BK405" s="81"/>
      <c r="BL405" s="81"/>
      <c r="BM405" s="81"/>
      <c r="BN405" s="81"/>
      <c r="BO405" s="81"/>
      <c r="BP405" s="81"/>
      <c r="BQ405" s="81"/>
      <c r="BR405" s="81"/>
      <c r="BS405" s="81"/>
      <c r="BT405" s="81"/>
      <c r="BU405" s="81"/>
      <c r="BV405" s="81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  <c r="CN405" s="81"/>
      <c r="CO405" s="81"/>
      <c r="CP405" s="81"/>
      <c r="CQ405" s="81"/>
      <c r="CR405" s="81"/>
      <c r="CS405" s="81"/>
      <c r="CT405" s="81"/>
      <c r="CU405" s="81"/>
      <c r="CV405" s="81"/>
      <c r="CW405" s="81"/>
      <c r="CX405" s="81"/>
      <c r="CY405" s="81"/>
      <c r="CZ405" s="81"/>
      <c r="DA405" s="81"/>
      <c r="DB405" s="81"/>
      <c r="DC405" s="81"/>
      <c r="DD405" s="81"/>
      <c r="DE405" s="81"/>
      <c r="DF405" s="81"/>
      <c r="DG405" s="81"/>
      <c r="DH405" s="81"/>
      <c r="DI405" s="81"/>
      <c r="DJ405" s="81"/>
      <c r="DK405" s="81"/>
      <c r="DL405" s="81"/>
      <c r="DM405" s="81"/>
      <c r="DN405" s="81"/>
      <c r="DO405" s="81"/>
      <c r="DP405" s="81"/>
      <c r="DQ405" s="81"/>
      <c r="DR405" s="81"/>
      <c r="DS405" s="81"/>
    </row>
    <row r="406" spans="2:123" x14ac:dyDescent="0.2">
      <c r="B406" s="78"/>
      <c r="C406" s="78" t="s">
        <v>1031</v>
      </c>
      <c r="D406" s="79" t="s">
        <v>1032</v>
      </c>
      <c r="E406" s="79" t="s">
        <v>969</v>
      </c>
      <c r="F406" s="79" t="s">
        <v>1042</v>
      </c>
      <c r="G406" s="80"/>
      <c r="H406" s="80">
        <v>44904</v>
      </c>
      <c r="I406" s="80">
        <v>45268</v>
      </c>
      <c r="J406" s="80"/>
      <c r="K406" s="65" t="s">
        <v>46</v>
      </c>
      <c r="L406" s="65" t="s">
        <v>70</v>
      </c>
      <c r="M406" s="65" t="s">
        <v>93</v>
      </c>
      <c r="N406" s="79" t="s">
        <v>377</v>
      </c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>
        <v>0</v>
      </c>
      <c r="AO406" s="81">
        <v>0</v>
      </c>
      <c r="AP406" s="81">
        <v>0</v>
      </c>
      <c r="AQ406" s="81">
        <v>0</v>
      </c>
      <c r="AR406" s="81">
        <v>0</v>
      </c>
      <c r="AS406" s="81">
        <v>0</v>
      </c>
      <c r="AT406" s="81">
        <v>0</v>
      </c>
      <c r="AU406" s="81">
        <v>0</v>
      </c>
      <c r="AV406" s="81">
        <v>0</v>
      </c>
      <c r="AW406" s="81">
        <v>0</v>
      </c>
      <c r="AX406" s="81">
        <v>0</v>
      </c>
      <c r="AY406" s="81">
        <v>0</v>
      </c>
      <c r="AZ406" s="81">
        <v>0</v>
      </c>
      <c r="BA406" s="81">
        <v>0</v>
      </c>
      <c r="BB406" s="81">
        <v>0</v>
      </c>
      <c r="BC406" s="81"/>
      <c r="BD406" s="81"/>
      <c r="BE406" s="81"/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1"/>
      <c r="BS406" s="81"/>
      <c r="BT406" s="81"/>
      <c r="BU406" s="81"/>
      <c r="BV406" s="81"/>
      <c r="BW406" s="81"/>
      <c r="BX406" s="81"/>
      <c r="BY406" s="81"/>
      <c r="BZ406" s="81"/>
      <c r="CA406" s="81"/>
      <c r="CB406" s="81"/>
      <c r="CC406" s="81"/>
      <c r="CD406" s="81"/>
      <c r="CE406" s="81"/>
      <c r="CF406" s="81"/>
      <c r="CG406" s="81"/>
      <c r="CH406" s="81"/>
      <c r="CI406" s="81"/>
      <c r="CJ406" s="81"/>
      <c r="CK406" s="81"/>
      <c r="CL406" s="81"/>
      <c r="CM406" s="81"/>
      <c r="CN406" s="81"/>
      <c r="CO406" s="81"/>
      <c r="CP406" s="81"/>
      <c r="CQ406" s="81"/>
      <c r="CR406" s="81"/>
      <c r="CS406" s="81"/>
      <c r="CT406" s="81"/>
      <c r="CU406" s="81"/>
      <c r="CV406" s="81"/>
      <c r="CW406" s="81"/>
      <c r="CX406" s="81"/>
      <c r="CY406" s="81"/>
      <c r="CZ406" s="81"/>
      <c r="DA406" s="81"/>
      <c r="DB406" s="81"/>
      <c r="DC406" s="81"/>
      <c r="DD406" s="81"/>
      <c r="DE406" s="81"/>
      <c r="DF406" s="81"/>
      <c r="DG406" s="81"/>
      <c r="DH406" s="81"/>
      <c r="DI406" s="81"/>
      <c r="DJ406" s="81"/>
      <c r="DK406" s="81"/>
      <c r="DL406" s="81"/>
      <c r="DM406" s="81"/>
      <c r="DN406" s="81"/>
      <c r="DO406" s="81"/>
      <c r="DP406" s="81"/>
      <c r="DQ406" s="81"/>
      <c r="DR406" s="81"/>
      <c r="DS406" s="81"/>
    </row>
    <row r="407" spans="2:123" x14ac:dyDescent="0.2">
      <c r="B407" s="78"/>
      <c r="C407" s="78" t="s">
        <v>1031</v>
      </c>
      <c r="D407" s="79" t="s">
        <v>1032</v>
      </c>
      <c r="E407" s="79" t="s">
        <v>969</v>
      </c>
      <c r="F407" s="79" t="s">
        <v>1043</v>
      </c>
      <c r="G407" s="80"/>
      <c r="H407" s="80">
        <v>44904</v>
      </c>
      <c r="I407" s="80">
        <v>45268</v>
      </c>
      <c r="J407" s="80"/>
      <c r="K407" s="65" t="s">
        <v>46</v>
      </c>
      <c r="L407" s="65" t="s">
        <v>70</v>
      </c>
      <c r="M407" s="65" t="s">
        <v>93</v>
      </c>
      <c r="N407" s="79" t="s">
        <v>377</v>
      </c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>
        <v>0</v>
      </c>
      <c r="AO407" s="81">
        <v>0</v>
      </c>
      <c r="AP407" s="81">
        <v>0</v>
      </c>
      <c r="AQ407" s="81">
        <v>0</v>
      </c>
      <c r="AR407" s="81">
        <v>0</v>
      </c>
      <c r="AS407" s="81">
        <v>0</v>
      </c>
      <c r="AT407" s="81">
        <v>0</v>
      </c>
      <c r="AU407" s="81">
        <v>0</v>
      </c>
      <c r="AV407" s="81">
        <v>0</v>
      </c>
      <c r="AW407" s="81">
        <v>0</v>
      </c>
      <c r="AX407" s="81">
        <v>0</v>
      </c>
      <c r="AY407" s="81">
        <v>0</v>
      </c>
      <c r="AZ407" s="81">
        <v>0</v>
      </c>
      <c r="BA407" s="81">
        <v>0</v>
      </c>
      <c r="BB407" s="81">
        <v>0</v>
      </c>
      <c r="BC407" s="81"/>
      <c r="BD407" s="81"/>
      <c r="BE407" s="81"/>
      <c r="BF407" s="81"/>
      <c r="BG407" s="81"/>
      <c r="BH407" s="81"/>
      <c r="BI407" s="81"/>
      <c r="BJ407" s="81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  <c r="CD407" s="81"/>
      <c r="CE407" s="81"/>
      <c r="CF407" s="81"/>
      <c r="CG407" s="81"/>
      <c r="CH407" s="81"/>
      <c r="CI407" s="81"/>
      <c r="CJ407" s="81"/>
      <c r="CK407" s="81"/>
      <c r="CL407" s="81"/>
      <c r="CM407" s="81"/>
      <c r="CN407" s="81"/>
      <c r="CO407" s="81"/>
      <c r="CP407" s="81"/>
      <c r="CQ407" s="81"/>
      <c r="CR407" s="81"/>
      <c r="CS407" s="81"/>
      <c r="CT407" s="81"/>
      <c r="CU407" s="81"/>
      <c r="CV407" s="81"/>
      <c r="CW407" s="81"/>
      <c r="CX407" s="81"/>
      <c r="CY407" s="81"/>
      <c r="CZ407" s="81"/>
      <c r="DA407" s="81"/>
      <c r="DB407" s="81"/>
      <c r="DC407" s="81"/>
      <c r="DD407" s="81"/>
      <c r="DE407" s="81"/>
      <c r="DF407" s="81"/>
      <c r="DG407" s="81"/>
      <c r="DH407" s="81"/>
      <c r="DI407" s="81"/>
      <c r="DJ407" s="81"/>
      <c r="DK407" s="81"/>
      <c r="DL407" s="81"/>
      <c r="DM407" s="81"/>
      <c r="DN407" s="81"/>
      <c r="DO407" s="81"/>
      <c r="DP407" s="81"/>
      <c r="DQ407" s="81"/>
      <c r="DR407" s="81"/>
      <c r="DS407" s="81"/>
    </row>
    <row r="408" spans="2:123" x14ac:dyDescent="0.2">
      <c r="B408" s="78"/>
      <c r="C408" s="78" t="s">
        <v>1031</v>
      </c>
      <c r="D408" s="79" t="s">
        <v>1032</v>
      </c>
      <c r="E408" s="79" t="s">
        <v>969</v>
      </c>
      <c r="F408" s="79" t="s">
        <v>1044</v>
      </c>
      <c r="G408" s="80"/>
      <c r="H408" s="80">
        <v>44904</v>
      </c>
      <c r="I408" s="80">
        <v>45268</v>
      </c>
      <c r="J408" s="80"/>
      <c r="K408" s="65" t="s">
        <v>46</v>
      </c>
      <c r="L408" s="65" t="s">
        <v>70</v>
      </c>
      <c r="M408" s="65" t="s">
        <v>93</v>
      </c>
      <c r="N408" s="79" t="s">
        <v>377</v>
      </c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>
        <v>0</v>
      </c>
      <c r="AO408" s="81">
        <v>0</v>
      </c>
      <c r="AP408" s="81">
        <v>0</v>
      </c>
      <c r="AQ408" s="81">
        <v>0</v>
      </c>
      <c r="AR408" s="81">
        <v>0</v>
      </c>
      <c r="AS408" s="81">
        <v>0</v>
      </c>
      <c r="AT408" s="81">
        <v>0</v>
      </c>
      <c r="AU408" s="81">
        <v>0</v>
      </c>
      <c r="AV408" s="81">
        <v>0</v>
      </c>
      <c r="AW408" s="81">
        <v>0</v>
      </c>
      <c r="AX408" s="81">
        <v>0</v>
      </c>
      <c r="AY408" s="81">
        <v>0</v>
      </c>
      <c r="AZ408" s="81">
        <v>0</v>
      </c>
      <c r="BA408" s="81">
        <v>0</v>
      </c>
      <c r="BB408" s="81">
        <v>0</v>
      </c>
      <c r="BC408" s="81"/>
      <c r="BD408" s="81"/>
      <c r="BE408" s="81"/>
      <c r="BF408" s="81"/>
      <c r="BG408" s="81"/>
      <c r="BH408" s="81"/>
      <c r="BI408" s="81"/>
      <c r="BJ408" s="81"/>
      <c r="BK408" s="81"/>
      <c r="BL408" s="81"/>
      <c r="BM408" s="81"/>
      <c r="BN408" s="81"/>
      <c r="BO408" s="81"/>
      <c r="BP408" s="81"/>
      <c r="BQ408" s="81"/>
      <c r="BR408" s="81"/>
      <c r="BS408" s="81"/>
      <c r="BT408" s="81"/>
      <c r="BU408" s="81"/>
      <c r="BV408" s="81"/>
      <c r="BW408" s="81"/>
      <c r="BX408" s="81"/>
      <c r="BY408" s="81"/>
      <c r="BZ408" s="81"/>
      <c r="CA408" s="81"/>
      <c r="CB408" s="81"/>
      <c r="CC408" s="81"/>
      <c r="CD408" s="81"/>
      <c r="CE408" s="81"/>
      <c r="CF408" s="81"/>
      <c r="CG408" s="81"/>
      <c r="CH408" s="81"/>
      <c r="CI408" s="81"/>
      <c r="CJ408" s="81"/>
      <c r="CK408" s="81"/>
      <c r="CL408" s="81"/>
      <c r="CM408" s="81"/>
      <c r="CN408" s="81"/>
      <c r="CO408" s="81"/>
      <c r="CP408" s="81"/>
      <c r="CQ408" s="81"/>
      <c r="CR408" s="81"/>
      <c r="CS408" s="81"/>
      <c r="CT408" s="81"/>
      <c r="CU408" s="81"/>
      <c r="CV408" s="81"/>
      <c r="CW408" s="81"/>
      <c r="CX408" s="81"/>
      <c r="CY408" s="81"/>
      <c r="CZ408" s="81"/>
      <c r="DA408" s="81"/>
      <c r="DB408" s="81"/>
      <c r="DC408" s="81"/>
      <c r="DD408" s="81"/>
      <c r="DE408" s="81"/>
      <c r="DF408" s="81"/>
      <c r="DG408" s="81"/>
      <c r="DH408" s="81"/>
      <c r="DI408" s="81"/>
      <c r="DJ408" s="81"/>
      <c r="DK408" s="81"/>
      <c r="DL408" s="81"/>
      <c r="DM408" s="81"/>
      <c r="DN408" s="81"/>
      <c r="DO408" s="81"/>
      <c r="DP408" s="81"/>
      <c r="DQ408" s="81"/>
      <c r="DR408" s="81"/>
      <c r="DS408" s="81"/>
    </row>
    <row r="409" spans="2:123" x14ac:dyDescent="0.2">
      <c r="B409" s="78"/>
      <c r="C409" s="78" t="s">
        <v>1031</v>
      </c>
      <c r="D409" s="79" t="s">
        <v>1032</v>
      </c>
      <c r="E409" s="79" t="s">
        <v>969</v>
      </c>
      <c r="F409" s="79" t="s">
        <v>1045</v>
      </c>
      <c r="G409" s="80"/>
      <c r="H409" s="80">
        <v>44904</v>
      </c>
      <c r="I409" s="80">
        <v>45268</v>
      </c>
      <c r="J409" s="80"/>
      <c r="K409" s="65" t="s">
        <v>46</v>
      </c>
      <c r="L409" s="65" t="s">
        <v>70</v>
      </c>
      <c r="M409" s="65" t="s">
        <v>93</v>
      </c>
      <c r="N409" s="79" t="s">
        <v>377</v>
      </c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>
        <v>0</v>
      </c>
      <c r="AO409" s="81">
        <v>0</v>
      </c>
      <c r="AP409" s="81">
        <v>0</v>
      </c>
      <c r="AQ409" s="81">
        <v>0</v>
      </c>
      <c r="AR409" s="81">
        <v>0</v>
      </c>
      <c r="AS409" s="81">
        <v>0</v>
      </c>
      <c r="AT409" s="81">
        <v>0</v>
      </c>
      <c r="AU409" s="81">
        <v>0</v>
      </c>
      <c r="AV409" s="81">
        <v>0</v>
      </c>
      <c r="AW409" s="81">
        <v>0</v>
      </c>
      <c r="AX409" s="81">
        <v>0</v>
      </c>
      <c r="AY409" s="81">
        <v>0</v>
      </c>
      <c r="AZ409" s="81">
        <v>0</v>
      </c>
      <c r="BA409" s="81">
        <v>0</v>
      </c>
      <c r="BB409" s="81">
        <v>0</v>
      </c>
      <c r="BC409" s="81"/>
      <c r="BD409" s="81"/>
      <c r="BE409" s="81"/>
      <c r="BF409" s="81"/>
      <c r="BG409" s="81"/>
      <c r="BH409" s="81"/>
      <c r="BI409" s="81"/>
      <c r="BJ409" s="81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81"/>
      <c r="BW409" s="81"/>
      <c r="BX409" s="81"/>
      <c r="BY409" s="81"/>
      <c r="BZ409" s="81"/>
      <c r="CA409" s="81"/>
      <c r="CB409" s="81"/>
      <c r="CC409" s="81"/>
      <c r="CD409" s="81"/>
      <c r="CE409" s="81"/>
      <c r="CF409" s="81"/>
      <c r="CG409" s="81"/>
      <c r="CH409" s="81"/>
      <c r="CI409" s="81"/>
      <c r="CJ409" s="81"/>
      <c r="CK409" s="81"/>
      <c r="CL409" s="81"/>
      <c r="CM409" s="81"/>
      <c r="CN409" s="81"/>
      <c r="CO409" s="81"/>
      <c r="CP409" s="81"/>
      <c r="CQ409" s="81"/>
      <c r="CR409" s="81"/>
      <c r="CS409" s="81"/>
      <c r="CT409" s="81"/>
      <c r="CU409" s="81"/>
      <c r="CV409" s="81"/>
      <c r="CW409" s="81"/>
      <c r="CX409" s="81"/>
      <c r="CY409" s="81"/>
      <c r="CZ409" s="81"/>
      <c r="DA409" s="81"/>
      <c r="DB409" s="81"/>
      <c r="DC409" s="81"/>
      <c r="DD409" s="81"/>
      <c r="DE409" s="81"/>
      <c r="DF409" s="81"/>
      <c r="DG409" s="81"/>
      <c r="DH409" s="81"/>
      <c r="DI409" s="81"/>
      <c r="DJ409" s="81"/>
      <c r="DK409" s="81"/>
      <c r="DL409" s="81"/>
      <c r="DM409" s="81"/>
      <c r="DN409" s="81"/>
      <c r="DO409" s="81"/>
      <c r="DP409" s="81"/>
      <c r="DQ409" s="81"/>
      <c r="DR409" s="81"/>
      <c r="DS409" s="81"/>
    </row>
    <row r="410" spans="2:123" x14ac:dyDescent="0.2">
      <c r="B410" s="78"/>
      <c r="C410" s="78" t="s">
        <v>1031</v>
      </c>
      <c r="D410" s="79" t="s">
        <v>1032</v>
      </c>
      <c r="E410" s="79" t="s">
        <v>969</v>
      </c>
      <c r="F410" s="79" t="s">
        <v>1042</v>
      </c>
      <c r="G410" s="80"/>
      <c r="H410" s="80">
        <v>44904</v>
      </c>
      <c r="I410" s="80">
        <v>45268</v>
      </c>
      <c r="J410" s="80"/>
      <c r="K410" s="65" t="s">
        <v>46</v>
      </c>
      <c r="L410" s="65" t="s">
        <v>70</v>
      </c>
      <c r="M410" s="65" t="s">
        <v>93</v>
      </c>
      <c r="N410" s="79" t="s">
        <v>377</v>
      </c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>
        <v>0</v>
      </c>
      <c r="AO410" s="81">
        <v>0</v>
      </c>
      <c r="AP410" s="81">
        <v>0</v>
      </c>
      <c r="AQ410" s="81">
        <v>0</v>
      </c>
      <c r="AR410" s="81">
        <v>0</v>
      </c>
      <c r="AS410" s="81">
        <v>0</v>
      </c>
      <c r="AT410" s="81">
        <v>0</v>
      </c>
      <c r="AU410" s="81">
        <v>0</v>
      </c>
      <c r="AV410" s="81">
        <v>0</v>
      </c>
      <c r="AW410" s="81">
        <v>0</v>
      </c>
      <c r="AX410" s="81">
        <v>0</v>
      </c>
      <c r="AY410" s="81">
        <v>0</v>
      </c>
      <c r="AZ410" s="81">
        <v>0</v>
      </c>
      <c r="BA410" s="81">
        <v>0</v>
      </c>
      <c r="BB410" s="81">
        <v>0</v>
      </c>
      <c r="BC410" s="81"/>
      <c r="BD410" s="81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  <c r="BS410" s="81"/>
      <c r="BT410" s="81"/>
      <c r="BU410" s="81"/>
      <c r="BV410" s="81"/>
      <c r="BW410" s="81"/>
      <c r="BX410" s="81"/>
      <c r="BY410" s="81"/>
      <c r="BZ410" s="81"/>
      <c r="CA410" s="81"/>
      <c r="CB410" s="81"/>
      <c r="CC410" s="81"/>
      <c r="CD410" s="81"/>
      <c r="CE410" s="81"/>
      <c r="CF410" s="81"/>
      <c r="CG410" s="81"/>
      <c r="CH410" s="81"/>
      <c r="CI410" s="81"/>
      <c r="CJ410" s="81"/>
      <c r="CK410" s="81"/>
      <c r="CL410" s="81"/>
      <c r="CM410" s="81"/>
      <c r="CN410" s="81"/>
      <c r="CO410" s="81"/>
      <c r="CP410" s="81"/>
      <c r="CQ410" s="81"/>
      <c r="CR410" s="81"/>
      <c r="CS410" s="81"/>
      <c r="CT410" s="81"/>
      <c r="CU410" s="81"/>
      <c r="CV410" s="81"/>
      <c r="CW410" s="81"/>
      <c r="CX410" s="81"/>
      <c r="CY410" s="81"/>
      <c r="CZ410" s="81"/>
      <c r="DA410" s="81"/>
      <c r="DB410" s="81"/>
      <c r="DC410" s="81"/>
      <c r="DD410" s="81"/>
      <c r="DE410" s="81"/>
      <c r="DF410" s="81"/>
      <c r="DG410" s="81"/>
      <c r="DH410" s="81"/>
      <c r="DI410" s="81"/>
      <c r="DJ410" s="81"/>
      <c r="DK410" s="81"/>
      <c r="DL410" s="81"/>
      <c r="DM410" s="81"/>
      <c r="DN410" s="81"/>
      <c r="DO410" s="81"/>
      <c r="DP410" s="81"/>
      <c r="DQ410" s="81"/>
      <c r="DR410" s="81"/>
      <c r="DS410" s="81"/>
    </row>
    <row r="411" spans="2:123" x14ac:dyDescent="0.2">
      <c r="B411" s="78"/>
      <c r="C411" s="78" t="s">
        <v>1031</v>
      </c>
      <c r="D411" s="79" t="s">
        <v>1032</v>
      </c>
      <c r="E411" s="79" t="s">
        <v>969</v>
      </c>
      <c r="F411" s="79" t="s">
        <v>1046</v>
      </c>
      <c r="G411" s="80"/>
      <c r="H411" s="80">
        <v>45127</v>
      </c>
      <c r="I411" s="80">
        <v>45492</v>
      </c>
      <c r="J411" s="80"/>
      <c r="K411" s="65" t="s">
        <v>46</v>
      </c>
      <c r="L411" s="65" t="s">
        <v>70</v>
      </c>
      <c r="M411" s="65" t="s">
        <v>93</v>
      </c>
      <c r="N411" s="79" t="s">
        <v>377</v>
      </c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>
        <v>0</v>
      </c>
      <c r="AO411" s="81">
        <v>216.72289263463031</v>
      </c>
      <c r="AP411" s="81">
        <v>0</v>
      </c>
      <c r="AQ411" s="81">
        <v>0</v>
      </c>
      <c r="AR411" s="81">
        <v>0</v>
      </c>
      <c r="AS411" s="81">
        <v>0</v>
      </c>
      <c r="AT411" s="81">
        <v>0</v>
      </c>
      <c r="AU411" s="81">
        <v>0</v>
      </c>
      <c r="AV411" s="81">
        <v>0</v>
      </c>
      <c r="AW411" s="81">
        <v>0</v>
      </c>
      <c r="AX411" s="81">
        <v>0</v>
      </c>
      <c r="AY411" s="81">
        <v>0</v>
      </c>
      <c r="AZ411" s="81">
        <v>0</v>
      </c>
      <c r="BA411" s="81">
        <v>0</v>
      </c>
      <c r="BB411" s="81">
        <v>0</v>
      </c>
      <c r="BC411" s="81"/>
      <c r="BD411" s="81"/>
      <c r="BE411" s="81"/>
      <c r="BF411" s="81"/>
      <c r="BG411" s="81"/>
      <c r="BH411" s="81"/>
      <c r="BI411" s="81"/>
      <c r="BJ411" s="81"/>
      <c r="BK411" s="81"/>
      <c r="BL411" s="81"/>
      <c r="BM411" s="81"/>
      <c r="BN411" s="81"/>
      <c r="BO411" s="81"/>
      <c r="BP411" s="81"/>
      <c r="BQ411" s="81"/>
      <c r="BR411" s="81"/>
      <c r="BS411" s="81"/>
      <c r="BT411" s="81"/>
      <c r="BU411" s="81"/>
      <c r="BV411" s="81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  <c r="CN411" s="81"/>
      <c r="CO411" s="81"/>
      <c r="CP411" s="81"/>
      <c r="CQ411" s="81"/>
      <c r="CR411" s="81"/>
      <c r="CS411" s="81"/>
      <c r="CT411" s="81"/>
      <c r="CU411" s="81"/>
      <c r="CV411" s="81"/>
      <c r="CW411" s="81"/>
      <c r="CX411" s="81"/>
      <c r="CY411" s="81"/>
      <c r="CZ411" s="81"/>
      <c r="DA411" s="81"/>
      <c r="DB411" s="81"/>
      <c r="DC411" s="81"/>
      <c r="DD411" s="81"/>
      <c r="DE411" s="81"/>
      <c r="DF411" s="81"/>
      <c r="DG411" s="81"/>
      <c r="DH411" s="81"/>
      <c r="DI411" s="81"/>
      <c r="DJ411" s="81"/>
      <c r="DK411" s="81"/>
      <c r="DL411" s="81"/>
      <c r="DM411" s="81"/>
      <c r="DN411" s="81"/>
      <c r="DO411" s="81"/>
      <c r="DP411" s="81"/>
      <c r="DQ411" s="81"/>
      <c r="DR411" s="81"/>
      <c r="DS411" s="81"/>
    </row>
    <row r="412" spans="2:123" x14ac:dyDescent="0.2">
      <c r="B412" s="78"/>
      <c r="C412" s="78" t="s">
        <v>1031</v>
      </c>
      <c r="D412" s="79" t="s">
        <v>1032</v>
      </c>
      <c r="E412" s="79" t="s">
        <v>969</v>
      </c>
      <c r="F412" s="79" t="s">
        <v>1047</v>
      </c>
      <c r="G412" s="80"/>
      <c r="H412" s="80">
        <v>45127</v>
      </c>
      <c r="I412" s="80">
        <v>45492</v>
      </c>
      <c r="J412" s="80"/>
      <c r="K412" s="65" t="s">
        <v>46</v>
      </c>
      <c r="L412" s="65" t="s">
        <v>70</v>
      </c>
      <c r="M412" s="65" t="s">
        <v>93</v>
      </c>
      <c r="N412" s="79" t="s">
        <v>377</v>
      </c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>
        <v>0</v>
      </c>
      <c r="AO412" s="81">
        <v>216.72289263463031</v>
      </c>
      <c r="AP412" s="81">
        <v>0</v>
      </c>
      <c r="AQ412" s="81">
        <v>0</v>
      </c>
      <c r="AR412" s="81">
        <v>0</v>
      </c>
      <c r="AS412" s="81">
        <v>0</v>
      </c>
      <c r="AT412" s="81">
        <v>0</v>
      </c>
      <c r="AU412" s="81">
        <v>0</v>
      </c>
      <c r="AV412" s="81">
        <v>0</v>
      </c>
      <c r="AW412" s="81">
        <v>0</v>
      </c>
      <c r="AX412" s="81">
        <v>0</v>
      </c>
      <c r="AY412" s="81">
        <v>0</v>
      </c>
      <c r="AZ412" s="81">
        <v>0</v>
      </c>
      <c r="BA412" s="81">
        <v>0</v>
      </c>
      <c r="BB412" s="81">
        <v>0</v>
      </c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1"/>
      <c r="CD412" s="81"/>
      <c r="CE412" s="81"/>
      <c r="CF412" s="81"/>
      <c r="CG412" s="81"/>
      <c r="CH412" s="81"/>
      <c r="CI412" s="81"/>
      <c r="CJ412" s="81"/>
      <c r="CK412" s="81"/>
      <c r="CL412" s="81"/>
      <c r="CM412" s="81"/>
      <c r="CN412" s="81"/>
      <c r="CO412" s="81"/>
      <c r="CP412" s="81"/>
      <c r="CQ412" s="81"/>
      <c r="CR412" s="81"/>
      <c r="CS412" s="81"/>
      <c r="CT412" s="81"/>
      <c r="CU412" s="81"/>
      <c r="CV412" s="81"/>
      <c r="CW412" s="81"/>
      <c r="CX412" s="81"/>
      <c r="CY412" s="81"/>
      <c r="CZ412" s="81"/>
      <c r="DA412" s="81"/>
      <c r="DB412" s="81"/>
      <c r="DC412" s="81"/>
      <c r="DD412" s="81"/>
      <c r="DE412" s="81"/>
      <c r="DF412" s="81"/>
      <c r="DG412" s="81"/>
      <c r="DH412" s="81"/>
      <c r="DI412" s="81"/>
      <c r="DJ412" s="81"/>
      <c r="DK412" s="81"/>
      <c r="DL412" s="81"/>
      <c r="DM412" s="81"/>
      <c r="DN412" s="81"/>
      <c r="DO412" s="81"/>
      <c r="DP412" s="81"/>
      <c r="DQ412" s="81"/>
      <c r="DR412" s="81"/>
      <c r="DS412" s="81"/>
    </row>
    <row r="413" spans="2:123" x14ac:dyDescent="0.2">
      <c r="B413" s="78"/>
      <c r="C413" s="78" t="s">
        <v>1031</v>
      </c>
      <c r="D413" s="79" t="s">
        <v>1032</v>
      </c>
      <c r="E413" s="79" t="s">
        <v>969</v>
      </c>
      <c r="F413" s="79" t="s">
        <v>1048</v>
      </c>
      <c r="G413" s="80"/>
      <c r="H413" s="80">
        <v>45127</v>
      </c>
      <c r="I413" s="80">
        <v>45492</v>
      </c>
      <c r="J413" s="80"/>
      <c r="K413" s="65" t="s">
        <v>46</v>
      </c>
      <c r="L413" s="65" t="s">
        <v>70</v>
      </c>
      <c r="M413" s="65" t="s">
        <v>93</v>
      </c>
      <c r="N413" s="79" t="s">
        <v>377</v>
      </c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>
        <v>0</v>
      </c>
      <c r="AO413" s="81">
        <v>216.72289263463031</v>
      </c>
      <c r="AP413" s="81">
        <v>0</v>
      </c>
      <c r="AQ413" s="81">
        <v>0</v>
      </c>
      <c r="AR413" s="81">
        <v>0</v>
      </c>
      <c r="AS413" s="81">
        <v>0</v>
      </c>
      <c r="AT413" s="81">
        <v>0</v>
      </c>
      <c r="AU413" s="81">
        <v>0</v>
      </c>
      <c r="AV413" s="81">
        <v>0</v>
      </c>
      <c r="AW413" s="81">
        <v>0</v>
      </c>
      <c r="AX413" s="81">
        <v>0</v>
      </c>
      <c r="AY413" s="81">
        <v>0</v>
      </c>
      <c r="AZ413" s="81">
        <v>0</v>
      </c>
      <c r="BA413" s="81">
        <v>0</v>
      </c>
      <c r="BB413" s="81">
        <v>0</v>
      </c>
      <c r="BC413" s="81"/>
      <c r="BD413" s="81"/>
      <c r="BE413" s="81"/>
      <c r="BF413" s="81"/>
      <c r="BG413" s="81"/>
      <c r="BH413" s="81"/>
      <c r="BI413" s="81"/>
      <c r="BJ413" s="81"/>
      <c r="BK413" s="81"/>
      <c r="BL413" s="81"/>
      <c r="BM413" s="81"/>
      <c r="BN413" s="81"/>
      <c r="BO413" s="81"/>
      <c r="BP413" s="81"/>
      <c r="BQ413" s="81"/>
      <c r="BR413" s="81"/>
      <c r="BS413" s="81"/>
      <c r="BT413" s="81"/>
      <c r="BU413" s="81"/>
      <c r="BV413" s="81"/>
      <c r="BW413" s="81"/>
      <c r="BX413" s="81"/>
      <c r="BY413" s="81"/>
      <c r="BZ413" s="81"/>
      <c r="CA413" s="81"/>
      <c r="CB413" s="81"/>
      <c r="CC413" s="81"/>
      <c r="CD413" s="81"/>
      <c r="CE413" s="81"/>
      <c r="CF413" s="81"/>
      <c r="CG413" s="81"/>
      <c r="CH413" s="81"/>
      <c r="CI413" s="81"/>
      <c r="CJ413" s="81"/>
      <c r="CK413" s="81"/>
      <c r="CL413" s="81"/>
      <c r="CM413" s="81"/>
      <c r="CN413" s="81"/>
      <c r="CO413" s="81"/>
      <c r="CP413" s="81"/>
      <c r="CQ413" s="81"/>
      <c r="CR413" s="81"/>
      <c r="CS413" s="81"/>
      <c r="CT413" s="81"/>
      <c r="CU413" s="81"/>
      <c r="CV413" s="81"/>
      <c r="CW413" s="81"/>
      <c r="CX413" s="81"/>
      <c r="CY413" s="81"/>
      <c r="CZ413" s="81"/>
      <c r="DA413" s="81"/>
      <c r="DB413" s="81"/>
      <c r="DC413" s="81"/>
      <c r="DD413" s="81"/>
      <c r="DE413" s="81"/>
      <c r="DF413" s="81"/>
      <c r="DG413" s="81"/>
      <c r="DH413" s="81"/>
      <c r="DI413" s="81"/>
      <c r="DJ413" s="81"/>
      <c r="DK413" s="81"/>
      <c r="DL413" s="81"/>
      <c r="DM413" s="81"/>
      <c r="DN413" s="81"/>
      <c r="DO413" s="81"/>
      <c r="DP413" s="81"/>
      <c r="DQ413" s="81"/>
      <c r="DR413" s="81"/>
      <c r="DS413" s="81"/>
    </row>
    <row r="414" spans="2:123" x14ac:dyDescent="0.2">
      <c r="B414" s="78"/>
      <c r="C414" s="78" t="s">
        <v>1031</v>
      </c>
      <c r="D414" s="79" t="s">
        <v>1032</v>
      </c>
      <c r="E414" s="79" t="s">
        <v>969</v>
      </c>
      <c r="F414" s="79" t="s">
        <v>1049</v>
      </c>
      <c r="G414" s="80"/>
      <c r="H414" s="80">
        <v>45231</v>
      </c>
      <c r="I414" s="80">
        <v>45596</v>
      </c>
      <c r="J414" s="80"/>
      <c r="K414" s="65" t="s">
        <v>46</v>
      </c>
      <c r="L414" s="65" t="s">
        <v>70</v>
      </c>
      <c r="M414" s="65" t="s">
        <v>93</v>
      </c>
      <c r="N414" s="79" t="s">
        <v>377</v>
      </c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>
        <v>0</v>
      </c>
      <c r="AO414" s="81">
        <v>144.59939340554467</v>
      </c>
      <c r="AP414" s="81">
        <v>0</v>
      </c>
      <c r="AQ414" s="81">
        <v>0</v>
      </c>
      <c r="AR414" s="81">
        <v>0</v>
      </c>
      <c r="AS414" s="81">
        <v>0</v>
      </c>
      <c r="AT414" s="81">
        <v>0</v>
      </c>
      <c r="AU414" s="81">
        <v>0</v>
      </c>
      <c r="AV414" s="81">
        <v>0</v>
      </c>
      <c r="AW414" s="81">
        <v>0</v>
      </c>
      <c r="AX414" s="81">
        <v>0</v>
      </c>
      <c r="AY414" s="81">
        <v>0</v>
      </c>
      <c r="AZ414" s="81">
        <v>0</v>
      </c>
      <c r="BA414" s="81">
        <v>0</v>
      </c>
      <c r="BB414" s="81">
        <v>0</v>
      </c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  <c r="BP414" s="81"/>
      <c r="BQ414" s="81"/>
      <c r="BR414" s="81"/>
      <c r="BS414" s="81"/>
      <c r="BT414" s="81"/>
      <c r="BU414" s="81"/>
      <c r="BV414" s="81"/>
      <c r="BW414" s="81"/>
      <c r="BX414" s="81"/>
      <c r="BY414" s="81"/>
      <c r="BZ414" s="81"/>
      <c r="CA414" s="81"/>
      <c r="CB414" s="81"/>
      <c r="CC414" s="81"/>
      <c r="CD414" s="81"/>
      <c r="CE414" s="81"/>
      <c r="CF414" s="81"/>
      <c r="CG414" s="81"/>
      <c r="CH414" s="81"/>
      <c r="CI414" s="81"/>
      <c r="CJ414" s="81"/>
      <c r="CK414" s="81"/>
      <c r="CL414" s="81"/>
      <c r="CM414" s="81"/>
      <c r="CN414" s="81"/>
      <c r="CO414" s="81"/>
      <c r="CP414" s="81"/>
      <c r="CQ414" s="81"/>
      <c r="CR414" s="81"/>
      <c r="CS414" s="81"/>
      <c r="CT414" s="81"/>
      <c r="CU414" s="81"/>
      <c r="CV414" s="81"/>
      <c r="CW414" s="81"/>
      <c r="CX414" s="81"/>
      <c r="CY414" s="81"/>
      <c r="CZ414" s="81"/>
      <c r="DA414" s="81"/>
      <c r="DB414" s="81"/>
      <c r="DC414" s="81"/>
      <c r="DD414" s="81"/>
      <c r="DE414" s="81"/>
      <c r="DF414" s="81"/>
      <c r="DG414" s="81"/>
      <c r="DH414" s="81"/>
      <c r="DI414" s="81"/>
      <c r="DJ414" s="81"/>
      <c r="DK414" s="81"/>
      <c r="DL414" s="81"/>
      <c r="DM414" s="81"/>
      <c r="DN414" s="81"/>
      <c r="DO414" s="81"/>
      <c r="DP414" s="81"/>
      <c r="DQ414" s="81"/>
      <c r="DR414" s="81"/>
      <c r="DS414" s="81"/>
    </row>
    <row r="415" spans="2:123" x14ac:dyDescent="0.2">
      <c r="B415" s="78"/>
      <c r="C415" s="78" t="s">
        <v>1031</v>
      </c>
      <c r="D415" s="79" t="s">
        <v>1032</v>
      </c>
      <c r="E415" s="79" t="s">
        <v>969</v>
      </c>
      <c r="F415" s="79" t="s">
        <v>1050</v>
      </c>
      <c r="G415" s="80"/>
      <c r="H415" s="80">
        <v>45231</v>
      </c>
      <c r="I415" s="80">
        <v>45596</v>
      </c>
      <c r="J415" s="80"/>
      <c r="K415" s="65" t="s">
        <v>46</v>
      </c>
      <c r="L415" s="65" t="s">
        <v>70</v>
      </c>
      <c r="M415" s="65" t="s">
        <v>93</v>
      </c>
      <c r="N415" s="79" t="s">
        <v>377</v>
      </c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>
        <v>0</v>
      </c>
      <c r="AO415" s="81">
        <v>0</v>
      </c>
      <c r="AP415" s="81">
        <v>0</v>
      </c>
      <c r="AQ415" s="81">
        <v>0</v>
      </c>
      <c r="AR415" s="81">
        <v>0</v>
      </c>
      <c r="AS415" s="81">
        <v>0</v>
      </c>
      <c r="AT415" s="81">
        <v>0</v>
      </c>
      <c r="AU415" s="81">
        <v>0</v>
      </c>
      <c r="AV415" s="81">
        <v>0</v>
      </c>
      <c r="AW415" s="81">
        <v>0</v>
      </c>
      <c r="AX415" s="81">
        <v>0</v>
      </c>
      <c r="AY415" s="81">
        <v>0</v>
      </c>
      <c r="AZ415" s="81">
        <v>0</v>
      </c>
      <c r="BA415" s="81">
        <v>0</v>
      </c>
      <c r="BB415" s="81">
        <v>0</v>
      </c>
      <c r="BC415" s="81"/>
      <c r="BD415" s="81"/>
      <c r="BE415" s="81"/>
      <c r="BF415" s="81"/>
      <c r="BG415" s="81"/>
      <c r="BH415" s="81"/>
      <c r="BI415" s="81"/>
      <c r="BJ415" s="81"/>
      <c r="BK415" s="81"/>
      <c r="BL415" s="81"/>
      <c r="BM415" s="81"/>
      <c r="BN415" s="81"/>
      <c r="BO415" s="81"/>
      <c r="BP415" s="81"/>
      <c r="BQ415" s="81"/>
      <c r="BR415" s="81"/>
      <c r="BS415" s="81"/>
      <c r="BT415" s="81"/>
      <c r="BU415" s="81"/>
      <c r="BV415" s="81"/>
      <c r="BW415" s="81"/>
      <c r="BX415" s="81"/>
      <c r="BY415" s="81"/>
      <c r="BZ415" s="81"/>
      <c r="CA415" s="81"/>
      <c r="CB415" s="81"/>
      <c r="CC415" s="81"/>
      <c r="CD415" s="81"/>
      <c r="CE415" s="81"/>
      <c r="CF415" s="81"/>
      <c r="CG415" s="81"/>
      <c r="CH415" s="81"/>
      <c r="CI415" s="81"/>
      <c r="CJ415" s="81"/>
      <c r="CK415" s="81"/>
      <c r="CL415" s="81"/>
      <c r="CM415" s="81"/>
      <c r="CN415" s="81"/>
      <c r="CO415" s="81"/>
      <c r="CP415" s="81"/>
      <c r="CQ415" s="81"/>
      <c r="CR415" s="81"/>
      <c r="CS415" s="81"/>
      <c r="CT415" s="81"/>
      <c r="CU415" s="81"/>
      <c r="CV415" s="81"/>
      <c r="CW415" s="81"/>
      <c r="CX415" s="81"/>
      <c r="CY415" s="81"/>
      <c r="CZ415" s="81"/>
      <c r="DA415" s="81"/>
      <c r="DB415" s="81"/>
      <c r="DC415" s="81"/>
      <c r="DD415" s="81"/>
      <c r="DE415" s="81"/>
      <c r="DF415" s="81"/>
      <c r="DG415" s="81"/>
      <c r="DH415" s="81"/>
      <c r="DI415" s="81"/>
      <c r="DJ415" s="81"/>
      <c r="DK415" s="81"/>
      <c r="DL415" s="81"/>
      <c r="DM415" s="81"/>
      <c r="DN415" s="81"/>
      <c r="DO415" s="81"/>
      <c r="DP415" s="81"/>
      <c r="DQ415" s="81"/>
      <c r="DR415" s="81"/>
      <c r="DS415" s="81"/>
    </row>
    <row r="416" spans="2:123" x14ac:dyDescent="0.2">
      <c r="B416" s="78"/>
      <c r="C416" s="78" t="s">
        <v>1031</v>
      </c>
      <c r="D416" s="79" t="s">
        <v>1032</v>
      </c>
      <c r="E416" s="79" t="s">
        <v>969</v>
      </c>
      <c r="F416" s="79" t="s">
        <v>1051</v>
      </c>
      <c r="G416" s="80"/>
      <c r="H416" s="80">
        <v>45323</v>
      </c>
      <c r="I416" s="80">
        <v>45351</v>
      </c>
      <c r="J416" s="80"/>
      <c r="K416" s="65" t="s">
        <v>46</v>
      </c>
      <c r="L416" s="65" t="s">
        <v>70</v>
      </c>
      <c r="M416" s="65" t="s">
        <v>93</v>
      </c>
      <c r="N416" s="79" t="s">
        <v>377</v>
      </c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>
        <v>0</v>
      </c>
      <c r="AO416" s="81">
        <v>1506.243681307757</v>
      </c>
      <c r="AP416" s="81">
        <v>0</v>
      </c>
      <c r="AQ416" s="81">
        <v>0</v>
      </c>
      <c r="AR416" s="81">
        <v>0</v>
      </c>
      <c r="AS416" s="81">
        <v>0</v>
      </c>
      <c r="AT416" s="81">
        <v>0</v>
      </c>
      <c r="AU416" s="81">
        <v>0</v>
      </c>
      <c r="AV416" s="81">
        <v>0</v>
      </c>
      <c r="AW416" s="81">
        <v>0</v>
      </c>
      <c r="AX416" s="81">
        <v>0</v>
      </c>
      <c r="AY416" s="81">
        <v>0</v>
      </c>
      <c r="AZ416" s="81">
        <v>0</v>
      </c>
      <c r="BA416" s="81">
        <v>0</v>
      </c>
      <c r="BB416" s="81">
        <v>0</v>
      </c>
      <c r="BC416" s="81"/>
      <c r="BD416" s="81"/>
      <c r="BE416" s="81"/>
      <c r="BF416" s="81"/>
      <c r="BG416" s="81"/>
      <c r="BH416" s="81"/>
      <c r="BI416" s="81"/>
      <c r="BJ416" s="81"/>
      <c r="BK416" s="81"/>
      <c r="BL416" s="81"/>
      <c r="BM416" s="81"/>
      <c r="BN416" s="81"/>
      <c r="BO416" s="81"/>
      <c r="BP416" s="81"/>
      <c r="BQ416" s="81"/>
      <c r="BR416" s="81"/>
      <c r="BS416" s="81"/>
      <c r="BT416" s="81"/>
      <c r="BU416" s="81"/>
      <c r="BV416" s="81"/>
      <c r="BW416" s="81"/>
      <c r="BX416" s="81"/>
      <c r="BY416" s="81"/>
      <c r="BZ416" s="81"/>
      <c r="CA416" s="81"/>
      <c r="CB416" s="81"/>
      <c r="CC416" s="81"/>
      <c r="CD416" s="81"/>
      <c r="CE416" s="81"/>
      <c r="CF416" s="81"/>
      <c r="CG416" s="81"/>
      <c r="CH416" s="81"/>
      <c r="CI416" s="81"/>
      <c r="CJ416" s="81"/>
      <c r="CK416" s="81"/>
      <c r="CL416" s="81"/>
      <c r="CM416" s="81"/>
      <c r="CN416" s="81"/>
      <c r="CO416" s="81"/>
      <c r="CP416" s="81"/>
      <c r="CQ416" s="81"/>
      <c r="CR416" s="81"/>
      <c r="CS416" s="81"/>
      <c r="CT416" s="81"/>
      <c r="CU416" s="81"/>
      <c r="CV416" s="81"/>
      <c r="CW416" s="81"/>
      <c r="CX416" s="81"/>
      <c r="CY416" s="81"/>
      <c r="CZ416" s="81"/>
      <c r="DA416" s="81"/>
      <c r="DB416" s="81"/>
      <c r="DC416" s="81"/>
      <c r="DD416" s="81"/>
      <c r="DE416" s="81"/>
      <c r="DF416" s="81"/>
      <c r="DG416" s="81"/>
      <c r="DH416" s="81"/>
      <c r="DI416" s="81"/>
      <c r="DJ416" s="81"/>
      <c r="DK416" s="81"/>
      <c r="DL416" s="81"/>
      <c r="DM416" s="81"/>
      <c r="DN416" s="81"/>
      <c r="DO416" s="81"/>
      <c r="DP416" s="81"/>
      <c r="DQ416" s="81"/>
      <c r="DR416" s="81"/>
      <c r="DS416" s="81"/>
    </row>
    <row r="417" spans="2:123" x14ac:dyDescent="0.2">
      <c r="B417" s="78" t="s">
        <v>230</v>
      </c>
      <c r="C417" s="78" t="s">
        <v>825</v>
      </c>
      <c r="D417" s="79" t="s">
        <v>232</v>
      </c>
      <c r="E417" s="79" t="s">
        <v>233</v>
      </c>
      <c r="F417" s="79" t="s">
        <v>1052</v>
      </c>
      <c r="G417" s="80"/>
      <c r="H417" s="80">
        <v>44927</v>
      </c>
      <c r="I417" s="80">
        <v>45291</v>
      </c>
      <c r="J417" s="80"/>
      <c r="K417" s="65" t="s">
        <v>53</v>
      </c>
      <c r="L417" s="65" t="s">
        <v>73</v>
      </c>
      <c r="M417" s="65" t="s">
        <v>91</v>
      </c>
      <c r="N417" s="79" t="s">
        <v>377</v>
      </c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>
        <v>0</v>
      </c>
      <c r="AO417" s="81">
        <v>0</v>
      </c>
      <c r="AP417" s="81">
        <v>0</v>
      </c>
      <c r="AQ417" s="81">
        <v>0</v>
      </c>
      <c r="AR417" s="81">
        <v>0</v>
      </c>
      <c r="AS417" s="81">
        <v>0</v>
      </c>
      <c r="AT417" s="81">
        <v>0</v>
      </c>
      <c r="AU417" s="81">
        <v>0</v>
      </c>
      <c r="AV417" s="81">
        <v>0</v>
      </c>
      <c r="AW417" s="81">
        <v>0</v>
      </c>
      <c r="AX417" s="81">
        <v>0</v>
      </c>
      <c r="AY417" s="81">
        <v>0</v>
      </c>
      <c r="AZ417" s="81">
        <v>0</v>
      </c>
      <c r="BA417" s="81">
        <v>0</v>
      </c>
      <c r="BB417" s="81">
        <v>0</v>
      </c>
      <c r="BC417" s="81"/>
      <c r="BD417" s="81"/>
      <c r="BE417" s="81"/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1"/>
      <c r="BS417" s="81"/>
      <c r="BT417" s="81"/>
      <c r="BU417" s="81"/>
      <c r="BV417" s="81"/>
      <c r="BW417" s="81"/>
      <c r="BX417" s="81"/>
      <c r="BY417" s="81"/>
      <c r="BZ417" s="81"/>
      <c r="CA417" s="81"/>
      <c r="CB417" s="81"/>
      <c r="CC417" s="81"/>
      <c r="CD417" s="81"/>
      <c r="CE417" s="81"/>
      <c r="CF417" s="81"/>
      <c r="CG417" s="81"/>
      <c r="CH417" s="81"/>
      <c r="CI417" s="81"/>
      <c r="CJ417" s="81"/>
      <c r="CK417" s="81"/>
      <c r="CL417" s="81"/>
      <c r="CM417" s="81"/>
      <c r="CN417" s="81"/>
      <c r="CO417" s="81"/>
      <c r="CP417" s="81"/>
      <c r="CQ417" s="81"/>
      <c r="CR417" s="81"/>
      <c r="CS417" s="81"/>
      <c r="CT417" s="81"/>
      <c r="CU417" s="81"/>
      <c r="CV417" s="81"/>
      <c r="CW417" s="81"/>
      <c r="CX417" s="81"/>
      <c r="CY417" s="81"/>
      <c r="CZ417" s="81"/>
      <c r="DA417" s="81"/>
      <c r="DB417" s="81"/>
      <c r="DC417" s="81"/>
      <c r="DD417" s="81"/>
      <c r="DE417" s="81"/>
      <c r="DF417" s="81"/>
      <c r="DG417" s="81"/>
      <c r="DH417" s="81"/>
      <c r="DI417" s="81"/>
      <c r="DJ417" s="81"/>
      <c r="DK417" s="81"/>
      <c r="DL417" s="81"/>
      <c r="DM417" s="81"/>
      <c r="DN417" s="81"/>
      <c r="DO417" s="81"/>
      <c r="DP417" s="81"/>
      <c r="DQ417" s="81"/>
      <c r="DR417" s="81"/>
      <c r="DS417" s="81"/>
    </row>
    <row r="418" spans="2:123" x14ac:dyDescent="0.2">
      <c r="B418" s="78" t="s">
        <v>891</v>
      </c>
      <c r="C418" s="78" t="s">
        <v>892</v>
      </c>
      <c r="D418" s="79" t="s">
        <v>267</v>
      </c>
      <c r="E418" s="79" t="s">
        <v>173</v>
      </c>
      <c r="F418" s="79" t="s">
        <v>1053</v>
      </c>
      <c r="G418" s="80"/>
      <c r="H418" s="80">
        <v>44927</v>
      </c>
      <c r="I418" s="80">
        <v>45046</v>
      </c>
      <c r="J418" s="80"/>
      <c r="K418" s="65" t="s">
        <v>51</v>
      </c>
      <c r="L418" s="65" t="s">
        <v>73</v>
      </c>
      <c r="M418" s="65" t="s">
        <v>93</v>
      </c>
      <c r="N418" s="79" t="s">
        <v>377</v>
      </c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>
        <v>0</v>
      </c>
      <c r="AO418" s="81">
        <v>0</v>
      </c>
      <c r="AP418" s="81">
        <v>0</v>
      </c>
      <c r="AQ418" s="81">
        <v>0</v>
      </c>
      <c r="AR418" s="81">
        <v>0</v>
      </c>
      <c r="AS418" s="81">
        <v>0</v>
      </c>
      <c r="AT418" s="81">
        <v>0</v>
      </c>
      <c r="AU418" s="81">
        <v>0</v>
      </c>
      <c r="AV418" s="81">
        <v>0</v>
      </c>
      <c r="AW418" s="81">
        <v>0</v>
      </c>
      <c r="AX418" s="81">
        <v>0</v>
      </c>
      <c r="AY418" s="81">
        <v>0</v>
      </c>
      <c r="AZ418" s="81">
        <v>0</v>
      </c>
      <c r="BA418" s="81">
        <v>0</v>
      </c>
      <c r="BB418" s="81">
        <v>0</v>
      </c>
      <c r="BC418" s="81"/>
      <c r="BD418" s="81"/>
      <c r="BE418" s="81"/>
      <c r="BF418" s="81"/>
      <c r="BG418" s="81"/>
      <c r="BH418" s="81"/>
      <c r="BI418" s="81"/>
      <c r="BJ418" s="81"/>
      <c r="BK418" s="81"/>
      <c r="BL418" s="81"/>
      <c r="BM418" s="81"/>
      <c r="BN418" s="81"/>
      <c r="BO418" s="81"/>
      <c r="BP418" s="81"/>
      <c r="BQ418" s="81"/>
      <c r="BR418" s="81"/>
      <c r="BS418" s="81"/>
      <c r="BT418" s="81"/>
      <c r="BU418" s="81"/>
      <c r="BV418" s="81"/>
      <c r="BW418" s="81"/>
      <c r="BX418" s="81"/>
      <c r="BY418" s="81"/>
      <c r="BZ418" s="81"/>
      <c r="CA418" s="81"/>
      <c r="CB418" s="81"/>
      <c r="CC418" s="81"/>
      <c r="CD418" s="81"/>
      <c r="CE418" s="81"/>
      <c r="CF418" s="81"/>
      <c r="CG418" s="81"/>
      <c r="CH418" s="81"/>
      <c r="CI418" s="81"/>
      <c r="CJ418" s="81"/>
      <c r="CK418" s="81"/>
      <c r="CL418" s="81"/>
      <c r="CM418" s="81"/>
      <c r="CN418" s="81"/>
      <c r="CO418" s="81"/>
      <c r="CP418" s="81"/>
      <c r="CQ418" s="81"/>
      <c r="CR418" s="81"/>
      <c r="CS418" s="81"/>
      <c r="CT418" s="81"/>
      <c r="CU418" s="81"/>
      <c r="CV418" s="81"/>
      <c r="CW418" s="81"/>
      <c r="CX418" s="81"/>
      <c r="CY418" s="81"/>
      <c r="CZ418" s="81"/>
      <c r="DA418" s="81"/>
      <c r="DB418" s="81"/>
      <c r="DC418" s="81"/>
      <c r="DD418" s="81"/>
      <c r="DE418" s="81"/>
      <c r="DF418" s="81"/>
      <c r="DG418" s="81"/>
      <c r="DH418" s="81"/>
      <c r="DI418" s="81"/>
      <c r="DJ418" s="81"/>
      <c r="DK418" s="81"/>
      <c r="DL418" s="81"/>
      <c r="DM418" s="81"/>
      <c r="DN418" s="81"/>
      <c r="DO418" s="81"/>
      <c r="DP418" s="81"/>
      <c r="DQ418" s="81"/>
      <c r="DR418" s="81"/>
      <c r="DS418" s="81"/>
    </row>
    <row r="419" spans="2:123" x14ac:dyDescent="0.2">
      <c r="B419" s="78"/>
      <c r="C419" s="78"/>
      <c r="D419" s="79" t="s">
        <v>1054</v>
      </c>
      <c r="E419" s="79" t="s">
        <v>173</v>
      </c>
      <c r="F419" s="79" t="s">
        <v>1055</v>
      </c>
      <c r="G419" s="80"/>
      <c r="H419" s="80">
        <v>45474</v>
      </c>
      <c r="I419" s="80">
        <v>45565</v>
      </c>
      <c r="J419" s="80"/>
      <c r="K419" s="65" t="s">
        <v>51</v>
      </c>
      <c r="L419" s="65" t="s">
        <v>73</v>
      </c>
      <c r="M419" s="65" t="s">
        <v>93</v>
      </c>
      <c r="N419" s="79" t="s">
        <v>377</v>
      </c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>
        <v>0</v>
      </c>
      <c r="AO419" s="81">
        <v>0</v>
      </c>
      <c r="AP419" s="81">
        <v>0</v>
      </c>
      <c r="AQ419" s="81">
        <v>0</v>
      </c>
      <c r="AR419" s="81">
        <v>0</v>
      </c>
      <c r="AS419" s="81">
        <v>0</v>
      </c>
      <c r="AT419" s="81">
        <v>0</v>
      </c>
      <c r="AU419" s="81">
        <v>0</v>
      </c>
      <c r="AV419" s="81">
        <v>0</v>
      </c>
      <c r="AW419" s="81">
        <v>0</v>
      </c>
      <c r="AX419" s="81">
        <v>0</v>
      </c>
      <c r="AY419" s="81">
        <v>0</v>
      </c>
      <c r="AZ419" s="81">
        <v>0</v>
      </c>
      <c r="BA419" s="81">
        <v>0</v>
      </c>
      <c r="BB419" s="81">
        <v>0</v>
      </c>
      <c r="BC419" s="81"/>
      <c r="BD419" s="81"/>
      <c r="BE419" s="81"/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1"/>
      <c r="BS419" s="81"/>
      <c r="BT419" s="81"/>
      <c r="BU419" s="81"/>
      <c r="BV419" s="81"/>
      <c r="BW419" s="81"/>
      <c r="BX419" s="81"/>
      <c r="BY419" s="81"/>
      <c r="BZ419" s="81"/>
      <c r="CA419" s="81"/>
      <c r="CB419" s="81"/>
      <c r="CC419" s="81"/>
      <c r="CD419" s="81"/>
      <c r="CE419" s="81"/>
      <c r="CF419" s="81"/>
      <c r="CG419" s="81"/>
      <c r="CH419" s="81"/>
      <c r="CI419" s="81"/>
      <c r="CJ419" s="81"/>
      <c r="CK419" s="81"/>
      <c r="CL419" s="81"/>
      <c r="CM419" s="81"/>
      <c r="CN419" s="81"/>
      <c r="CO419" s="81"/>
      <c r="CP419" s="81"/>
      <c r="CQ419" s="81"/>
      <c r="CR419" s="81"/>
      <c r="CS419" s="81"/>
      <c r="CT419" s="81"/>
      <c r="CU419" s="81"/>
      <c r="CV419" s="81"/>
      <c r="CW419" s="81"/>
      <c r="CX419" s="81"/>
      <c r="CY419" s="81"/>
      <c r="CZ419" s="81"/>
      <c r="DA419" s="81"/>
      <c r="DB419" s="81"/>
      <c r="DC419" s="81"/>
      <c r="DD419" s="81"/>
      <c r="DE419" s="81"/>
      <c r="DF419" s="81"/>
      <c r="DG419" s="81"/>
      <c r="DH419" s="81"/>
      <c r="DI419" s="81"/>
      <c r="DJ419" s="81"/>
      <c r="DK419" s="81"/>
      <c r="DL419" s="81"/>
      <c r="DM419" s="81"/>
      <c r="DN419" s="81"/>
      <c r="DO419" s="81"/>
      <c r="DP419" s="81"/>
      <c r="DQ419" s="81"/>
      <c r="DR419" s="81"/>
      <c r="DS419" s="81"/>
    </row>
    <row r="420" spans="2:123" x14ac:dyDescent="0.2">
      <c r="B420" s="78"/>
      <c r="C420" s="78"/>
      <c r="D420" s="79" t="s">
        <v>1056</v>
      </c>
      <c r="E420" s="79" t="s">
        <v>243</v>
      </c>
      <c r="F420" s="79" t="s">
        <v>1057</v>
      </c>
      <c r="G420" s="80"/>
      <c r="H420" s="80">
        <v>45474</v>
      </c>
      <c r="I420" s="80">
        <v>45657</v>
      </c>
      <c r="J420" s="80"/>
      <c r="K420" s="65" t="s">
        <v>57</v>
      </c>
      <c r="L420" s="65" t="s">
        <v>73</v>
      </c>
      <c r="M420" s="65" t="s">
        <v>93</v>
      </c>
      <c r="N420" s="79" t="s">
        <v>377</v>
      </c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>
        <v>0</v>
      </c>
      <c r="AO420" s="81">
        <v>0</v>
      </c>
      <c r="AP420" s="81">
        <v>0</v>
      </c>
      <c r="AQ420" s="81">
        <v>0</v>
      </c>
      <c r="AR420" s="81">
        <v>0</v>
      </c>
      <c r="AS420" s="81">
        <v>0</v>
      </c>
      <c r="AT420" s="81">
        <v>0</v>
      </c>
      <c r="AU420" s="81">
        <v>0</v>
      </c>
      <c r="AV420" s="81">
        <v>0</v>
      </c>
      <c r="AW420" s="81">
        <v>0</v>
      </c>
      <c r="AX420" s="81">
        <v>0</v>
      </c>
      <c r="AY420" s="81">
        <v>0</v>
      </c>
      <c r="AZ420" s="81">
        <v>0</v>
      </c>
      <c r="BA420" s="81">
        <v>0</v>
      </c>
      <c r="BB420" s="81">
        <v>0</v>
      </c>
      <c r="BC420" s="81"/>
      <c r="BD420" s="81"/>
      <c r="BE420" s="81"/>
      <c r="BF420" s="81"/>
      <c r="BG420" s="81"/>
      <c r="BH420" s="81"/>
      <c r="BI420" s="81"/>
      <c r="BJ420" s="81"/>
      <c r="BK420" s="81"/>
      <c r="BL420" s="81"/>
      <c r="BM420" s="81"/>
      <c r="BN420" s="81"/>
      <c r="BO420" s="81"/>
      <c r="BP420" s="81"/>
      <c r="BQ420" s="81"/>
      <c r="BR420" s="81"/>
      <c r="BS420" s="81"/>
      <c r="BT420" s="81"/>
      <c r="BU420" s="81"/>
      <c r="BV420" s="81"/>
      <c r="BW420" s="81"/>
      <c r="BX420" s="81"/>
      <c r="BY420" s="81"/>
      <c r="BZ420" s="81"/>
      <c r="CA420" s="81"/>
      <c r="CB420" s="81"/>
      <c r="CC420" s="81"/>
      <c r="CD420" s="81"/>
      <c r="CE420" s="81"/>
      <c r="CF420" s="81"/>
      <c r="CG420" s="81"/>
      <c r="CH420" s="81"/>
      <c r="CI420" s="81"/>
      <c r="CJ420" s="81"/>
      <c r="CK420" s="81"/>
      <c r="CL420" s="81"/>
      <c r="CM420" s="81"/>
      <c r="CN420" s="81"/>
      <c r="CO420" s="81"/>
      <c r="CP420" s="81"/>
      <c r="CQ420" s="81"/>
      <c r="CR420" s="81"/>
      <c r="CS420" s="81"/>
      <c r="CT420" s="81"/>
      <c r="CU420" s="81"/>
      <c r="CV420" s="81"/>
      <c r="CW420" s="81"/>
      <c r="CX420" s="81"/>
      <c r="CY420" s="81"/>
      <c r="CZ420" s="81"/>
      <c r="DA420" s="81"/>
      <c r="DB420" s="81"/>
      <c r="DC420" s="81"/>
      <c r="DD420" s="81"/>
      <c r="DE420" s="81"/>
      <c r="DF420" s="81"/>
      <c r="DG420" s="81"/>
      <c r="DH420" s="81"/>
      <c r="DI420" s="81"/>
      <c r="DJ420" s="81"/>
      <c r="DK420" s="81"/>
      <c r="DL420" s="81"/>
      <c r="DM420" s="81"/>
      <c r="DN420" s="81"/>
      <c r="DO420" s="81"/>
      <c r="DP420" s="81"/>
      <c r="DQ420" s="81"/>
      <c r="DR420" s="81"/>
      <c r="DS420" s="81"/>
    </row>
    <row r="421" spans="2:123" x14ac:dyDescent="0.2">
      <c r="B421" s="78"/>
      <c r="C421" s="78"/>
      <c r="D421" s="79" t="s">
        <v>1058</v>
      </c>
      <c r="E421" s="79" t="s">
        <v>969</v>
      </c>
      <c r="F421" s="79" t="s">
        <v>1059</v>
      </c>
      <c r="G421" s="80"/>
      <c r="H421" s="80">
        <v>45505</v>
      </c>
      <c r="I421" s="80">
        <v>45657</v>
      </c>
      <c r="J421" s="80"/>
      <c r="K421" s="65" t="s">
        <v>46</v>
      </c>
      <c r="L421" s="65" t="s">
        <v>70</v>
      </c>
      <c r="M421" s="65" t="s">
        <v>93</v>
      </c>
      <c r="N421" s="79" t="s">
        <v>377</v>
      </c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>
        <v>0</v>
      </c>
      <c r="AO421" s="81">
        <v>0</v>
      </c>
      <c r="AP421" s="81">
        <v>0</v>
      </c>
      <c r="AQ421" s="81">
        <v>0</v>
      </c>
      <c r="AR421" s="81">
        <v>0</v>
      </c>
      <c r="AS421" s="81"/>
      <c r="AT421" s="81">
        <v>0</v>
      </c>
      <c r="AU421" s="81">
        <v>0</v>
      </c>
      <c r="AV421" s="81">
        <v>0</v>
      </c>
      <c r="AW421" s="81">
        <v>0</v>
      </c>
      <c r="AX421" s="81">
        <v>47413.969889554384</v>
      </c>
      <c r="AY421" s="81">
        <v>0</v>
      </c>
      <c r="AZ421" s="81">
        <v>0</v>
      </c>
      <c r="BA421" s="81">
        <v>0</v>
      </c>
      <c r="BB421" s="81">
        <v>0</v>
      </c>
      <c r="BC421" s="81"/>
      <c r="BD421" s="81"/>
      <c r="BE421" s="81"/>
      <c r="BF421" s="81"/>
      <c r="BG421" s="81"/>
      <c r="BH421" s="81"/>
      <c r="BI421" s="81"/>
      <c r="BJ421" s="81"/>
      <c r="BK421" s="81"/>
      <c r="BL421" s="81"/>
      <c r="BM421" s="81"/>
      <c r="BN421" s="81"/>
      <c r="BO421" s="81"/>
      <c r="BP421" s="81"/>
      <c r="BQ421" s="81"/>
      <c r="BR421" s="81"/>
      <c r="BS421" s="81"/>
      <c r="BT421" s="81"/>
      <c r="BU421" s="81"/>
      <c r="BV421" s="81"/>
      <c r="BW421" s="81"/>
      <c r="BX421" s="81"/>
      <c r="BY421" s="81"/>
      <c r="BZ421" s="81"/>
      <c r="CA421" s="81"/>
      <c r="CB421" s="81"/>
      <c r="CC421" s="81"/>
      <c r="CD421" s="81"/>
      <c r="CE421" s="81"/>
      <c r="CF421" s="81"/>
      <c r="CG421" s="81"/>
      <c r="CH421" s="81"/>
      <c r="CI421" s="81"/>
      <c r="CJ421" s="81"/>
      <c r="CK421" s="81"/>
      <c r="CL421" s="81"/>
      <c r="CM421" s="81"/>
      <c r="CN421" s="81"/>
      <c r="CO421" s="81"/>
      <c r="CP421" s="81"/>
      <c r="CQ421" s="81"/>
      <c r="CR421" s="81"/>
      <c r="CS421" s="81"/>
      <c r="CT421" s="81"/>
      <c r="CU421" s="81"/>
      <c r="CV421" s="81"/>
      <c r="CW421" s="81"/>
      <c r="CX421" s="81"/>
      <c r="CY421" s="81"/>
      <c r="CZ421" s="81"/>
      <c r="DA421" s="81"/>
      <c r="DB421" s="81"/>
      <c r="DC421" s="81"/>
      <c r="DD421" s="81"/>
      <c r="DE421" s="81"/>
      <c r="DF421" s="81"/>
      <c r="DG421" s="81"/>
      <c r="DH421" s="81"/>
      <c r="DI421" s="81"/>
      <c r="DJ421" s="81"/>
      <c r="DK421" s="81"/>
      <c r="DL421" s="81"/>
      <c r="DM421" s="81"/>
      <c r="DN421" s="81"/>
      <c r="DO421" s="81"/>
      <c r="DP421" s="81"/>
      <c r="DQ421" s="81"/>
      <c r="DR421" s="81"/>
      <c r="DS421" s="81"/>
    </row>
    <row r="422" spans="2:123" x14ac:dyDescent="0.2">
      <c r="B422" s="78"/>
      <c r="C422" s="78"/>
      <c r="D422" s="79" t="s">
        <v>1060</v>
      </c>
      <c r="E422" s="79" t="s">
        <v>1061</v>
      </c>
      <c r="F422" s="79" t="s">
        <v>1062</v>
      </c>
      <c r="G422" s="80"/>
      <c r="H422" s="80">
        <v>45474</v>
      </c>
      <c r="I422" s="80">
        <v>45504</v>
      </c>
      <c r="J422" s="80"/>
      <c r="K422" s="65" t="s">
        <v>51</v>
      </c>
      <c r="L422" s="65" t="s">
        <v>70</v>
      </c>
      <c r="M422" s="65" t="s">
        <v>93</v>
      </c>
      <c r="N422" s="79" t="s">
        <v>377</v>
      </c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>
        <v>0</v>
      </c>
      <c r="AO422" s="81">
        <v>0</v>
      </c>
      <c r="AP422" s="81">
        <v>0</v>
      </c>
      <c r="AQ422" s="81">
        <v>0</v>
      </c>
      <c r="AR422" s="81">
        <v>0</v>
      </c>
      <c r="AS422" s="81"/>
      <c r="AT422" s="81">
        <v>0</v>
      </c>
      <c r="AU422" s="81">
        <v>0</v>
      </c>
      <c r="AV422" s="81">
        <v>0</v>
      </c>
      <c r="AW422" s="81">
        <v>0</v>
      </c>
      <c r="AX422" s="81">
        <v>0</v>
      </c>
      <c r="AY422" s="81">
        <v>0</v>
      </c>
      <c r="AZ422" s="81">
        <v>0</v>
      </c>
      <c r="BA422" s="81">
        <v>0</v>
      </c>
      <c r="BB422" s="81">
        <v>0</v>
      </c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  <c r="CW422" s="81"/>
      <c r="CX422" s="81"/>
      <c r="CY422" s="81"/>
      <c r="CZ422" s="81"/>
      <c r="DA422" s="81"/>
      <c r="DB422" s="81"/>
      <c r="DC422" s="81"/>
      <c r="DD422" s="81"/>
      <c r="DE422" s="81"/>
      <c r="DF422" s="81"/>
      <c r="DG422" s="81"/>
      <c r="DH422" s="81"/>
      <c r="DI422" s="81"/>
      <c r="DJ422" s="81"/>
      <c r="DK422" s="81"/>
      <c r="DL422" s="81"/>
      <c r="DM422" s="81"/>
      <c r="DN422" s="81"/>
      <c r="DO422" s="81"/>
      <c r="DP422" s="81"/>
      <c r="DQ422" s="81"/>
      <c r="DR422" s="81"/>
      <c r="DS422" s="81"/>
    </row>
    <row r="423" spans="2:123" x14ac:dyDescent="0.2">
      <c r="B423" s="78" t="s">
        <v>262</v>
      </c>
      <c r="C423" s="78" t="s">
        <v>1063</v>
      </c>
      <c r="D423" s="79" t="s">
        <v>264</v>
      </c>
      <c r="E423" s="79" t="s">
        <v>1007</v>
      </c>
      <c r="F423" s="79" t="s">
        <v>1064</v>
      </c>
      <c r="G423" s="80"/>
      <c r="H423" s="80">
        <v>45292</v>
      </c>
      <c r="I423" s="80">
        <v>45504</v>
      </c>
      <c r="J423" s="80"/>
      <c r="K423" s="65" t="s">
        <v>65</v>
      </c>
      <c r="L423" s="65" t="s">
        <v>70</v>
      </c>
      <c r="M423" s="65" t="s">
        <v>93</v>
      </c>
      <c r="N423" s="79" t="s">
        <v>377</v>
      </c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>
        <v>0</v>
      </c>
      <c r="AO423" s="81">
        <v>0</v>
      </c>
      <c r="AP423" s="81">
        <v>0</v>
      </c>
      <c r="AQ423" s="81">
        <v>0</v>
      </c>
      <c r="AR423" s="81">
        <v>0</v>
      </c>
      <c r="AS423" s="81"/>
      <c r="AT423" s="81">
        <v>1.3666397500094412</v>
      </c>
      <c r="AU423" s="81">
        <v>0</v>
      </c>
      <c r="AV423" s="81">
        <v>0</v>
      </c>
      <c r="AW423" s="81">
        <v>0</v>
      </c>
      <c r="AX423" s="81">
        <v>0</v>
      </c>
      <c r="AY423" s="81">
        <v>0</v>
      </c>
      <c r="AZ423" s="81">
        <v>0</v>
      </c>
      <c r="BA423" s="81">
        <v>0</v>
      </c>
      <c r="BB423" s="81">
        <v>0</v>
      </c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  <c r="CW423" s="81"/>
      <c r="CX423" s="81"/>
      <c r="CY423" s="81"/>
      <c r="CZ423" s="81"/>
      <c r="DA423" s="81"/>
      <c r="DB423" s="81"/>
      <c r="DC423" s="81"/>
      <c r="DD423" s="81"/>
      <c r="DE423" s="81"/>
      <c r="DF423" s="81"/>
      <c r="DG423" s="81"/>
      <c r="DH423" s="81"/>
      <c r="DI423" s="81"/>
      <c r="DJ423" s="81"/>
      <c r="DK423" s="81"/>
      <c r="DL423" s="81"/>
      <c r="DM423" s="81"/>
      <c r="DN423" s="81"/>
      <c r="DO423" s="81"/>
      <c r="DP423" s="81"/>
      <c r="DQ423" s="81"/>
      <c r="DR423" s="81"/>
      <c r="DS423" s="81"/>
    </row>
    <row r="424" spans="2:123" x14ac:dyDescent="0.2">
      <c r="B424" s="78" t="s">
        <v>165</v>
      </c>
      <c r="C424" s="78" t="s">
        <v>166</v>
      </c>
      <c r="D424" s="79" t="s">
        <v>168</v>
      </c>
      <c r="E424" s="79" t="s">
        <v>168</v>
      </c>
      <c r="F424" s="79" t="s">
        <v>1065</v>
      </c>
      <c r="G424" s="80"/>
      <c r="H424" s="80">
        <v>45474</v>
      </c>
      <c r="I424" s="80">
        <v>45657</v>
      </c>
      <c r="J424" s="80"/>
      <c r="K424" s="65" t="s">
        <v>63</v>
      </c>
      <c r="L424" s="65" t="s">
        <v>73</v>
      </c>
      <c r="M424" s="65" t="s">
        <v>93</v>
      </c>
      <c r="N424" s="79" t="s">
        <v>377</v>
      </c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>
        <v>0</v>
      </c>
      <c r="AO424" s="81">
        <v>0</v>
      </c>
      <c r="AP424" s="81">
        <v>0</v>
      </c>
      <c r="AQ424" s="81">
        <v>0</v>
      </c>
      <c r="AR424" s="81">
        <v>0</v>
      </c>
      <c r="AS424" s="81">
        <v>0</v>
      </c>
      <c r="AT424" s="81">
        <v>0</v>
      </c>
      <c r="AU424" s="81">
        <v>25271.739130434788</v>
      </c>
      <c r="AV424" s="81">
        <v>12228.260869565218</v>
      </c>
      <c r="AW424" s="81">
        <v>12635.869565217392</v>
      </c>
      <c r="AX424" s="81">
        <v>12228.260869565218</v>
      </c>
      <c r="AY424" s="81">
        <v>12635.869565217394</v>
      </c>
      <c r="AZ424" s="81">
        <v>0</v>
      </c>
      <c r="BA424" s="81">
        <v>0</v>
      </c>
      <c r="BB424" s="81">
        <v>0</v>
      </c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  <c r="CW424" s="81"/>
      <c r="CX424" s="81"/>
      <c r="CY424" s="81"/>
      <c r="CZ424" s="81"/>
      <c r="DA424" s="81"/>
      <c r="DB424" s="81"/>
      <c r="DC424" s="81"/>
      <c r="DD424" s="81"/>
      <c r="DE424" s="81"/>
      <c r="DF424" s="81"/>
      <c r="DG424" s="81"/>
      <c r="DH424" s="81"/>
      <c r="DI424" s="81"/>
      <c r="DJ424" s="81"/>
      <c r="DK424" s="81"/>
      <c r="DL424" s="81"/>
      <c r="DM424" s="81"/>
      <c r="DN424" s="81"/>
      <c r="DO424" s="81"/>
      <c r="DP424" s="81"/>
      <c r="DQ424" s="81"/>
      <c r="DR424" s="81"/>
      <c r="DS424" s="81"/>
    </row>
    <row r="425" spans="2:123" x14ac:dyDescent="0.2">
      <c r="B425" s="78" t="s">
        <v>174</v>
      </c>
      <c r="C425" s="78" t="s">
        <v>839</v>
      </c>
      <c r="D425" s="79" t="s">
        <v>1066</v>
      </c>
      <c r="E425" s="79" t="s">
        <v>840</v>
      </c>
      <c r="F425" s="79" t="s">
        <v>1067</v>
      </c>
      <c r="G425" s="80"/>
      <c r="H425" s="80">
        <v>45292</v>
      </c>
      <c r="I425" s="80">
        <v>45382</v>
      </c>
      <c r="J425" s="80"/>
      <c r="K425" s="65" t="s">
        <v>49</v>
      </c>
      <c r="L425" s="65" t="s">
        <v>73</v>
      </c>
      <c r="M425" s="65" t="s">
        <v>91</v>
      </c>
      <c r="N425" s="79" t="s">
        <v>377</v>
      </c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>
        <v>0</v>
      </c>
      <c r="AO425" s="81">
        <v>0</v>
      </c>
      <c r="AP425" s="81">
        <v>0</v>
      </c>
      <c r="AQ425" s="81">
        <v>0</v>
      </c>
      <c r="AR425" s="81">
        <v>0</v>
      </c>
      <c r="AS425" s="81">
        <v>0</v>
      </c>
      <c r="AT425" s="81">
        <v>0</v>
      </c>
      <c r="AU425" s="81">
        <v>0</v>
      </c>
      <c r="AV425" s="81">
        <v>0</v>
      </c>
      <c r="AW425" s="81">
        <v>0</v>
      </c>
      <c r="AX425" s="81">
        <v>0</v>
      </c>
      <c r="AY425" s="81">
        <v>0</v>
      </c>
      <c r="AZ425" s="81">
        <v>0</v>
      </c>
      <c r="BA425" s="81">
        <v>0</v>
      </c>
      <c r="BB425" s="81">
        <v>0</v>
      </c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  <c r="CW425" s="81"/>
      <c r="CX425" s="81"/>
      <c r="CY425" s="81"/>
      <c r="CZ425" s="81"/>
      <c r="DA425" s="81"/>
      <c r="DB425" s="81"/>
      <c r="DC425" s="81"/>
      <c r="DD425" s="81"/>
      <c r="DE425" s="81"/>
      <c r="DF425" s="81"/>
      <c r="DG425" s="81"/>
      <c r="DH425" s="81"/>
      <c r="DI425" s="81"/>
      <c r="DJ425" s="81"/>
      <c r="DK425" s="81"/>
      <c r="DL425" s="81"/>
      <c r="DM425" s="81"/>
      <c r="DN425" s="81"/>
      <c r="DO425" s="81"/>
      <c r="DP425" s="81"/>
      <c r="DQ425" s="81"/>
      <c r="DR425" s="81"/>
      <c r="DS425" s="81"/>
    </row>
    <row r="426" spans="2:123" x14ac:dyDescent="0.2">
      <c r="B426" s="78" t="s">
        <v>174</v>
      </c>
      <c r="C426" s="78" t="s">
        <v>839</v>
      </c>
      <c r="D426" s="79" t="s">
        <v>1066</v>
      </c>
      <c r="E426" s="79" t="s">
        <v>840</v>
      </c>
      <c r="F426" s="79" t="s">
        <v>1068</v>
      </c>
      <c r="G426" s="80"/>
      <c r="H426" s="80">
        <v>45292</v>
      </c>
      <c r="I426" s="80">
        <v>45382</v>
      </c>
      <c r="J426" s="80"/>
      <c r="K426" s="65" t="s">
        <v>49</v>
      </c>
      <c r="L426" s="65" t="s">
        <v>73</v>
      </c>
      <c r="M426" s="65" t="s">
        <v>91</v>
      </c>
      <c r="N426" s="79" t="s">
        <v>377</v>
      </c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>
        <v>0</v>
      </c>
      <c r="AO426" s="81">
        <v>0</v>
      </c>
      <c r="AP426" s="81">
        <v>0</v>
      </c>
      <c r="AQ426" s="81">
        <v>0</v>
      </c>
      <c r="AR426" s="81">
        <v>0</v>
      </c>
      <c r="AS426" s="81">
        <v>0</v>
      </c>
      <c r="AT426" s="81">
        <v>0</v>
      </c>
      <c r="AU426" s="81">
        <v>0</v>
      </c>
      <c r="AV426" s="81">
        <v>0</v>
      </c>
      <c r="AW426" s="81">
        <v>0</v>
      </c>
      <c r="AX426" s="81">
        <v>0</v>
      </c>
      <c r="AY426" s="81">
        <v>0</v>
      </c>
      <c r="AZ426" s="81">
        <v>0</v>
      </c>
      <c r="BA426" s="81">
        <v>0</v>
      </c>
      <c r="BB426" s="81">
        <v>0</v>
      </c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  <c r="CW426" s="81"/>
      <c r="CX426" s="81"/>
      <c r="CY426" s="81"/>
      <c r="CZ426" s="81"/>
      <c r="DA426" s="81"/>
      <c r="DB426" s="81"/>
      <c r="DC426" s="81"/>
      <c r="DD426" s="81"/>
      <c r="DE426" s="81"/>
      <c r="DF426" s="81"/>
      <c r="DG426" s="81"/>
      <c r="DH426" s="81"/>
      <c r="DI426" s="81"/>
      <c r="DJ426" s="81"/>
      <c r="DK426" s="81"/>
      <c r="DL426" s="81"/>
      <c r="DM426" s="81"/>
      <c r="DN426" s="81"/>
      <c r="DO426" s="81"/>
      <c r="DP426" s="81"/>
      <c r="DQ426" s="81"/>
      <c r="DR426" s="81"/>
      <c r="DS426" s="81"/>
    </row>
    <row r="427" spans="2:123" x14ac:dyDescent="0.2">
      <c r="B427" s="78" t="s">
        <v>174</v>
      </c>
      <c r="C427" s="78" t="s">
        <v>839</v>
      </c>
      <c r="D427" s="79" t="s">
        <v>1066</v>
      </c>
      <c r="E427" s="79" t="s">
        <v>840</v>
      </c>
      <c r="F427" s="79" t="s">
        <v>1069</v>
      </c>
      <c r="G427" s="80"/>
      <c r="H427" s="80">
        <v>45383</v>
      </c>
      <c r="I427" s="80">
        <v>45473</v>
      </c>
      <c r="J427" s="80"/>
      <c r="K427" s="65" t="s">
        <v>49</v>
      </c>
      <c r="L427" s="65" t="s">
        <v>73</v>
      </c>
      <c r="M427" s="65" t="s">
        <v>91</v>
      </c>
      <c r="N427" s="79" t="s">
        <v>377</v>
      </c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>
        <v>0</v>
      </c>
      <c r="AO427" s="81">
        <v>0</v>
      </c>
      <c r="AP427" s="81">
        <v>0</v>
      </c>
      <c r="AQ427" s="81">
        <v>0</v>
      </c>
      <c r="AR427" s="81">
        <v>0</v>
      </c>
      <c r="AS427" s="81">
        <v>0</v>
      </c>
      <c r="AT427" s="81">
        <v>0</v>
      </c>
      <c r="AU427" s="81">
        <v>0</v>
      </c>
      <c r="AV427" s="81">
        <v>0</v>
      </c>
      <c r="AW427" s="81">
        <v>0</v>
      </c>
      <c r="AX427" s="81">
        <v>0</v>
      </c>
      <c r="AY427" s="81">
        <v>0</v>
      </c>
      <c r="AZ427" s="81">
        <v>0</v>
      </c>
      <c r="BA427" s="81">
        <v>0</v>
      </c>
      <c r="BB427" s="81">
        <v>0</v>
      </c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  <c r="CW427" s="81"/>
      <c r="CX427" s="81"/>
      <c r="CY427" s="81"/>
      <c r="CZ427" s="81"/>
      <c r="DA427" s="81"/>
      <c r="DB427" s="81"/>
      <c r="DC427" s="81"/>
      <c r="DD427" s="81"/>
      <c r="DE427" s="81"/>
      <c r="DF427" s="81"/>
      <c r="DG427" s="81"/>
      <c r="DH427" s="81"/>
      <c r="DI427" s="81"/>
      <c r="DJ427" s="81"/>
      <c r="DK427" s="81"/>
      <c r="DL427" s="81"/>
      <c r="DM427" s="81"/>
      <c r="DN427" s="81"/>
      <c r="DO427" s="81"/>
      <c r="DP427" s="81"/>
      <c r="DQ427" s="81"/>
      <c r="DR427" s="81"/>
      <c r="DS427" s="81"/>
    </row>
    <row r="428" spans="2:123" x14ac:dyDescent="0.2">
      <c r="B428" s="78" t="s">
        <v>174</v>
      </c>
      <c r="C428" s="78" t="s">
        <v>839</v>
      </c>
      <c r="D428" s="79" t="s">
        <v>1066</v>
      </c>
      <c r="E428" s="79" t="s">
        <v>840</v>
      </c>
      <c r="F428" s="79" t="s">
        <v>1070</v>
      </c>
      <c r="G428" s="80"/>
      <c r="H428" s="80">
        <v>45383</v>
      </c>
      <c r="I428" s="80">
        <v>45473</v>
      </c>
      <c r="J428" s="80"/>
      <c r="K428" s="65" t="s">
        <v>49</v>
      </c>
      <c r="L428" s="65" t="s">
        <v>73</v>
      </c>
      <c r="M428" s="65" t="s">
        <v>91</v>
      </c>
      <c r="N428" s="79" t="s">
        <v>377</v>
      </c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>
        <v>0</v>
      </c>
      <c r="AO428" s="81">
        <v>0</v>
      </c>
      <c r="AP428" s="81">
        <v>0</v>
      </c>
      <c r="AQ428" s="81">
        <v>0</v>
      </c>
      <c r="AR428" s="81">
        <v>0</v>
      </c>
      <c r="AS428" s="81">
        <v>0</v>
      </c>
      <c r="AT428" s="81">
        <v>0</v>
      </c>
      <c r="AU428" s="81">
        <v>0</v>
      </c>
      <c r="AV428" s="81">
        <v>0</v>
      </c>
      <c r="AW428" s="81">
        <v>0</v>
      </c>
      <c r="AX428" s="81">
        <v>0</v>
      </c>
      <c r="AY428" s="81">
        <v>0</v>
      </c>
      <c r="AZ428" s="81">
        <v>0</v>
      </c>
      <c r="BA428" s="81">
        <v>0</v>
      </c>
      <c r="BB428" s="81">
        <v>0</v>
      </c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  <c r="CW428" s="81"/>
      <c r="CX428" s="81"/>
      <c r="CY428" s="81"/>
      <c r="CZ428" s="81"/>
      <c r="DA428" s="81"/>
      <c r="DB428" s="81"/>
      <c r="DC428" s="81"/>
      <c r="DD428" s="81"/>
      <c r="DE428" s="81"/>
      <c r="DF428" s="81"/>
      <c r="DG428" s="81"/>
      <c r="DH428" s="81"/>
      <c r="DI428" s="81"/>
      <c r="DJ428" s="81"/>
      <c r="DK428" s="81"/>
      <c r="DL428" s="81"/>
      <c r="DM428" s="81"/>
      <c r="DN428" s="81"/>
      <c r="DO428" s="81"/>
      <c r="DP428" s="81"/>
      <c r="DQ428" s="81"/>
      <c r="DR428" s="81"/>
      <c r="DS428" s="81"/>
    </row>
    <row r="429" spans="2:123" x14ac:dyDescent="0.2">
      <c r="B429" s="78" t="s">
        <v>174</v>
      </c>
      <c r="C429" s="78" t="s">
        <v>839</v>
      </c>
      <c r="D429" s="79" t="s">
        <v>1066</v>
      </c>
      <c r="E429" s="79" t="s">
        <v>840</v>
      </c>
      <c r="F429" s="79" t="s">
        <v>1067</v>
      </c>
      <c r="G429" s="80"/>
      <c r="H429" s="80">
        <v>45292</v>
      </c>
      <c r="I429" s="80">
        <v>45382</v>
      </c>
      <c r="J429" s="80"/>
      <c r="K429" s="65" t="s">
        <v>49</v>
      </c>
      <c r="L429" s="65" t="s">
        <v>73</v>
      </c>
      <c r="M429" s="65" t="s">
        <v>91</v>
      </c>
      <c r="N429" s="79" t="s">
        <v>377</v>
      </c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>
        <v>0</v>
      </c>
      <c r="AO429" s="81">
        <v>0</v>
      </c>
      <c r="AP429" s="81">
        <v>0</v>
      </c>
      <c r="AQ429" s="81">
        <v>0</v>
      </c>
      <c r="AR429" s="81">
        <v>0</v>
      </c>
      <c r="AS429" s="81">
        <v>0</v>
      </c>
      <c r="AT429" s="81">
        <v>0</v>
      </c>
      <c r="AU429" s="81">
        <v>0</v>
      </c>
      <c r="AV429" s="81">
        <v>0</v>
      </c>
      <c r="AW429" s="81">
        <v>0</v>
      </c>
      <c r="AX429" s="81">
        <v>0</v>
      </c>
      <c r="AY429" s="81">
        <v>0</v>
      </c>
      <c r="AZ429" s="81">
        <v>0</v>
      </c>
      <c r="BA429" s="81">
        <v>0</v>
      </c>
      <c r="BB429" s="81">
        <v>0</v>
      </c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  <c r="CW429" s="81"/>
      <c r="CX429" s="81"/>
      <c r="CY429" s="81"/>
      <c r="CZ429" s="81"/>
      <c r="DA429" s="81"/>
      <c r="DB429" s="81"/>
      <c r="DC429" s="81"/>
      <c r="DD429" s="81"/>
      <c r="DE429" s="81"/>
      <c r="DF429" s="81"/>
      <c r="DG429" s="81"/>
      <c r="DH429" s="81"/>
      <c r="DI429" s="81"/>
      <c r="DJ429" s="81"/>
      <c r="DK429" s="81"/>
      <c r="DL429" s="81"/>
      <c r="DM429" s="81"/>
      <c r="DN429" s="81"/>
      <c r="DO429" s="81"/>
      <c r="DP429" s="81"/>
      <c r="DQ429" s="81"/>
      <c r="DR429" s="81"/>
      <c r="DS429" s="81"/>
    </row>
    <row r="430" spans="2:123" x14ac:dyDescent="0.2">
      <c r="B430" s="78" t="s">
        <v>174</v>
      </c>
      <c r="C430" s="78" t="s">
        <v>839</v>
      </c>
      <c r="D430" s="79" t="s">
        <v>1066</v>
      </c>
      <c r="E430" s="79" t="s">
        <v>840</v>
      </c>
      <c r="F430" s="79" t="s">
        <v>1071</v>
      </c>
      <c r="G430" s="80"/>
      <c r="H430" s="80">
        <v>45292</v>
      </c>
      <c r="I430" s="80">
        <v>45382</v>
      </c>
      <c r="J430" s="80"/>
      <c r="K430" s="65" t="s">
        <v>49</v>
      </c>
      <c r="L430" s="65" t="s">
        <v>73</v>
      </c>
      <c r="M430" s="65" t="s">
        <v>91</v>
      </c>
      <c r="N430" s="79" t="s">
        <v>377</v>
      </c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>
        <v>0</v>
      </c>
      <c r="AO430" s="81">
        <v>0</v>
      </c>
      <c r="AP430" s="81">
        <v>0</v>
      </c>
      <c r="AQ430" s="81">
        <v>0</v>
      </c>
      <c r="AR430" s="81">
        <v>0</v>
      </c>
      <c r="AS430" s="81">
        <v>0</v>
      </c>
      <c r="AT430" s="81">
        <v>0</v>
      </c>
      <c r="AU430" s="81">
        <v>0</v>
      </c>
      <c r="AV430" s="81">
        <v>0</v>
      </c>
      <c r="AW430" s="81">
        <v>0</v>
      </c>
      <c r="AX430" s="81">
        <v>0</v>
      </c>
      <c r="AY430" s="81">
        <v>0</v>
      </c>
      <c r="AZ430" s="81">
        <v>0</v>
      </c>
      <c r="BA430" s="81">
        <v>0</v>
      </c>
      <c r="BB430" s="81">
        <v>0</v>
      </c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  <c r="CW430" s="81"/>
      <c r="CX430" s="81"/>
      <c r="CY430" s="81"/>
      <c r="CZ430" s="81"/>
      <c r="DA430" s="81"/>
      <c r="DB430" s="81"/>
      <c r="DC430" s="81"/>
      <c r="DD430" s="81"/>
      <c r="DE430" s="81"/>
      <c r="DF430" s="81"/>
      <c r="DG430" s="81"/>
      <c r="DH430" s="81"/>
      <c r="DI430" s="81"/>
      <c r="DJ430" s="81"/>
      <c r="DK430" s="81"/>
      <c r="DL430" s="81"/>
      <c r="DM430" s="81"/>
      <c r="DN430" s="81"/>
      <c r="DO430" s="81"/>
      <c r="DP430" s="81"/>
      <c r="DQ430" s="81"/>
      <c r="DR430" s="81"/>
      <c r="DS430" s="81"/>
    </row>
    <row r="431" spans="2:123" x14ac:dyDescent="0.2">
      <c r="B431" s="78" t="s">
        <v>174</v>
      </c>
      <c r="C431" s="78" t="s">
        <v>839</v>
      </c>
      <c r="D431" s="79" t="s">
        <v>1066</v>
      </c>
      <c r="E431" s="79" t="s">
        <v>840</v>
      </c>
      <c r="F431" s="79" t="s">
        <v>1072</v>
      </c>
      <c r="G431" s="80"/>
      <c r="H431" s="80">
        <v>45383</v>
      </c>
      <c r="I431" s="80">
        <v>45473</v>
      </c>
      <c r="J431" s="80"/>
      <c r="K431" s="65" t="s">
        <v>49</v>
      </c>
      <c r="L431" s="65" t="s">
        <v>73</v>
      </c>
      <c r="M431" s="65" t="s">
        <v>91</v>
      </c>
      <c r="N431" s="79" t="s">
        <v>377</v>
      </c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>
        <v>0</v>
      </c>
      <c r="AO431" s="81">
        <v>0</v>
      </c>
      <c r="AP431" s="81">
        <v>0</v>
      </c>
      <c r="AQ431" s="81">
        <v>0</v>
      </c>
      <c r="AR431" s="81">
        <v>0</v>
      </c>
      <c r="AS431" s="81">
        <v>0</v>
      </c>
      <c r="AT431" s="81">
        <v>0</v>
      </c>
      <c r="AU431" s="81">
        <v>0</v>
      </c>
      <c r="AV431" s="81">
        <v>0</v>
      </c>
      <c r="AW431" s="81">
        <v>0</v>
      </c>
      <c r="AX431" s="81">
        <v>0</v>
      </c>
      <c r="AY431" s="81">
        <v>0</v>
      </c>
      <c r="AZ431" s="81">
        <v>0</v>
      </c>
      <c r="BA431" s="81">
        <v>0</v>
      </c>
      <c r="BB431" s="81">
        <v>0</v>
      </c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  <c r="CW431" s="81"/>
      <c r="CX431" s="81"/>
      <c r="CY431" s="81"/>
      <c r="CZ431" s="81"/>
      <c r="DA431" s="81"/>
      <c r="DB431" s="81"/>
      <c r="DC431" s="81"/>
      <c r="DD431" s="81"/>
      <c r="DE431" s="81"/>
      <c r="DF431" s="81"/>
      <c r="DG431" s="81"/>
      <c r="DH431" s="81"/>
      <c r="DI431" s="81"/>
      <c r="DJ431" s="81"/>
      <c r="DK431" s="81"/>
      <c r="DL431" s="81"/>
      <c r="DM431" s="81"/>
      <c r="DN431" s="81"/>
      <c r="DO431" s="81"/>
      <c r="DP431" s="81"/>
      <c r="DQ431" s="81"/>
      <c r="DR431" s="81"/>
      <c r="DS431" s="81"/>
    </row>
    <row r="432" spans="2:123" x14ac:dyDescent="0.2">
      <c r="B432" s="78" t="s">
        <v>174</v>
      </c>
      <c r="C432" s="78" t="s">
        <v>839</v>
      </c>
      <c r="D432" s="79" t="s">
        <v>1066</v>
      </c>
      <c r="E432" s="79" t="s">
        <v>840</v>
      </c>
      <c r="F432" s="79" t="s">
        <v>1073</v>
      </c>
      <c r="G432" s="80"/>
      <c r="H432" s="80">
        <v>45383</v>
      </c>
      <c r="I432" s="80">
        <v>45473</v>
      </c>
      <c r="J432" s="80"/>
      <c r="K432" s="65" t="s">
        <v>49</v>
      </c>
      <c r="L432" s="65" t="s">
        <v>73</v>
      </c>
      <c r="M432" s="65" t="s">
        <v>91</v>
      </c>
      <c r="N432" s="79" t="s">
        <v>377</v>
      </c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>
        <v>0</v>
      </c>
      <c r="AO432" s="81">
        <v>0</v>
      </c>
      <c r="AP432" s="81">
        <v>0</v>
      </c>
      <c r="AQ432" s="81">
        <v>0</v>
      </c>
      <c r="AR432" s="81">
        <v>0</v>
      </c>
      <c r="AS432" s="81">
        <v>0</v>
      </c>
      <c r="AT432" s="81">
        <v>0</v>
      </c>
      <c r="AU432" s="81">
        <v>0</v>
      </c>
      <c r="AV432" s="81">
        <v>0</v>
      </c>
      <c r="AW432" s="81">
        <v>0</v>
      </c>
      <c r="AX432" s="81">
        <v>0</v>
      </c>
      <c r="AY432" s="81">
        <v>0</v>
      </c>
      <c r="AZ432" s="81">
        <v>0</v>
      </c>
      <c r="BA432" s="81">
        <v>0</v>
      </c>
      <c r="BB432" s="81">
        <v>0</v>
      </c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  <c r="CW432" s="81"/>
      <c r="CX432" s="81"/>
      <c r="CY432" s="81"/>
      <c r="CZ432" s="81"/>
      <c r="DA432" s="81"/>
      <c r="DB432" s="81"/>
      <c r="DC432" s="81"/>
      <c r="DD432" s="81"/>
      <c r="DE432" s="81"/>
      <c r="DF432" s="81"/>
      <c r="DG432" s="81"/>
      <c r="DH432" s="81"/>
      <c r="DI432" s="81"/>
      <c r="DJ432" s="81"/>
      <c r="DK432" s="81"/>
      <c r="DL432" s="81"/>
      <c r="DM432" s="81"/>
      <c r="DN432" s="81"/>
      <c r="DO432" s="81"/>
      <c r="DP432" s="81"/>
      <c r="DQ432" s="81"/>
      <c r="DR432" s="81"/>
      <c r="DS432" s="81"/>
    </row>
    <row r="433" spans="2:123" x14ac:dyDescent="0.2">
      <c r="B433" s="78" t="s">
        <v>174</v>
      </c>
      <c r="C433" s="78" t="s">
        <v>839</v>
      </c>
      <c r="D433" s="79" t="s">
        <v>1066</v>
      </c>
      <c r="E433" s="79" t="s">
        <v>840</v>
      </c>
      <c r="F433" s="79" t="s">
        <v>1074</v>
      </c>
      <c r="G433" s="80"/>
      <c r="H433" s="80">
        <v>45292</v>
      </c>
      <c r="I433" s="80">
        <v>45382</v>
      </c>
      <c r="J433" s="80"/>
      <c r="K433" s="65" t="s">
        <v>49</v>
      </c>
      <c r="L433" s="65" t="s">
        <v>73</v>
      </c>
      <c r="M433" s="65" t="s">
        <v>91</v>
      </c>
      <c r="N433" s="79" t="s">
        <v>377</v>
      </c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>
        <v>0</v>
      </c>
      <c r="AO433" s="81">
        <v>0</v>
      </c>
      <c r="AP433" s="81">
        <v>0</v>
      </c>
      <c r="AQ433" s="81">
        <v>0</v>
      </c>
      <c r="AR433" s="81">
        <v>0</v>
      </c>
      <c r="AS433" s="81">
        <v>0</v>
      </c>
      <c r="AT433" s="81">
        <v>0</v>
      </c>
      <c r="AU433" s="81">
        <v>0</v>
      </c>
      <c r="AV433" s="81">
        <v>0</v>
      </c>
      <c r="AW433" s="81">
        <v>0</v>
      </c>
      <c r="AX433" s="81">
        <v>0</v>
      </c>
      <c r="AY433" s="81">
        <v>0</v>
      </c>
      <c r="AZ433" s="81">
        <v>0</v>
      </c>
      <c r="BA433" s="81">
        <v>0</v>
      </c>
      <c r="BB433" s="81">
        <v>0</v>
      </c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  <c r="CW433" s="81"/>
      <c r="CX433" s="81"/>
      <c r="CY433" s="81"/>
      <c r="CZ433" s="81"/>
      <c r="DA433" s="81"/>
      <c r="DB433" s="81"/>
      <c r="DC433" s="81"/>
      <c r="DD433" s="81"/>
      <c r="DE433" s="81"/>
      <c r="DF433" s="81"/>
      <c r="DG433" s="81"/>
      <c r="DH433" s="81"/>
      <c r="DI433" s="81"/>
      <c r="DJ433" s="81"/>
      <c r="DK433" s="81"/>
      <c r="DL433" s="81"/>
      <c r="DM433" s="81"/>
      <c r="DN433" s="81"/>
      <c r="DO433" s="81"/>
      <c r="DP433" s="81"/>
      <c r="DQ433" s="81"/>
      <c r="DR433" s="81"/>
      <c r="DS433" s="81"/>
    </row>
    <row r="434" spans="2:123" x14ac:dyDescent="0.2">
      <c r="B434" s="78" t="s">
        <v>174</v>
      </c>
      <c r="C434" s="78" t="s">
        <v>839</v>
      </c>
      <c r="D434" s="79" t="s">
        <v>1066</v>
      </c>
      <c r="E434" s="79" t="s">
        <v>840</v>
      </c>
      <c r="F434" s="79" t="s">
        <v>1075</v>
      </c>
      <c r="G434" s="80"/>
      <c r="H434" s="80">
        <v>45383</v>
      </c>
      <c r="I434" s="80">
        <v>45473</v>
      </c>
      <c r="J434" s="80"/>
      <c r="K434" s="65" t="s">
        <v>49</v>
      </c>
      <c r="L434" s="65" t="s">
        <v>73</v>
      </c>
      <c r="M434" s="65" t="s">
        <v>91</v>
      </c>
      <c r="N434" s="79" t="s">
        <v>377</v>
      </c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>
        <v>0</v>
      </c>
      <c r="AO434" s="81">
        <v>0</v>
      </c>
      <c r="AP434" s="81">
        <v>0</v>
      </c>
      <c r="AQ434" s="81">
        <v>0</v>
      </c>
      <c r="AR434" s="81">
        <v>0</v>
      </c>
      <c r="AS434" s="81">
        <v>0</v>
      </c>
      <c r="AT434" s="81">
        <v>0</v>
      </c>
      <c r="AU434" s="81">
        <v>0</v>
      </c>
      <c r="AV434" s="81">
        <v>0</v>
      </c>
      <c r="AW434" s="81">
        <v>0</v>
      </c>
      <c r="AX434" s="81">
        <v>0</v>
      </c>
      <c r="AY434" s="81">
        <v>0</v>
      </c>
      <c r="AZ434" s="81">
        <v>0</v>
      </c>
      <c r="BA434" s="81">
        <v>0</v>
      </c>
      <c r="BB434" s="81">
        <v>0</v>
      </c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  <c r="CW434" s="81"/>
      <c r="CX434" s="81"/>
      <c r="CY434" s="81"/>
      <c r="CZ434" s="81"/>
      <c r="DA434" s="81"/>
      <c r="DB434" s="81"/>
      <c r="DC434" s="81"/>
      <c r="DD434" s="81"/>
      <c r="DE434" s="81"/>
      <c r="DF434" s="81"/>
      <c r="DG434" s="81"/>
      <c r="DH434" s="81"/>
      <c r="DI434" s="81"/>
      <c r="DJ434" s="81"/>
      <c r="DK434" s="81"/>
      <c r="DL434" s="81"/>
      <c r="DM434" s="81"/>
      <c r="DN434" s="81"/>
      <c r="DO434" s="81"/>
      <c r="DP434" s="81"/>
      <c r="DQ434" s="81"/>
      <c r="DR434" s="81"/>
      <c r="DS434" s="81"/>
    </row>
    <row r="435" spans="2:123" x14ac:dyDescent="0.2">
      <c r="B435" s="78" t="s">
        <v>174</v>
      </c>
      <c r="C435" s="78" t="s">
        <v>839</v>
      </c>
      <c r="D435" s="79" t="s">
        <v>1066</v>
      </c>
      <c r="E435" s="79" t="s">
        <v>840</v>
      </c>
      <c r="F435" s="79" t="s">
        <v>1076</v>
      </c>
      <c r="G435" s="80"/>
      <c r="H435" s="80">
        <v>45474</v>
      </c>
      <c r="I435" s="80">
        <v>45657</v>
      </c>
      <c r="J435" s="80"/>
      <c r="K435" s="65" t="s">
        <v>49</v>
      </c>
      <c r="L435" s="65" t="s">
        <v>73</v>
      </c>
      <c r="M435" s="65" t="s">
        <v>91</v>
      </c>
      <c r="N435" s="79" t="s">
        <v>377</v>
      </c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>
        <v>0</v>
      </c>
      <c r="AO435" s="81">
        <v>0</v>
      </c>
      <c r="AP435" s="81">
        <v>0</v>
      </c>
      <c r="AQ435" s="81">
        <v>0</v>
      </c>
      <c r="AR435" s="81">
        <v>0</v>
      </c>
      <c r="AS435" s="81">
        <v>0</v>
      </c>
      <c r="AT435" s="81">
        <v>0</v>
      </c>
      <c r="AU435" s="81">
        <v>15163.043478260868</v>
      </c>
      <c r="AV435" s="81">
        <v>7336.9565217391309</v>
      </c>
      <c r="AW435" s="81">
        <v>7581.521739130435</v>
      </c>
      <c r="AX435" s="81">
        <v>7336.9565217391309</v>
      </c>
      <c r="AY435" s="81">
        <v>7581.521739130435</v>
      </c>
      <c r="AZ435" s="81">
        <v>0</v>
      </c>
      <c r="BA435" s="81">
        <v>0</v>
      </c>
      <c r="BB435" s="81">
        <v>0</v>
      </c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  <c r="CW435" s="81"/>
      <c r="CX435" s="81"/>
      <c r="CY435" s="81"/>
      <c r="CZ435" s="81"/>
      <c r="DA435" s="81"/>
      <c r="DB435" s="81"/>
      <c r="DC435" s="81"/>
      <c r="DD435" s="81"/>
      <c r="DE435" s="81"/>
      <c r="DF435" s="81"/>
      <c r="DG435" s="81"/>
      <c r="DH435" s="81"/>
      <c r="DI435" s="81"/>
      <c r="DJ435" s="81"/>
      <c r="DK435" s="81"/>
      <c r="DL435" s="81"/>
      <c r="DM435" s="81"/>
      <c r="DN435" s="81"/>
      <c r="DO435" s="81"/>
      <c r="DP435" s="81"/>
      <c r="DQ435" s="81"/>
      <c r="DR435" s="81"/>
      <c r="DS435" s="81"/>
    </row>
    <row r="436" spans="2:123" x14ac:dyDescent="0.2">
      <c r="B436" s="78" t="s">
        <v>174</v>
      </c>
      <c r="C436" s="78" t="s">
        <v>839</v>
      </c>
      <c r="D436" s="79" t="s">
        <v>1066</v>
      </c>
      <c r="E436" s="79" t="s">
        <v>840</v>
      </c>
      <c r="F436" s="79" t="s">
        <v>1077</v>
      </c>
      <c r="G436" s="80"/>
      <c r="H436" s="80">
        <v>45474</v>
      </c>
      <c r="I436" s="80">
        <v>45657</v>
      </c>
      <c r="J436" s="80"/>
      <c r="K436" s="65" t="s">
        <v>49</v>
      </c>
      <c r="L436" s="65" t="s">
        <v>73</v>
      </c>
      <c r="M436" s="65" t="s">
        <v>91</v>
      </c>
      <c r="N436" s="79" t="s">
        <v>377</v>
      </c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>
        <v>0</v>
      </c>
      <c r="AO436" s="81">
        <v>0</v>
      </c>
      <c r="AP436" s="81">
        <v>0</v>
      </c>
      <c r="AQ436" s="81">
        <v>0</v>
      </c>
      <c r="AR436" s="81">
        <v>0</v>
      </c>
      <c r="AS436" s="81">
        <v>0</v>
      </c>
      <c r="AT436" s="81">
        <v>0</v>
      </c>
      <c r="AU436" s="81">
        <v>13478.260869565218</v>
      </c>
      <c r="AV436" s="81">
        <v>6521.739130434783</v>
      </c>
      <c r="AW436" s="81">
        <v>6739.130434782609</v>
      </c>
      <c r="AX436" s="81">
        <v>6521.739130434783</v>
      </c>
      <c r="AY436" s="81">
        <v>6739.1304347826081</v>
      </c>
      <c r="AZ436" s="81">
        <v>0</v>
      </c>
      <c r="BA436" s="81">
        <v>0</v>
      </c>
      <c r="BB436" s="81">
        <v>0</v>
      </c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  <c r="CW436" s="81"/>
      <c r="CX436" s="81"/>
      <c r="CY436" s="81"/>
      <c r="CZ436" s="81"/>
      <c r="DA436" s="81"/>
      <c r="DB436" s="81"/>
      <c r="DC436" s="81"/>
      <c r="DD436" s="81"/>
      <c r="DE436" s="81"/>
      <c r="DF436" s="81"/>
      <c r="DG436" s="81"/>
      <c r="DH436" s="81"/>
      <c r="DI436" s="81"/>
      <c r="DJ436" s="81"/>
      <c r="DK436" s="81"/>
      <c r="DL436" s="81"/>
      <c r="DM436" s="81"/>
      <c r="DN436" s="81"/>
      <c r="DO436" s="81"/>
      <c r="DP436" s="81"/>
      <c r="DQ436" s="81"/>
      <c r="DR436" s="81"/>
      <c r="DS436" s="81"/>
    </row>
    <row r="437" spans="2:123" x14ac:dyDescent="0.2">
      <c r="B437" s="78" t="s">
        <v>174</v>
      </c>
      <c r="C437" s="78" t="s">
        <v>839</v>
      </c>
      <c r="D437" s="79" t="s">
        <v>1066</v>
      </c>
      <c r="E437" s="79" t="s">
        <v>840</v>
      </c>
      <c r="F437" s="79" t="s">
        <v>1078</v>
      </c>
      <c r="G437" s="80"/>
      <c r="H437" s="80">
        <v>45474</v>
      </c>
      <c r="I437" s="80">
        <v>45657</v>
      </c>
      <c r="J437" s="80"/>
      <c r="K437" s="65" t="s">
        <v>49</v>
      </c>
      <c r="L437" s="65" t="s">
        <v>73</v>
      </c>
      <c r="M437" s="65" t="s">
        <v>91</v>
      </c>
      <c r="N437" s="79" t="s">
        <v>377</v>
      </c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>
        <v>0</v>
      </c>
      <c r="AO437" s="81">
        <v>0</v>
      </c>
      <c r="AP437" s="81">
        <v>0</v>
      </c>
      <c r="AQ437" s="81">
        <v>0</v>
      </c>
      <c r="AR437" s="81">
        <v>0</v>
      </c>
      <c r="AS437" s="81">
        <v>0</v>
      </c>
      <c r="AT437" s="81">
        <v>0</v>
      </c>
      <c r="AU437" s="81">
        <v>0</v>
      </c>
      <c r="AV437" s="81">
        <v>0</v>
      </c>
      <c r="AW437" s="81">
        <v>0</v>
      </c>
      <c r="AX437" s="81">
        <v>0</v>
      </c>
      <c r="AY437" s="81">
        <v>0</v>
      </c>
      <c r="AZ437" s="81">
        <v>0</v>
      </c>
      <c r="BA437" s="81">
        <v>0</v>
      </c>
      <c r="BB437" s="81">
        <v>0</v>
      </c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  <c r="CW437" s="81"/>
      <c r="CX437" s="81"/>
      <c r="CY437" s="81"/>
      <c r="CZ437" s="81"/>
      <c r="DA437" s="81"/>
      <c r="DB437" s="81"/>
      <c r="DC437" s="81"/>
      <c r="DD437" s="81"/>
      <c r="DE437" s="81"/>
      <c r="DF437" s="81"/>
      <c r="DG437" s="81"/>
      <c r="DH437" s="81"/>
      <c r="DI437" s="81"/>
      <c r="DJ437" s="81"/>
      <c r="DK437" s="81"/>
      <c r="DL437" s="81"/>
      <c r="DM437" s="81"/>
      <c r="DN437" s="81"/>
      <c r="DO437" s="81"/>
      <c r="DP437" s="81"/>
      <c r="DQ437" s="81"/>
      <c r="DR437" s="81"/>
      <c r="DS437" s="81"/>
    </row>
    <row r="438" spans="2:123" x14ac:dyDescent="0.2">
      <c r="B438" s="78" t="s">
        <v>262</v>
      </c>
      <c r="C438" s="78" t="s">
        <v>1063</v>
      </c>
      <c r="D438" s="79" t="s">
        <v>264</v>
      </c>
      <c r="E438" s="79" t="s">
        <v>1007</v>
      </c>
      <c r="F438" s="79" t="s">
        <v>1079</v>
      </c>
      <c r="G438" s="80"/>
      <c r="H438" s="80">
        <v>45536</v>
      </c>
      <c r="I438" s="80">
        <v>45900</v>
      </c>
      <c r="J438" s="80"/>
      <c r="K438" s="65" t="s">
        <v>65</v>
      </c>
      <c r="L438" s="65" t="s">
        <v>70</v>
      </c>
      <c r="M438" s="65" t="s">
        <v>93</v>
      </c>
      <c r="N438" s="79" t="s">
        <v>377</v>
      </c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>
        <v>0</v>
      </c>
      <c r="AO438" s="81">
        <v>0</v>
      </c>
      <c r="AP438" s="81">
        <v>0</v>
      </c>
      <c r="AQ438" s="81">
        <v>0</v>
      </c>
      <c r="AR438" s="81">
        <v>0</v>
      </c>
      <c r="AS438" s="81"/>
      <c r="AT438" s="81">
        <v>0</v>
      </c>
      <c r="AU438" s="81">
        <v>0</v>
      </c>
      <c r="AV438" s="81">
        <v>0</v>
      </c>
      <c r="AW438" s="81">
        <v>0</v>
      </c>
      <c r="AX438" s="81">
        <v>0</v>
      </c>
      <c r="AY438" s="81">
        <v>0</v>
      </c>
      <c r="AZ438" s="81">
        <v>0</v>
      </c>
      <c r="BA438" s="81">
        <v>0</v>
      </c>
      <c r="BB438" s="81">
        <v>0</v>
      </c>
      <c r="BC438" s="81">
        <v>0</v>
      </c>
      <c r="BD438" s="81">
        <v>0</v>
      </c>
      <c r="BE438" s="81">
        <v>0</v>
      </c>
      <c r="BF438" s="81">
        <v>0</v>
      </c>
      <c r="BG438" s="81">
        <v>0</v>
      </c>
      <c r="BH438" s="81">
        <v>0</v>
      </c>
      <c r="BI438" s="81">
        <v>0</v>
      </c>
      <c r="BJ438" s="81">
        <v>0</v>
      </c>
      <c r="BK438" s="81">
        <v>0</v>
      </c>
      <c r="BL438" s="81">
        <v>0</v>
      </c>
      <c r="BM438" s="81">
        <v>0</v>
      </c>
      <c r="BN438" s="81">
        <v>0</v>
      </c>
      <c r="BO438" s="81">
        <v>0</v>
      </c>
      <c r="BP438" s="81">
        <v>0</v>
      </c>
      <c r="BQ438" s="81">
        <v>0</v>
      </c>
      <c r="BR438" s="81">
        <v>0</v>
      </c>
      <c r="BS438" s="81">
        <v>0</v>
      </c>
      <c r="BT438" s="81">
        <v>0</v>
      </c>
      <c r="BU438" s="81">
        <v>0</v>
      </c>
      <c r="BV438" s="81">
        <v>0</v>
      </c>
      <c r="BW438" s="81">
        <v>0</v>
      </c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  <c r="CW438" s="81"/>
      <c r="CX438" s="81"/>
      <c r="CY438" s="81"/>
      <c r="CZ438" s="81"/>
      <c r="DA438" s="81"/>
      <c r="DB438" s="81"/>
      <c r="DC438" s="81"/>
      <c r="DD438" s="81"/>
      <c r="DE438" s="81"/>
      <c r="DF438" s="81"/>
      <c r="DG438" s="81"/>
      <c r="DH438" s="81"/>
      <c r="DI438" s="81"/>
      <c r="DJ438" s="81"/>
      <c r="DK438" s="81"/>
      <c r="DL438" s="81"/>
      <c r="DM438" s="81"/>
      <c r="DN438" s="81"/>
      <c r="DO438" s="81"/>
      <c r="DP438" s="81"/>
      <c r="DQ438" s="81"/>
      <c r="DR438" s="81"/>
      <c r="DS438" s="81"/>
    </row>
    <row r="439" spans="2:123" x14ac:dyDescent="0.2">
      <c r="B439" s="78" t="s">
        <v>262</v>
      </c>
      <c r="C439" s="78" t="s">
        <v>1063</v>
      </c>
      <c r="D439" s="79" t="s">
        <v>264</v>
      </c>
      <c r="E439" s="79" t="s">
        <v>1007</v>
      </c>
      <c r="F439" s="79" t="s">
        <v>1080</v>
      </c>
      <c r="G439" s="80"/>
      <c r="H439" s="80">
        <v>45536</v>
      </c>
      <c r="I439" s="80">
        <v>45900</v>
      </c>
      <c r="J439" s="80"/>
      <c r="K439" s="65" t="s">
        <v>65</v>
      </c>
      <c r="L439" s="65" t="s">
        <v>70</v>
      </c>
      <c r="M439" s="65" t="s">
        <v>93</v>
      </c>
      <c r="N439" s="79" t="s">
        <v>377</v>
      </c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>
        <v>0</v>
      </c>
      <c r="AO439" s="81">
        <v>0</v>
      </c>
      <c r="AP439" s="81">
        <v>0</v>
      </c>
      <c r="AQ439" s="81">
        <v>0</v>
      </c>
      <c r="AR439" s="81">
        <v>0</v>
      </c>
      <c r="AS439" s="81"/>
      <c r="AT439" s="81">
        <v>0</v>
      </c>
      <c r="AU439" s="81">
        <v>0</v>
      </c>
      <c r="AV439" s="81">
        <v>0</v>
      </c>
      <c r="AW439" s="81">
        <v>0</v>
      </c>
      <c r="AX439" s="81">
        <v>0</v>
      </c>
      <c r="AY439" s="81">
        <v>0</v>
      </c>
      <c r="AZ439" s="81">
        <v>0</v>
      </c>
      <c r="BA439" s="81">
        <v>0</v>
      </c>
      <c r="BB439" s="81">
        <v>0</v>
      </c>
      <c r="BC439" s="81">
        <v>0</v>
      </c>
      <c r="BD439" s="81">
        <v>0</v>
      </c>
      <c r="BE439" s="81">
        <v>0</v>
      </c>
      <c r="BF439" s="81">
        <v>0</v>
      </c>
      <c r="BG439" s="81">
        <v>0</v>
      </c>
      <c r="BH439" s="81">
        <v>0</v>
      </c>
      <c r="BI439" s="81">
        <v>0</v>
      </c>
      <c r="BJ439" s="81">
        <v>0</v>
      </c>
      <c r="BK439" s="81">
        <v>0</v>
      </c>
      <c r="BL439" s="81">
        <v>0</v>
      </c>
      <c r="BM439" s="81">
        <v>0</v>
      </c>
      <c r="BN439" s="81">
        <v>0</v>
      </c>
      <c r="BO439" s="81">
        <v>0</v>
      </c>
      <c r="BP439" s="81">
        <v>0</v>
      </c>
      <c r="BQ439" s="81">
        <v>0</v>
      </c>
      <c r="BR439" s="81">
        <v>0</v>
      </c>
      <c r="BS439" s="81">
        <v>0</v>
      </c>
      <c r="BT439" s="81">
        <v>0</v>
      </c>
      <c r="BU439" s="81">
        <v>0</v>
      </c>
      <c r="BV439" s="81">
        <v>0</v>
      </c>
      <c r="BW439" s="81">
        <v>0</v>
      </c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  <c r="CW439" s="81"/>
      <c r="CX439" s="81"/>
      <c r="CY439" s="81"/>
      <c r="CZ439" s="81"/>
      <c r="DA439" s="81"/>
      <c r="DB439" s="81"/>
      <c r="DC439" s="81"/>
      <c r="DD439" s="81"/>
      <c r="DE439" s="81"/>
      <c r="DF439" s="81"/>
      <c r="DG439" s="81"/>
      <c r="DH439" s="81"/>
      <c r="DI439" s="81"/>
      <c r="DJ439" s="81"/>
      <c r="DK439" s="81"/>
      <c r="DL439" s="81"/>
      <c r="DM439" s="81"/>
      <c r="DN439" s="81"/>
      <c r="DO439" s="81"/>
      <c r="DP439" s="81"/>
      <c r="DQ439" s="81"/>
      <c r="DR439" s="81"/>
      <c r="DS439" s="81"/>
    </row>
    <row r="440" spans="2:123" x14ac:dyDescent="0.2">
      <c r="B440" s="78" t="s">
        <v>262</v>
      </c>
      <c r="C440" s="78" t="s">
        <v>1063</v>
      </c>
      <c r="D440" s="79" t="s">
        <v>264</v>
      </c>
      <c r="E440" s="79" t="s">
        <v>1007</v>
      </c>
      <c r="F440" s="79" t="s">
        <v>1081</v>
      </c>
      <c r="G440" s="80"/>
      <c r="H440" s="80">
        <v>45536</v>
      </c>
      <c r="I440" s="80">
        <v>45900</v>
      </c>
      <c r="J440" s="80"/>
      <c r="K440" s="65" t="s">
        <v>65</v>
      </c>
      <c r="L440" s="65" t="s">
        <v>70</v>
      </c>
      <c r="M440" s="65" t="s">
        <v>93</v>
      </c>
      <c r="N440" s="79" t="s">
        <v>377</v>
      </c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>
        <v>0</v>
      </c>
      <c r="AO440" s="81">
        <v>0</v>
      </c>
      <c r="AP440" s="81">
        <v>0</v>
      </c>
      <c r="AQ440" s="81">
        <v>0</v>
      </c>
      <c r="AR440" s="81">
        <v>0</v>
      </c>
      <c r="AS440" s="81"/>
      <c r="AT440" s="81">
        <v>0</v>
      </c>
      <c r="AU440" s="81">
        <v>0</v>
      </c>
      <c r="AV440" s="81">
        <v>0</v>
      </c>
      <c r="AW440" s="81">
        <v>0</v>
      </c>
      <c r="AX440" s="81">
        <v>0</v>
      </c>
      <c r="AY440" s="81">
        <v>0</v>
      </c>
      <c r="AZ440" s="81">
        <v>0</v>
      </c>
      <c r="BA440" s="81">
        <v>0</v>
      </c>
      <c r="BB440" s="81">
        <v>0</v>
      </c>
      <c r="BC440" s="81">
        <v>0</v>
      </c>
      <c r="BD440" s="81">
        <v>0</v>
      </c>
      <c r="BE440" s="81">
        <v>0</v>
      </c>
      <c r="BF440" s="81">
        <v>0</v>
      </c>
      <c r="BG440" s="81">
        <v>0</v>
      </c>
      <c r="BH440" s="81">
        <v>0</v>
      </c>
      <c r="BI440" s="81">
        <v>0</v>
      </c>
      <c r="BJ440" s="81">
        <v>0</v>
      </c>
      <c r="BK440" s="81">
        <v>0</v>
      </c>
      <c r="BL440" s="81">
        <v>0</v>
      </c>
      <c r="BM440" s="81">
        <v>0</v>
      </c>
      <c r="BN440" s="81">
        <v>0</v>
      </c>
      <c r="BO440" s="81">
        <v>0</v>
      </c>
      <c r="BP440" s="81">
        <v>0</v>
      </c>
      <c r="BQ440" s="81">
        <v>0</v>
      </c>
      <c r="BR440" s="81">
        <v>0</v>
      </c>
      <c r="BS440" s="81">
        <v>0</v>
      </c>
      <c r="BT440" s="81">
        <v>0</v>
      </c>
      <c r="BU440" s="81">
        <v>0</v>
      </c>
      <c r="BV440" s="81">
        <v>0</v>
      </c>
      <c r="BW440" s="81">
        <v>0</v>
      </c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  <c r="CW440" s="81"/>
      <c r="CX440" s="81"/>
      <c r="CY440" s="81"/>
      <c r="CZ440" s="81"/>
      <c r="DA440" s="81"/>
      <c r="DB440" s="81"/>
      <c r="DC440" s="81"/>
      <c r="DD440" s="81"/>
      <c r="DE440" s="81"/>
      <c r="DF440" s="81"/>
      <c r="DG440" s="81"/>
      <c r="DH440" s="81"/>
      <c r="DI440" s="81"/>
      <c r="DJ440" s="81"/>
      <c r="DK440" s="81"/>
      <c r="DL440" s="81"/>
      <c r="DM440" s="81"/>
      <c r="DN440" s="81"/>
      <c r="DO440" s="81"/>
      <c r="DP440" s="81"/>
      <c r="DQ440" s="81"/>
      <c r="DR440" s="81"/>
      <c r="DS440" s="81"/>
    </row>
    <row r="441" spans="2:123" x14ac:dyDescent="0.2">
      <c r="B441" s="78" t="s">
        <v>262</v>
      </c>
      <c r="C441" s="78" t="s">
        <v>1063</v>
      </c>
      <c r="D441" s="79" t="s">
        <v>264</v>
      </c>
      <c r="E441" s="79" t="s">
        <v>1007</v>
      </c>
      <c r="F441" s="79" t="s">
        <v>1082</v>
      </c>
      <c r="G441" s="80"/>
      <c r="H441" s="80">
        <v>45536</v>
      </c>
      <c r="I441" s="80">
        <v>45900</v>
      </c>
      <c r="J441" s="80"/>
      <c r="K441" s="65" t="s">
        <v>65</v>
      </c>
      <c r="L441" s="65" t="s">
        <v>70</v>
      </c>
      <c r="M441" s="65" t="s">
        <v>93</v>
      </c>
      <c r="N441" s="79" t="s">
        <v>377</v>
      </c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>
        <v>0</v>
      </c>
      <c r="AO441" s="81">
        <v>0</v>
      </c>
      <c r="AP441" s="81">
        <v>0</v>
      </c>
      <c r="AQ441" s="81">
        <v>0</v>
      </c>
      <c r="AR441" s="81">
        <v>0</v>
      </c>
      <c r="AS441" s="81"/>
      <c r="AT441" s="81">
        <v>0</v>
      </c>
      <c r="AU441" s="81">
        <v>0</v>
      </c>
      <c r="AV441" s="81">
        <v>0</v>
      </c>
      <c r="AW441" s="81">
        <v>0</v>
      </c>
      <c r="AX441" s="81">
        <v>0</v>
      </c>
      <c r="AY441" s="81">
        <v>0</v>
      </c>
      <c r="AZ441" s="81">
        <v>0</v>
      </c>
      <c r="BA441" s="81">
        <v>0</v>
      </c>
      <c r="BB441" s="81">
        <v>0</v>
      </c>
      <c r="BC441" s="81">
        <v>0</v>
      </c>
      <c r="BD441" s="81">
        <v>0</v>
      </c>
      <c r="BE441" s="81">
        <v>0</v>
      </c>
      <c r="BF441" s="81">
        <v>0</v>
      </c>
      <c r="BG441" s="81">
        <v>0</v>
      </c>
      <c r="BH441" s="81">
        <v>0</v>
      </c>
      <c r="BI441" s="81">
        <v>0</v>
      </c>
      <c r="BJ441" s="81">
        <v>0</v>
      </c>
      <c r="BK441" s="81">
        <v>0</v>
      </c>
      <c r="BL441" s="81">
        <v>0</v>
      </c>
      <c r="BM441" s="81">
        <v>0</v>
      </c>
      <c r="BN441" s="81">
        <v>0</v>
      </c>
      <c r="BO441" s="81">
        <v>0</v>
      </c>
      <c r="BP441" s="81">
        <v>0</v>
      </c>
      <c r="BQ441" s="81">
        <v>0</v>
      </c>
      <c r="BR441" s="81">
        <v>0</v>
      </c>
      <c r="BS441" s="81">
        <v>0</v>
      </c>
      <c r="BT441" s="81">
        <v>0</v>
      </c>
      <c r="BU441" s="81">
        <v>0</v>
      </c>
      <c r="BV441" s="81">
        <v>0</v>
      </c>
      <c r="BW441" s="81">
        <v>0</v>
      </c>
      <c r="BX441" s="81"/>
      <c r="BY441" s="81"/>
      <c r="BZ441" s="81"/>
      <c r="CA441" s="81"/>
      <c r="CB441" s="81"/>
      <c r="CC441" s="81"/>
      <c r="CD441" s="81"/>
      <c r="CE441" s="81"/>
      <c r="CF441" s="81"/>
      <c r="CG441" s="81"/>
      <c r="CH441" s="81"/>
      <c r="CI441" s="81"/>
      <c r="CJ441" s="81"/>
      <c r="CK441" s="81"/>
      <c r="CL441" s="81"/>
      <c r="CM441" s="81"/>
      <c r="CN441" s="81"/>
      <c r="CO441" s="81"/>
      <c r="CP441" s="81"/>
      <c r="CQ441" s="81"/>
      <c r="CR441" s="81"/>
      <c r="CS441" s="81"/>
      <c r="CT441" s="81"/>
      <c r="CU441" s="81"/>
      <c r="CV441" s="81"/>
      <c r="CW441" s="81"/>
      <c r="CX441" s="81"/>
      <c r="CY441" s="81"/>
      <c r="CZ441" s="81"/>
      <c r="DA441" s="81"/>
      <c r="DB441" s="81"/>
      <c r="DC441" s="81"/>
      <c r="DD441" s="81"/>
      <c r="DE441" s="81"/>
      <c r="DF441" s="81"/>
      <c r="DG441" s="81"/>
      <c r="DH441" s="81"/>
      <c r="DI441" s="81"/>
      <c r="DJ441" s="81"/>
      <c r="DK441" s="81"/>
      <c r="DL441" s="81"/>
      <c r="DM441" s="81"/>
      <c r="DN441" s="81"/>
      <c r="DO441" s="81"/>
      <c r="DP441" s="81"/>
      <c r="DQ441" s="81"/>
      <c r="DR441" s="81"/>
      <c r="DS441" s="81"/>
    </row>
    <row r="442" spans="2:123" x14ac:dyDescent="0.2">
      <c r="B442" s="78" t="s">
        <v>165</v>
      </c>
      <c r="C442" s="78" t="s">
        <v>166</v>
      </c>
      <c r="D442" s="79" t="s">
        <v>168</v>
      </c>
      <c r="E442" s="79" t="s">
        <v>168</v>
      </c>
      <c r="F442" s="79" t="s">
        <v>1083</v>
      </c>
      <c r="G442" s="80"/>
      <c r="H442" s="80">
        <v>45536</v>
      </c>
      <c r="I442" s="80">
        <v>45596</v>
      </c>
      <c r="J442" s="80"/>
      <c r="K442" s="65" t="s">
        <v>63</v>
      </c>
      <c r="L442" s="65" t="s">
        <v>73</v>
      </c>
      <c r="M442" s="65" t="s">
        <v>93</v>
      </c>
      <c r="N442" s="79" t="s">
        <v>377</v>
      </c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>
        <v>0</v>
      </c>
      <c r="AO442" s="81">
        <v>0</v>
      </c>
      <c r="AP442" s="81">
        <v>0</v>
      </c>
      <c r="AQ442" s="81">
        <v>0</v>
      </c>
      <c r="AR442" s="81">
        <v>0</v>
      </c>
      <c r="AS442" s="81">
        <v>0</v>
      </c>
      <c r="AT442" s="81">
        <v>0</v>
      </c>
      <c r="AU442" s="81">
        <v>0</v>
      </c>
      <c r="AV442" s="81">
        <v>0</v>
      </c>
      <c r="AW442" s="81">
        <v>0</v>
      </c>
      <c r="AX442" s="81">
        <v>4950</v>
      </c>
      <c r="AY442" s="81">
        <v>0</v>
      </c>
      <c r="AZ442" s="81">
        <v>0</v>
      </c>
      <c r="BA442" s="81">
        <v>0</v>
      </c>
      <c r="BB442" s="81">
        <v>0</v>
      </c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  <c r="BP442" s="81"/>
      <c r="BQ442" s="81"/>
      <c r="BR442" s="81"/>
      <c r="BS442" s="81"/>
      <c r="BT442" s="81"/>
      <c r="BU442" s="81"/>
      <c r="BV442" s="81"/>
      <c r="BW442" s="81"/>
      <c r="BX442" s="81"/>
      <c r="BY442" s="81"/>
      <c r="BZ442" s="81"/>
      <c r="CA442" s="81"/>
      <c r="CB442" s="81"/>
      <c r="CC442" s="81"/>
      <c r="CD442" s="81"/>
      <c r="CE442" s="81"/>
      <c r="CF442" s="81"/>
      <c r="CG442" s="81"/>
      <c r="CH442" s="81"/>
      <c r="CI442" s="81"/>
      <c r="CJ442" s="81"/>
      <c r="CK442" s="81"/>
      <c r="CL442" s="81"/>
      <c r="CM442" s="81"/>
      <c r="CN442" s="81"/>
      <c r="CO442" s="81"/>
      <c r="CP442" s="81"/>
      <c r="CQ442" s="81"/>
      <c r="CR442" s="81"/>
      <c r="CS442" s="81"/>
      <c r="CT442" s="81"/>
      <c r="CU442" s="81"/>
      <c r="CV442" s="81"/>
      <c r="CW442" s="81"/>
      <c r="CX442" s="81"/>
      <c r="CY442" s="81"/>
      <c r="CZ442" s="81"/>
      <c r="DA442" s="81"/>
      <c r="DB442" s="81"/>
      <c r="DC442" s="81"/>
      <c r="DD442" s="81"/>
      <c r="DE442" s="81"/>
      <c r="DF442" s="81"/>
      <c r="DG442" s="81"/>
      <c r="DH442" s="81"/>
      <c r="DI442" s="81"/>
      <c r="DJ442" s="81"/>
      <c r="DK442" s="81"/>
      <c r="DL442" s="81"/>
      <c r="DM442" s="81"/>
      <c r="DN442" s="81"/>
      <c r="DO442" s="81"/>
      <c r="DP442" s="81"/>
      <c r="DQ442" s="81"/>
      <c r="DR442" s="81"/>
      <c r="DS442" s="81"/>
    </row>
    <row r="443" spans="2:123" x14ac:dyDescent="0.2">
      <c r="B443" s="78" t="s">
        <v>165</v>
      </c>
      <c r="C443" s="78" t="s">
        <v>166</v>
      </c>
      <c r="D443" s="79" t="s">
        <v>168</v>
      </c>
      <c r="E443" s="79" t="s">
        <v>168</v>
      </c>
      <c r="F443" s="79" t="s">
        <v>1084</v>
      </c>
      <c r="G443" s="80"/>
      <c r="H443" s="80">
        <v>45292</v>
      </c>
      <c r="I443" s="80">
        <v>45565</v>
      </c>
      <c r="J443" s="80"/>
      <c r="K443" s="65" t="s">
        <v>63</v>
      </c>
      <c r="L443" s="65" t="s">
        <v>73</v>
      </c>
      <c r="M443" s="65" t="s">
        <v>93</v>
      </c>
      <c r="N443" s="79" t="s">
        <v>377</v>
      </c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>
        <v>0</v>
      </c>
      <c r="AO443" s="81">
        <v>0</v>
      </c>
      <c r="AP443" s="81">
        <v>0</v>
      </c>
      <c r="AQ443" s="81">
        <v>0</v>
      </c>
      <c r="AR443" s="81">
        <v>0</v>
      </c>
      <c r="AS443" s="81">
        <v>0</v>
      </c>
      <c r="AT443" s="81">
        <v>0</v>
      </c>
      <c r="AU443" s="81">
        <v>0</v>
      </c>
      <c r="AV443" s="81">
        <v>0</v>
      </c>
      <c r="AW443" s="81">
        <v>0</v>
      </c>
      <c r="AX443" s="81">
        <v>0</v>
      </c>
      <c r="AY443" s="81">
        <v>0</v>
      </c>
      <c r="AZ443" s="81">
        <v>0</v>
      </c>
      <c r="BA443" s="81">
        <v>0</v>
      </c>
      <c r="BB443" s="81">
        <v>0</v>
      </c>
      <c r="BC443" s="81"/>
      <c r="BD443" s="81"/>
      <c r="BE443" s="81"/>
      <c r="BF443" s="81"/>
      <c r="BG443" s="81"/>
      <c r="BH443" s="81"/>
      <c r="BI443" s="81"/>
      <c r="BJ443" s="81"/>
      <c r="BK443" s="81"/>
      <c r="BL443" s="81"/>
      <c r="BM443" s="81"/>
      <c r="BN443" s="81"/>
      <c r="BO443" s="81"/>
      <c r="BP443" s="81"/>
      <c r="BQ443" s="81"/>
      <c r="BR443" s="81"/>
      <c r="BS443" s="81"/>
      <c r="BT443" s="81"/>
      <c r="BU443" s="81"/>
      <c r="BV443" s="81"/>
      <c r="BW443" s="81"/>
      <c r="BX443" s="81"/>
      <c r="BY443" s="81"/>
      <c r="BZ443" s="81"/>
      <c r="CA443" s="81"/>
      <c r="CB443" s="81"/>
      <c r="CC443" s="81"/>
      <c r="CD443" s="81"/>
      <c r="CE443" s="81"/>
      <c r="CF443" s="81"/>
      <c r="CG443" s="81"/>
      <c r="CH443" s="81"/>
      <c r="CI443" s="81"/>
      <c r="CJ443" s="81"/>
      <c r="CK443" s="81"/>
      <c r="CL443" s="81"/>
      <c r="CM443" s="81"/>
      <c r="CN443" s="81"/>
      <c r="CO443" s="81"/>
      <c r="CP443" s="81"/>
      <c r="CQ443" s="81"/>
      <c r="CR443" s="81"/>
      <c r="CS443" s="81"/>
      <c r="CT443" s="81"/>
      <c r="CU443" s="81"/>
      <c r="CV443" s="81"/>
      <c r="CW443" s="81"/>
      <c r="CX443" s="81"/>
      <c r="CY443" s="81"/>
      <c r="CZ443" s="81"/>
      <c r="DA443" s="81"/>
      <c r="DB443" s="81"/>
      <c r="DC443" s="81"/>
      <c r="DD443" s="81"/>
      <c r="DE443" s="81"/>
      <c r="DF443" s="81"/>
      <c r="DG443" s="81"/>
      <c r="DH443" s="81"/>
      <c r="DI443" s="81"/>
      <c r="DJ443" s="81"/>
      <c r="DK443" s="81"/>
      <c r="DL443" s="81"/>
      <c r="DM443" s="81"/>
      <c r="DN443" s="81"/>
      <c r="DO443" s="81"/>
      <c r="DP443" s="81"/>
      <c r="DQ443" s="81"/>
      <c r="DR443" s="81"/>
      <c r="DS443" s="81"/>
    </row>
    <row r="444" spans="2:123" x14ac:dyDescent="0.2">
      <c r="B444" s="78" t="s">
        <v>165</v>
      </c>
      <c r="C444" s="78" t="s">
        <v>166</v>
      </c>
      <c r="D444" s="79" t="s">
        <v>168</v>
      </c>
      <c r="E444" s="79" t="s">
        <v>168</v>
      </c>
      <c r="F444" s="79" t="s">
        <v>1085</v>
      </c>
      <c r="G444" s="80"/>
      <c r="H444" s="80">
        <v>45292</v>
      </c>
      <c r="I444" s="80">
        <v>45596</v>
      </c>
      <c r="J444" s="80"/>
      <c r="K444" s="65" t="s">
        <v>63</v>
      </c>
      <c r="L444" s="65" t="s">
        <v>73</v>
      </c>
      <c r="M444" s="65" t="s">
        <v>93</v>
      </c>
      <c r="N444" s="79" t="s">
        <v>377</v>
      </c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>
        <v>0</v>
      </c>
      <c r="AO444" s="81">
        <v>0</v>
      </c>
      <c r="AP444" s="81">
        <v>0</v>
      </c>
      <c r="AQ444" s="81">
        <v>0</v>
      </c>
      <c r="AR444" s="81">
        <v>0</v>
      </c>
      <c r="AS444" s="81">
        <v>0</v>
      </c>
      <c r="AT444" s="81">
        <v>0</v>
      </c>
      <c r="AU444" s="81">
        <v>0</v>
      </c>
      <c r="AV444" s="81">
        <v>0</v>
      </c>
      <c r="AW444" s="81">
        <v>0</v>
      </c>
      <c r="AX444" s="81">
        <v>0</v>
      </c>
      <c r="AY444" s="81">
        <v>0</v>
      </c>
      <c r="AZ444" s="81">
        <v>0</v>
      </c>
      <c r="BA444" s="81">
        <v>0</v>
      </c>
      <c r="BB444" s="81">
        <v>0</v>
      </c>
      <c r="BC444" s="81"/>
      <c r="BD444" s="81"/>
      <c r="BE444" s="81"/>
      <c r="BF444" s="81"/>
      <c r="BG444" s="81"/>
      <c r="BH444" s="81"/>
      <c r="BI444" s="81"/>
      <c r="BJ444" s="81"/>
      <c r="BK444" s="81"/>
      <c r="BL444" s="81"/>
      <c r="BM444" s="81"/>
      <c r="BN444" s="81"/>
      <c r="BO444" s="81"/>
      <c r="BP444" s="81"/>
      <c r="BQ444" s="81"/>
      <c r="BR444" s="81"/>
      <c r="BS444" s="81"/>
      <c r="BT444" s="81"/>
      <c r="BU444" s="81"/>
      <c r="BV444" s="81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  <c r="CN444" s="81"/>
      <c r="CO444" s="81"/>
      <c r="CP444" s="81"/>
      <c r="CQ444" s="81"/>
      <c r="CR444" s="81"/>
      <c r="CS444" s="81"/>
      <c r="CT444" s="81"/>
      <c r="CU444" s="81"/>
      <c r="CV444" s="81"/>
      <c r="CW444" s="81"/>
      <c r="CX444" s="81"/>
      <c r="CY444" s="81"/>
      <c r="CZ444" s="81"/>
      <c r="DA444" s="81"/>
      <c r="DB444" s="81"/>
      <c r="DC444" s="81"/>
      <c r="DD444" s="81"/>
      <c r="DE444" s="81"/>
      <c r="DF444" s="81"/>
      <c r="DG444" s="81"/>
      <c r="DH444" s="81"/>
      <c r="DI444" s="81"/>
      <c r="DJ444" s="81"/>
      <c r="DK444" s="81"/>
      <c r="DL444" s="81"/>
      <c r="DM444" s="81"/>
      <c r="DN444" s="81"/>
      <c r="DO444" s="81"/>
      <c r="DP444" s="81"/>
      <c r="DQ444" s="81"/>
      <c r="DR444" s="81"/>
      <c r="DS444" s="81"/>
    </row>
    <row r="445" spans="2:123" x14ac:dyDescent="0.2">
      <c r="B445" s="78" t="s">
        <v>165</v>
      </c>
      <c r="C445" s="78" t="s">
        <v>166</v>
      </c>
      <c r="D445" s="79" t="s">
        <v>168</v>
      </c>
      <c r="E445" s="79" t="s">
        <v>168</v>
      </c>
      <c r="F445" s="79" t="s">
        <v>1086</v>
      </c>
      <c r="G445" s="80"/>
      <c r="H445" s="80">
        <v>45292</v>
      </c>
      <c r="I445" s="80">
        <v>45657</v>
      </c>
      <c r="J445" s="80"/>
      <c r="K445" s="65" t="s">
        <v>63</v>
      </c>
      <c r="L445" s="65" t="s">
        <v>73</v>
      </c>
      <c r="M445" s="65" t="s">
        <v>93</v>
      </c>
      <c r="N445" s="79" t="s">
        <v>377</v>
      </c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>
        <v>0</v>
      </c>
      <c r="AO445" s="81">
        <v>0</v>
      </c>
      <c r="AP445" s="81">
        <v>0</v>
      </c>
      <c r="AQ445" s="81">
        <v>0</v>
      </c>
      <c r="AR445" s="81">
        <v>0</v>
      </c>
      <c r="AS445" s="81">
        <v>0</v>
      </c>
      <c r="AT445" s="81">
        <v>0</v>
      </c>
      <c r="AU445" s="81">
        <v>0</v>
      </c>
      <c r="AV445" s="81">
        <v>0</v>
      </c>
      <c r="AW445" s="81">
        <v>0</v>
      </c>
      <c r="AX445" s="81">
        <v>0</v>
      </c>
      <c r="AY445" s="81">
        <v>0</v>
      </c>
      <c r="AZ445" s="81">
        <v>0</v>
      </c>
      <c r="BA445" s="81">
        <v>0</v>
      </c>
      <c r="BB445" s="81">
        <v>0</v>
      </c>
      <c r="BC445" s="81"/>
      <c r="BD445" s="81"/>
      <c r="BE445" s="81"/>
      <c r="BF445" s="81"/>
      <c r="BG445" s="81"/>
      <c r="BH445" s="81"/>
      <c r="BI445" s="81"/>
      <c r="BJ445" s="81"/>
      <c r="BK445" s="81"/>
      <c r="BL445" s="81"/>
      <c r="BM445" s="81"/>
      <c r="BN445" s="81"/>
      <c r="BO445" s="81"/>
      <c r="BP445" s="81"/>
      <c r="BQ445" s="81"/>
      <c r="BR445" s="81"/>
      <c r="BS445" s="81"/>
      <c r="BT445" s="81"/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1"/>
      <c r="CH445" s="81"/>
      <c r="CI445" s="81"/>
      <c r="CJ445" s="81"/>
      <c r="CK445" s="81"/>
      <c r="CL445" s="81"/>
      <c r="CM445" s="81"/>
      <c r="CN445" s="81"/>
      <c r="CO445" s="81"/>
      <c r="CP445" s="81"/>
      <c r="CQ445" s="81"/>
      <c r="CR445" s="81"/>
      <c r="CS445" s="81"/>
      <c r="CT445" s="81"/>
      <c r="CU445" s="81"/>
      <c r="CV445" s="81"/>
      <c r="CW445" s="81"/>
      <c r="CX445" s="81"/>
      <c r="CY445" s="81"/>
      <c r="CZ445" s="81"/>
      <c r="DA445" s="81"/>
      <c r="DB445" s="81"/>
      <c r="DC445" s="81"/>
      <c r="DD445" s="81"/>
      <c r="DE445" s="81"/>
      <c r="DF445" s="81"/>
      <c r="DG445" s="81"/>
      <c r="DH445" s="81"/>
      <c r="DI445" s="81"/>
      <c r="DJ445" s="81"/>
      <c r="DK445" s="81"/>
      <c r="DL445" s="81"/>
      <c r="DM445" s="81"/>
      <c r="DN445" s="81"/>
      <c r="DO445" s="81"/>
      <c r="DP445" s="81"/>
      <c r="DQ445" s="81"/>
      <c r="DR445" s="81"/>
      <c r="DS445" s="81"/>
    </row>
    <row r="446" spans="2:123" x14ac:dyDescent="0.2">
      <c r="B446" s="78" t="s">
        <v>165</v>
      </c>
      <c r="C446" s="78" t="s">
        <v>166</v>
      </c>
      <c r="D446" s="79" t="s">
        <v>168</v>
      </c>
      <c r="E446" s="79" t="s">
        <v>168</v>
      </c>
      <c r="F446" s="79" t="s">
        <v>1087</v>
      </c>
      <c r="G446" s="80"/>
      <c r="H446" s="80">
        <v>45292</v>
      </c>
      <c r="I446" s="80">
        <v>45535</v>
      </c>
      <c r="J446" s="80"/>
      <c r="K446" s="65" t="s">
        <v>63</v>
      </c>
      <c r="L446" s="65" t="s">
        <v>73</v>
      </c>
      <c r="M446" s="65" t="s">
        <v>93</v>
      </c>
      <c r="N446" s="79" t="s">
        <v>377</v>
      </c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>
        <v>0</v>
      </c>
      <c r="AO446" s="81">
        <v>0</v>
      </c>
      <c r="AP446" s="81">
        <v>0</v>
      </c>
      <c r="AQ446" s="81">
        <v>0</v>
      </c>
      <c r="AR446" s="81">
        <v>0</v>
      </c>
      <c r="AS446" s="81">
        <v>0</v>
      </c>
      <c r="AT446" s="81">
        <v>0</v>
      </c>
      <c r="AU446" s="81">
        <v>0</v>
      </c>
      <c r="AV446" s="81">
        <v>0</v>
      </c>
      <c r="AW446" s="81">
        <v>0</v>
      </c>
      <c r="AX446" s="81">
        <v>0</v>
      </c>
      <c r="AY446" s="81">
        <v>0</v>
      </c>
      <c r="AZ446" s="81">
        <v>0</v>
      </c>
      <c r="BA446" s="81">
        <v>0</v>
      </c>
      <c r="BB446" s="81">
        <v>0</v>
      </c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1"/>
      <c r="CH446" s="81"/>
      <c r="CI446" s="81"/>
      <c r="CJ446" s="81"/>
      <c r="CK446" s="81"/>
      <c r="CL446" s="81"/>
      <c r="CM446" s="81"/>
      <c r="CN446" s="81"/>
      <c r="CO446" s="81"/>
      <c r="CP446" s="81"/>
      <c r="CQ446" s="81"/>
      <c r="CR446" s="81"/>
      <c r="CS446" s="81"/>
      <c r="CT446" s="81"/>
      <c r="CU446" s="81"/>
      <c r="CV446" s="81"/>
      <c r="CW446" s="81"/>
      <c r="CX446" s="81"/>
      <c r="CY446" s="81"/>
      <c r="CZ446" s="81"/>
      <c r="DA446" s="81"/>
      <c r="DB446" s="81"/>
      <c r="DC446" s="81"/>
      <c r="DD446" s="81"/>
      <c r="DE446" s="81"/>
      <c r="DF446" s="81"/>
      <c r="DG446" s="81"/>
      <c r="DH446" s="81"/>
      <c r="DI446" s="81"/>
      <c r="DJ446" s="81"/>
      <c r="DK446" s="81"/>
      <c r="DL446" s="81"/>
      <c r="DM446" s="81"/>
      <c r="DN446" s="81"/>
      <c r="DO446" s="81"/>
      <c r="DP446" s="81"/>
      <c r="DQ446" s="81"/>
      <c r="DR446" s="81"/>
      <c r="DS446" s="81"/>
    </row>
    <row r="447" spans="2:123" ht="13.75" customHeight="1" x14ac:dyDescent="0.2">
      <c r="B447" s="78" t="s">
        <v>165</v>
      </c>
      <c r="C447" s="78" t="s">
        <v>166</v>
      </c>
      <c r="D447" s="79" t="s">
        <v>168</v>
      </c>
      <c r="E447" s="79" t="s">
        <v>168</v>
      </c>
      <c r="F447" s="79" t="s">
        <v>1088</v>
      </c>
      <c r="G447" s="80"/>
      <c r="H447" s="80">
        <v>45292</v>
      </c>
      <c r="I447" s="80">
        <v>45596</v>
      </c>
      <c r="J447" s="80"/>
      <c r="K447" s="65" t="s">
        <v>63</v>
      </c>
      <c r="L447" s="65" t="s">
        <v>73</v>
      </c>
      <c r="M447" s="65" t="s">
        <v>93</v>
      </c>
      <c r="N447" s="79" t="s">
        <v>377</v>
      </c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>
        <v>0</v>
      </c>
      <c r="AO447" s="81">
        <v>0</v>
      </c>
      <c r="AP447" s="81">
        <v>0</v>
      </c>
      <c r="AQ447" s="81">
        <v>0</v>
      </c>
      <c r="AR447" s="81">
        <v>0</v>
      </c>
      <c r="AS447" s="81">
        <v>0</v>
      </c>
      <c r="AT447" s="81">
        <v>0</v>
      </c>
      <c r="AU447" s="81">
        <v>0</v>
      </c>
      <c r="AV447" s="81">
        <v>0</v>
      </c>
      <c r="AW447" s="81">
        <v>0</v>
      </c>
      <c r="AX447" s="81">
        <v>0</v>
      </c>
      <c r="AY447" s="81">
        <v>0</v>
      </c>
      <c r="AZ447" s="81">
        <v>0</v>
      </c>
      <c r="BA447" s="81">
        <v>0</v>
      </c>
      <c r="BB447" s="81">
        <v>0</v>
      </c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1"/>
      <c r="CH447" s="81"/>
      <c r="CI447" s="81"/>
      <c r="CJ447" s="81"/>
      <c r="CK447" s="81"/>
      <c r="CL447" s="81"/>
      <c r="CM447" s="81"/>
      <c r="CN447" s="81"/>
      <c r="CO447" s="81"/>
      <c r="CP447" s="81"/>
      <c r="CQ447" s="81"/>
      <c r="CR447" s="81"/>
      <c r="CS447" s="81"/>
      <c r="CT447" s="81"/>
      <c r="CU447" s="81"/>
      <c r="CV447" s="81"/>
      <c r="CW447" s="81"/>
      <c r="CX447" s="81"/>
      <c r="CY447" s="81"/>
      <c r="CZ447" s="81"/>
      <c r="DA447" s="81"/>
      <c r="DB447" s="81"/>
      <c r="DC447" s="81"/>
      <c r="DD447" s="81"/>
      <c r="DE447" s="81"/>
      <c r="DF447" s="81"/>
      <c r="DG447" s="81"/>
      <c r="DH447" s="81"/>
      <c r="DI447" s="81"/>
      <c r="DJ447" s="81"/>
      <c r="DK447" s="81"/>
      <c r="DL447" s="81"/>
      <c r="DM447" s="81"/>
      <c r="DN447" s="81"/>
      <c r="DO447" s="81"/>
      <c r="DP447" s="81"/>
      <c r="DQ447" s="81"/>
      <c r="DR447" s="81"/>
      <c r="DS447" s="81"/>
    </row>
    <row r="448" spans="2:123" x14ac:dyDescent="0.2">
      <c r="B448" s="78"/>
      <c r="C448" s="78"/>
      <c r="D448" s="79" t="s">
        <v>1089</v>
      </c>
      <c r="E448" s="79" t="s">
        <v>969</v>
      </c>
      <c r="F448" s="79" t="s">
        <v>1090</v>
      </c>
      <c r="G448" s="80"/>
      <c r="H448" s="80">
        <v>45474</v>
      </c>
      <c r="I448" s="80">
        <v>45838</v>
      </c>
      <c r="J448" s="80"/>
      <c r="K448" s="65" t="s">
        <v>46</v>
      </c>
      <c r="L448" s="65" t="s">
        <v>70</v>
      </c>
      <c r="M448" s="65" t="s">
        <v>93</v>
      </c>
      <c r="N448" s="79" t="s">
        <v>377</v>
      </c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>
        <v>0</v>
      </c>
      <c r="AO448" s="81">
        <v>0</v>
      </c>
      <c r="AP448" s="81">
        <v>0</v>
      </c>
      <c r="AQ448" s="81">
        <v>0</v>
      </c>
      <c r="AR448" s="81">
        <v>0</v>
      </c>
      <c r="AS448" s="81"/>
      <c r="AT448" s="81">
        <v>0</v>
      </c>
      <c r="AU448" s="81">
        <v>0</v>
      </c>
      <c r="AV448" s="81">
        <v>0</v>
      </c>
      <c r="AW448" s="81">
        <v>0</v>
      </c>
      <c r="AX448" s="81">
        <v>0</v>
      </c>
      <c r="AY448" s="81">
        <v>0</v>
      </c>
      <c r="AZ448" s="81">
        <v>0</v>
      </c>
      <c r="BA448" s="81">
        <v>0</v>
      </c>
      <c r="BB448" s="81">
        <v>0</v>
      </c>
      <c r="BC448" s="81">
        <v>0</v>
      </c>
      <c r="BD448" s="81">
        <v>0</v>
      </c>
      <c r="BE448" s="81">
        <v>0</v>
      </c>
      <c r="BF448" s="81">
        <v>0</v>
      </c>
      <c r="BG448" s="81">
        <v>0</v>
      </c>
      <c r="BH448" s="81">
        <v>0</v>
      </c>
      <c r="BI448" s="81">
        <v>0</v>
      </c>
      <c r="BJ448" s="81">
        <v>0</v>
      </c>
      <c r="BK448" s="81">
        <v>0</v>
      </c>
      <c r="BL448" s="81">
        <v>0</v>
      </c>
      <c r="BM448" s="81">
        <v>0</v>
      </c>
      <c r="BN448" s="81">
        <v>0</v>
      </c>
      <c r="BO448" s="81">
        <v>0</v>
      </c>
      <c r="BP448" s="81">
        <v>0</v>
      </c>
      <c r="BQ448" s="81">
        <v>0</v>
      </c>
      <c r="BR448" s="81">
        <v>0</v>
      </c>
      <c r="BS448" s="81">
        <v>0</v>
      </c>
      <c r="BT448" s="81">
        <v>0</v>
      </c>
      <c r="BU448" s="81">
        <v>0</v>
      </c>
      <c r="BV448" s="81">
        <v>0</v>
      </c>
      <c r="BW448" s="81">
        <v>0</v>
      </c>
      <c r="BX448" s="81"/>
      <c r="BY448" s="81"/>
      <c r="BZ448" s="81"/>
      <c r="CA448" s="81"/>
      <c r="CB448" s="81"/>
      <c r="CC448" s="81"/>
      <c r="CD448" s="81"/>
      <c r="CE448" s="81"/>
      <c r="CF448" s="81"/>
      <c r="CG448" s="81"/>
      <c r="CH448" s="81"/>
      <c r="CI448" s="81"/>
      <c r="CJ448" s="81"/>
      <c r="CK448" s="81"/>
      <c r="CL448" s="81"/>
      <c r="CM448" s="81"/>
      <c r="CN448" s="81"/>
      <c r="CO448" s="81"/>
      <c r="CP448" s="81"/>
      <c r="CQ448" s="81"/>
      <c r="CR448" s="81"/>
      <c r="CS448" s="81"/>
      <c r="CT448" s="81"/>
      <c r="CU448" s="81"/>
      <c r="CV448" s="81"/>
      <c r="CW448" s="81"/>
      <c r="CX448" s="81"/>
      <c r="CY448" s="81"/>
      <c r="CZ448" s="81"/>
      <c r="DA448" s="81"/>
      <c r="DB448" s="81"/>
      <c r="DC448" s="81"/>
      <c r="DD448" s="81"/>
      <c r="DE448" s="81"/>
      <c r="DF448" s="81"/>
      <c r="DG448" s="81"/>
      <c r="DH448" s="81"/>
      <c r="DI448" s="81"/>
      <c r="DJ448" s="81"/>
      <c r="DK448" s="81"/>
      <c r="DL448" s="81"/>
      <c r="DM448" s="81"/>
      <c r="DN448" s="81"/>
      <c r="DO448" s="81"/>
      <c r="DP448" s="81"/>
      <c r="DQ448" s="81"/>
      <c r="DR448" s="81"/>
      <c r="DS448" s="81"/>
    </row>
    <row r="449" spans="2:123" x14ac:dyDescent="0.2">
      <c r="B449" s="78"/>
      <c r="C449" s="78"/>
      <c r="D449" s="79" t="s">
        <v>1066</v>
      </c>
      <c r="E449" s="79" t="s">
        <v>840</v>
      </c>
      <c r="F449" s="79" t="s">
        <v>1091</v>
      </c>
      <c r="G449" s="80"/>
      <c r="H449" s="80">
        <v>45566</v>
      </c>
      <c r="I449" s="80">
        <v>45657</v>
      </c>
      <c r="J449" s="80"/>
      <c r="K449" s="65" t="s">
        <v>49</v>
      </c>
      <c r="L449" s="65" t="s">
        <v>73</v>
      </c>
      <c r="M449" s="65" t="s">
        <v>91</v>
      </c>
      <c r="N449" s="79" t="s">
        <v>377</v>
      </c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>
        <v>0</v>
      </c>
      <c r="AO449" s="81">
        <v>0</v>
      </c>
      <c r="AP449" s="81">
        <v>0</v>
      </c>
      <c r="AQ449" s="81">
        <v>0</v>
      </c>
      <c r="AR449" s="81">
        <v>0</v>
      </c>
      <c r="AS449" s="81">
        <v>0</v>
      </c>
      <c r="AT449" s="81">
        <v>0</v>
      </c>
      <c r="AU449" s="81">
        <v>0</v>
      </c>
      <c r="AV449" s="81">
        <v>0</v>
      </c>
      <c r="AW449" s="81">
        <v>0</v>
      </c>
      <c r="AX449" s="81">
        <v>0</v>
      </c>
      <c r="AY449" s="81">
        <v>0</v>
      </c>
      <c r="AZ449" s="81">
        <v>0</v>
      </c>
      <c r="BA449" s="81">
        <v>0</v>
      </c>
      <c r="BB449" s="81">
        <v>0</v>
      </c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1"/>
      <c r="CH449" s="81"/>
      <c r="CI449" s="81"/>
      <c r="CJ449" s="81"/>
      <c r="CK449" s="81"/>
      <c r="CL449" s="81"/>
      <c r="CM449" s="81"/>
      <c r="CN449" s="81"/>
      <c r="CO449" s="81"/>
      <c r="CP449" s="81"/>
      <c r="CQ449" s="81"/>
      <c r="CR449" s="81"/>
      <c r="CS449" s="81"/>
      <c r="CT449" s="81"/>
      <c r="CU449" s="81"/>
      <c r="CV449" s="81"/>
      <c r="CW449" s="81"/>
      <c r="CX449" s="81"/>
      <c r="CY449" s="81"/>
      <c r="CZ449" s="81"/>
      <c r="DA449" s="81"/>
      <c r="DB449" s="81"/>
      <c r="DC449" s="81"/>
      <c r="DD449" s="81"/>
      <c r="DE449" s="81"/>
      <c r="DF449" s="81"/>
      <c r="DG449" s="81"/>
      <c r="DH449" s="81"/>
      <c r="DI449" s="81"/>
      <c r="DJ449" s="81"/>
      <c r="DK449" s="81"/>
      <c r="DL449" s="81"/>
      <c r="DM449" s="81"/>
      <c r="DN449" s="81"/>
      <c r="DO449" s="81"/>
      <c r="DP449" s="81"/>
      <c r="DQ449" s="81"/>
      <c r="DR449" s="81"/>
      <c r="DS449" s="81"/>
    </row>
    <row r="450" spans="2:123" x14ac:dyDescent="0.2">
      <c r="B450" s="78"/>
      <c r="C450" s="78"/>
      <c r="D450" s="79" t="s">
        <v>1066</v>
      </c>
      <c r="E450" s="79" t="s">
        <v>840</v>
      </c>
      <c r="F450" s="79" t="s">
        <v>1092</v>
      </c>
      <c r="G450" s="80"/>
      <c r="H450" s="80">
        <v>45474</v>
      </c>
      <c r="I450" s="80">
        <v>45565</v>
      </c>
      <c r="J450" s="80"/>
      <c r="K450" s="65" t="s">
        <v>49</v>
      </c>
      <c r="L450" s="65" t="s">
        <v>73</v>
      </c>
      <c r="M450" s="65" t="s">
        <v>91</v>
      </c>
      <c r="N450" s="79" t="s">
        <v>377</v>
      </c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>
        <v>0</v>
      </c>
      <c r="AO450" s="81">
        <v>0</v>
      </c>
      <c r="AP450" s="81">
        <v>0</v>
      </c>
      <c r="AQ450" s="81">
        <v>0</v>
      </c>
      <c r="AR450" s="81">
        <v>0</v>
      </c>
      <c r="AS450" s="81">
        <v>0</v>
      </c>
      <c r="AT450" s="81">
        <v>0</v>
      </c>
      <c r="AU450" s="81">
        <v>0</v>
      </c>
      <c r="AV450" s="81">
        <v>0</v>
      </c>
      <c r="AW450" s="81">
        <v>0</v>
      </c>
      <c r="AX450" s="81">
        <v>0</v>
      </c>
      <c r="AY450" s="81">
        <v>0</v>
      </c>
      <c r="AZ450" s="81">
        <v>0</v>
      </c>
      <c r="BA450" s="81">
        <v>0</v>
      </c>
      <c r="BB450" s="81">
        <v>0</v>
      </c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1"/>
      <c r="CH450" s="81"/>
      <c r="CI450" s="81"/>
      <c r="CJ450" s="81"/>
      <c r="CK450" s="81"/>
      <c r="CL450" s="81"/>
      <c r="CM450" s="81"/>
      <c r="CN450" s="81"/>
      <c r="CO450" s="81"/>
      <c r="CP450" s="81"/>
      <c r="CQ450" s="81"/>
      <c r="CR450" s="81"/>
      <c r="CS450" s="81"/>
      <c r="CT450" s="81"/>
      <c r="CU450" s="81"/>
      <c r="CV450" s="81"/>
      <c r="CW450" s="81"/>
      <c r="CX450" s="81"/>
      <c r="CY450" s="81"/>
      <c r="CZ450" s="81"/>
      <c r="DA450" s="81"/>
      <c r="DB450" s="81"/>
      <c r="DC450" s="81"/>
      <c r="DD450" s="81"/>
      <c r="DE450" s="81"/>
      <c r="DF450" s="81"/>
      <c r="DG450" s="81"/>
      <c r="DH450" s="81"/>
      <c r="DI450" s="81"/>
      <c r="DJ450" s="81"/>
      <c r="DK450" s="81"/>
      <c r="DL450" s="81"/>
      <c r="DM450" s="81"/>
      <c r="DN450" s="81"/>
      <c r="DO450" s="81"/>
      <c r="DP450" s="81"/>
      <c r="DQ450" s="81"/>
      <c r="DR450" s="81"/>
      <c r="DS450" s="81"/>
    </row>
    <row r="451" spans="2:123" x14ac:dyDescent="0.2">
      <c r="B451" s="78"/>
      <c r="C451" s="78"/>
      <c r="D451" s="79" t="s">
        <v>1066</v>
      </c>
      <c r="E451" s="79" t="s">
        <v>840</v>
      </c>
      <c r="F451" s="79" t="s">
        <v>1093</v>
      </c>
      <c r="G451" s="80"/>
      <c r="H451" s="80">
        <v>45383</v>
      </c>
      <c r="I451" s="80">
        <v>45473</v>
      </c>
      <c r="J451" s="80"/>
      <c r="K451" s="65" t="s">
        <v>49</v>
      </c>
      <c r="L451" s="65" t="s">
        <v>73</v>
      </c>
      <c r="M451" s="65" t="s">
        <v>91</v>
      </c>
      <c r="N451" s="79" t="s">
        <v>377</v>
      </c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>
        <v>0</v>
      </c>
      <c r="AO451" s="81">
        <v>0</v>
      </c>
      <c r="AP451" s="81">
        <v>0</v>
      </c>
      <c r="AQ451" s="81">
        <v>0</v>
      </c>
      <c r="AR451" s="81">
        <v>0</v>
      </c>
      <c r="AS451" s="81">
        <v>0</v>
      </c>
      <c r="AT451" s="81">
        <v>0</v>
      </c>
      <c r="AU451" s="81">
        <v>0</v>
      </c>
      <c r="AV451" s="81">
        <v>0</v>
      </c>
      <c r="AW451" s="81">
        <v>0</v>
      </c>
      <c r="AX451" s="81">
        <v>0</v>
      </c>
      <c r="AY451" s="81">
        <v>0</v>
      </c>
      <c r="AZ451" s="81">
        <v>0</v>
      </c>
      <c r="BA451" s="81">
        <v>0</v>
      </c>
      <c r="BB451" s="81">
        <v>0</v>
      </c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1"/>
      <c r="CH451" s="81"/>
      <c r="CI451" s="81"/>
      <c r="CJ451" s="81"/>
      <c r="CK451" s="81"/>
      <c r="CL451" s="81"/>
      <c r="CM451" s="81"/>
      <c r="CN451" s="81"/>
      <c r="CO451" s="81"/>
      <c r="CP451" s="81"/>
      <c r="CQ451" s="81"/>
      <c r="CR451" s="81"/>
      <c r="CS451" s="81"/>
      <c r="CT451" s="81"/>
      <c r="CU451" s="81"/>
      <c r="CV451" s="81"/>
      <c r="CW451" s="81"/>
      <c r="CX451" s="81"/>
      <c r="CY451" s="81"/>
      <c r="CZ451" s="81"/>
      <c r="DA451" s="81"/>
      <c r="DB451" s="81"/>
      <c r="DC451" s="81"/>
      <c r="DD451" s="81"/>
      <c r="DE451" s="81"/>
      <c r="DF451" s="81"/>
      <c r="DG451" s="81"/>
      <c r="DH451" s="81"/>
      <c r="DI451" s="81"/>
      <c r="DJ451" s="81"/>
      <c r="DK451" s="81"/>
      <c r="DL451" s="81"/>
      <c r="DM451" s="81"/>
      <c r="DN451" s="81"/>
      <c r="DO451" s="81"/>
      <c r="DP451" s="81"/>
      <c r="DQ451" s="81"/>
      <c r="DR451" s="81"/>
      <c r="DS451" s="81"/>
    </row>
    <row r="452" spans="2:123" x14ac:dyDescent="0.2">
      <c r="B452" s="78"/>
      <c r="C452" s="78"/>
      <c r="D452" s="79" t="s">
        <v>1066</v>
      </c>
      <c r="E452" s="79" t="s">
        <v>840</v>
      </c>
      <c r="F452" s="79" t="s">
        <v>1094</v>
      </c>
      <c r="G452" s="80"/>
      <c r="H452" s="80">
        <v>45292</v>
      </c>
      <c r="I452" s="80">
        <v>45382</v>
      </c>
      <c r="J452" s="80"/>
      <c r="K452" s="65" t="s">
        <v>49</v>
      </c>
      <c r="L452" s="65" t="s">
        <v>73</v>
      </c>
      <c r="M452" s="65" t="s">
        <v>91</v>
      </c>
      <c r="N452" s="79" t="s">
        <v>377</v>
      </c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>
        <v>0</v>
      </c>
      <c r="AO452" s="81">
        <v>0</v>
      </c>
      <c r="AP452" s="81">
        <v>0</v>
      </c>
      <c r="AQ452" s="81">
        <v>0</v>
      </c>
      <c r="AR452" s="81">
        <v>0</v>
      </c>
      <c r="AS452" s="81">
        <v>0</v>
      </c>
      <c r="AT452" s="81">
        <v>0</v>
      </c>
      <c r="AU452" s="81">
        <v>0</v>
      </c>
      <c r="AV452" s="81">
        <v>0</v>
      </c>
      <c r="AW452" s="81">
        <v>0</v>
      </c>
      <c r="AX452" s="81">
        <v>0</v>
      </c>
      <c r="AY452" s="81">
        <v>0</v>
      </c>
      <c r="AZ452" s="81">
        <v>0</v>
      </c>
      <c r="BA452" s="81">
        <v>0</v>
      </c>
      <c r="BB452" s="81">
        <v>0</v>
      </c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1"/>
      <c r="CH452" s="81"/>
      <c r="CI452" s="81"/>
      <c r="CJ452" s="81"/>
      <c r="CK452" s="81"/>
      <c r="CL452" s="81"/>
      <c r="CM452" s="81"/>
      <c r="CN452" s="81"/>
      <c r="CO452" s="81"/>
      <c r="CP452" s="81"/>
      <c r="CQ452" s="81"/>
      <c r="CR452" s="81"/>
      <c r="CS452" s="81"/>
      <c r="CT452" s="81"/>
      <c r="CU452" s="81"/>
      <c r="CV452" s="81"/>
      <c r="CW452" s="81"/>
      <c r="CX452" s="81"/>
      <c r="CY452" s="81"/>
      <c r="CZ452" s="81"/>
      <c r="DA452" s="81"/>
      <c r="DB452" s="81"/>
      <c r="DC452" s="81"/>
      <c r="DD452" s="81"/>
      <c r="DE452" s="81"/>
      <c r="DF452" s="81"/>
      <c r="DG452" s="81"/>
      <c r="DH452" s="81"/>
      <c r="DI452" s="81"/>
      <c r="DJ452" s="81"/>
      <c r="DK452" s="81"/>
      <c r="DL452" s="81"/>
      <c r="DM452" s="81"/>
      <c r="DN452" s="81"/>
      <c r="DO452" s="81"/>
      <c r="DP452" s="81"/>
      <c r="DQ452" s="81"/>
      <c r="DR452" s="81"/>
      <c r="DS452" s="81"/>
    </row>
    <row r="453" spans="2:123" x14ac:dyDescent="0.2">
      <c r="B453" s="78"/>
      <c r="C453" s="78"/>
      <c r="D453" s="79" t="s">
        <v>1066</v>
      </c>
      <c r="E453" s="79" t="s">
        <v>840</v>
      </c>
      <c r="F453" s="79" t="s">
        <v>1095</v>
      </c>
      <c r="G453" s="80"/>
      <c r="H453" s="80">
        <v>45658</v>
      </c>
      <c r="I453" s="80">
        <v>45838</v>
      </c>
      <c r="J453" s="80"/>
      <c r="K453" s="65" t="s">
        <v>49</v>
      </c>
      <c r="L453" s="65" t="s">
        <v>73</v>
      </c>
      <c r="M453" s="65" t="s">
        <v>91</v>
      </c>
      <c r="N453" s="79" t="s">
        <v>377</v>
      </c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>
        <v>0</v>
      </c>
      <c r="AO453" s="81">
        <v>0</v>
      </c>
      <c r="AP453" s="81">
        <v>0</v>
      </c>
      <c r="AQ453" s="81">
        <v>0</v>
      </c>
      <c r="AR453" s="81">
        <v>0</v>
      </c>
      <c r="AS453" s="81">
        <v>0</v>
      </c>
      <c r="AT453" s="81">
        <v>0</v>
      </c>
      <c r="AU453" s="81">
        <v>0</v>
      </c>
      <c r="AV453" s="81">
        <v>0</v>
      </c>
      <c r="AW453" s="81">
        <v>0</v>
      </c>
      <c r="AX453" s="81">
        <v>0</v>
      </c>
      <c r="AY453" s="81">
        <v>0</v>
      </c>
      <c r="AZ453" s="81">
        <v>6850.8287292817677</v>
      </c>
      <c r="BA453" s="81">
        <v>6187.8453038674033</v>
      </c>
      <c r="BB453" s="81">
        <v>6850.8287292817677</v>
      </c>
      <c r="BC453" s="81">
        <v>6629.8342541436468</v>
      </c>
      <c r="BD453" s="81"/>
      <c r="BE453" s="81">
        <v>6629.8342541436468</v>
      </c>
      <c r="BF453" s="81">
        <v>0</v>
      </c>
      <c r="BG453" s="81">
        <v>0</v>
      </c>
      <c r="BH453" s="81">
        <v>0</v>
      </c>
      <c r="BI453" s="81">
        <v>0</v>
      </c>
      <c r="BJ453" s="81">
        <v>0</v>
      </c>
      <c r="BK453" s="81">
        <v>0</v>
      </c>
      <c r="BL453" s="81">
        <v>0</v>
      </c>
      <c r="BM453" s="81">
        <v>0</v>
      </c>
      <c r="BN453" s="81">
        <v>0</v>
      </c>
      <c r="BO453" s="81">
        <v>0</v>
      </c>
      <c r="BP453" s="81">
        <v>0</v>
      </c>
      <c r="BQ453" s="81">
        <v>0</v>
      </c>
      <c r="BR453" s="81">
        <v>0</v>
      </c>
      <c r="BS453" s="81">
        <v>0</v>
      </c>
      <c r="BT453" s="81">
        <v>0</v>
      </c>
      <c r="BU453" s="81">
        <v>0</v>
      </c>
      <c r="BV453" s="81">
        <v>0</v>
      </c>
      <c r="BW453" s="81">
        <v>0</v>
      </c>
      <c r="BX453" s="81"/>
      <c r="BY453" s="81"/>
      <c r="BZ453" s="81"/>
      <c r="CA453" s="81"/>
      <c r="CB453" s="81"/>
      <c r="CC453" s="81"/>
      <c r="CD453" s="81"/>
      <c r="CE453" s="81"/>
      <c r="CF453" s="81"/>
      <c r="CG453" s="81"/>
      <c r="CH453" s="81"/>
      <c r="CI453" s="81"/>
      <c r="CJ453" s="81"/>
      <c r="CK453" s="81"/>
      <c r="CL453" s="81"/>
      <c r="CM453" s="81"/>
      <c r="CN453" s="81"/>
      <c r="CO453" s="81"/>
      <c r="CP453" s="81"/>
      <c r="CQ453" s="81"/>
      <c r="CR453" s="81"/>
      <c r="CS453" s="81"/>
      <c r="CT453" s="81"/>
      <c r="CU453" s="81"/>
      <c r="CV453" s="81"/>
      <c r="CW453" s="81"/>
      <c r="CX453" s="81"/>
      <c r="CY453" s="81"/>
      <c r="CZ453" s="81"/>
      <c r="DA453" s="81"/>
      <c r="DB453" s="81"/>
      <c r="DC453" s="81"/>
      <c r="DD453" s="81"/>
      <c r="DE453" s="81"/>
      <c r="DF453" s="81"/>
      <c r="DG453" s="81"/>
      <c r="DH453" s="81"/>
      <c r="DI453" s="81"/>
      <c r="DJ453" s="81"/>
      <c r="DK453" s="81"/>
      <c r="DL453" s="81"/>
      <c r="DM453" s="81"/>
      <c r="DN453" s="81"/>
      <c r="DO453" s="81"/>
      <c r="DP453" s="81"/>
      <c r="DQ453" s="81"/>
      <c r="DR453" s="81"/>
      <c r="DS453" s="81"/>
    </row>
    <row r="454" spans="2:123" x14ac:dyDescent="0.2">
      <c r="B454" s="78"/>
      <c r="C454" s="78"/>
      <c r="D454" s="79" t="s">
        <v>1066</v>
      </c>
      <c r="E454" s="79" t="s">
        <v>840</v>
      </c>
      <c r="F454" s="79" t="s">
        <v>1096</v>
      </c>
      <c r="G454" s="80"/>
      <c r="H454" s="80">
        <v>45566</v>
      </c>
      <c r="I454" s="80">
        <v>45657</v>
      </c>
      <c r="J454" s="80"/>
      <c r="K454" s="65" t="s">
        <v>49</v>
      </c>
      <c r="L454" s="65" t="s">
        <v>73</v>
      </c>
      <c r="M454" s="65" t="s">
        <v>91</v>
      </c>
      <c r="N454" s="79" t="s">
        <v>377</v>
      </c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>
        <v>0</v>
      </c>
      <c r="AO454" s="81">
        <v>0</v>
      </c>
      <c r="AP454" s="81">
        <v>0</v>
      </c>
      <c r="AQ454" s="81">
        <v>0</v>
      </c>
      <c r="AR454" s="81">
        <v>0</v>
      </c>
      <c r="AS454" s="81">
        <v>0</v>
      </c>
      <c r="AT454" s="81">
        <v>0</v>
      </c>
      <c r="AU454" s="81">
        <v>0</v>
      </c>
      <c r="AV454" s="81">
        <v>0</v>
      </c>
      <c r="AW454" s="81">
        <v>0</v>
      </c>
      <c r="AX454" s="81">
        <v>0</v>
      </c>
      <c r="AY454" s="81">
        <v>5000</v>
      </c>
      <c r="AZ454" s="81">
        <v>0</v>
      </c>
      <c r="BA454" s="81">
        <v>0</v>
      </c>
      <c r="BB454" s="81">
        <v>0</v>
      </c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1"/>
      <c r="CH454" s="81"/>
      <c r="CI454" s="81"/>
      <c r="CJ454" s="81"/>
      <c r="CK454" s="81"/>
      <c r="CL454" s="81"/>
      <c r="CM454" s="81"/>
      <c r="CN454" s="81"/>
      <c r="CO454" s="81"/>
      <c r="CP454" s="81"/>
      <c r="CQ454" s="81"/>
      <c r="CR454" s="81"/>
      <c r="CS454" s="81"/>
      <c r="CT454" s="81"/>
      <c r="CU454" s="81"/>
      <c r="CV454" s="81"/>
      <c r="CW454" s="81"/>
      <c r="CX454" s="81"/>
      <c r="CY454" s="81"/>
      <c r="CZ454" s="81"/>
      <c r="DA454" s="81"/>
      <c r="DB454" s="81"/>
      <c r="DC454" s="81"/>
      <c r="DD454" s="81"/>
      <c r="DE454" s="81"/>
      <c r="DF454" s="81"/>
      <c r="DG454" s="81"/>
      <c r="DH454" s="81"/>
      <c r="DI454" s="81"/>
      <c r="DJ454" s="81"/>
      <c r="DK454" s="81"/>
      <c r="DL454" s="81"/>
      <c r="DM454" s="81"/>
      <c r="DN454" s="81"/>
      <c r="DO454" s="81"/>
      <c r="DP454" s="81"/>
      <c r="DQ454" s="81"/>
      <c r="DR454" s="81"/>
      <c r="DS454" s="81"/>
    </row>
    <row r="455" spans="2:123" x14ac:dyDescent="0.2">
      <c r="B455" s="78"/>
      <c r="C455" s="78"/>
      <c r="D455" s="79" t="s">
        <v>1066</v>
      </c>
      <c r="E455" s="79" t="s">
        <v>840</v>
      </c>
      <c r="F455" s="79" t="s">
        <v>1097</v>
      </c>
      <c r="G455" s="80"/>
      <c r="H455" s="80">
        <v>45566</v>
      </c>
      <c r="I455" s="80">
        <v>45657</v>
      </c>
      <c r="J455" s="80"/>
      <c r="K455" s="65" t="s">
        <v>49</v>
      </c>
      <c r="L455" s="65" t="s">
        <v>73</v>
      </c>
      <c r="M455" s="65" t="s">
        <v>91</v>
      </c>
      <c r="N455" s="79" t="s">
        <v>377</v>
      </c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>
        <v>0</v>
      </c>
      <c r="AO455" s="81">
        <v>0</v>
      </c>
      <c r="AP455" s="81">
        <v>0</v>
      </c>
      <c r="AQ455" s="81">
        <v>0</v>
      </c>
      <c r="AR455" s="81">
        <v>0</v>
      </c>
      <c r="AS455" s="81">
        <v>0</v>
      </c>
      <c r="AT455" s="81">
        <v>0</v>
      </c>
      <c r="AU455" s="81">
        <v>0</v>
      </c>
      <c r="AV455" s="81">
        <v>0</v>
      </c>
      <c r="AW455" s="81">
        <v>0</v>
      </c>
      <c r="AX455" s="81">
        <v>0</v>
      </c>
      <c r="AY455" s="81">
        <v>1250</v>
      </c>
      <c r="AZ455" s="81">
        <v>0</v>
      </c>
      <c r="BA455" s="81">
        <v>0</v>
      </c>
      <c r="BB455" s="81">
        <v>0</v>
      </c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1"/>
      <c r="CH455" s="81"/>
      <c r="CI455" s="81"/>
      <c r="CJ455" s="81"/>
      <c r="CK455" s="81"/>
      <c r="CL455" s="81"/>
      <c r="CM455" s="81"/>
      <c r="CN455" s="81"/>
      <c r="CO455" s="81"/>
      <c r="CP455" s="81"/>
      <c r="CQ455" s="81"/>
      <c r="CR455" s="81"/>
      <c r="CS455" s="81"/>
      <c r="CT455" s="81"/>
      <c r="CU455" s="81"/>
      <c r="CV455" s="81"/>
      <c r="CW455" s="81"/>
      <c r="CX455" s="81"/>
      <c r="CY455" s="81"/>
      <c r="CZ455" s="81"/>
      <c r="DA455" s="81"/>
      <c r="DB455" s="81"/>
      <c r="DC455" s="81"/>
      <c r="DD455" s="81"/>
      <c r="DE455" s="81"/>
      <c r="DF455" s="81"/>
      <c r="DG455" s="81"/>
      <c r="DH455" s="81"/>
      <c r="DI455" s="81"/>
      <c r="DJ455" s="81"/>
      <c r="DK455" s="81"/>
      <c r="DL455" s="81"/>
      <c r="DM455" s="81"/>
      <c r="DN455" s="81"/>
      <c r="DO455" s="81"/>
      <c r="DP455" s="81"/>
      <c r="DQ455" s="81"/>
      <c r="DR455" s="81"/>
      <c r="DS455" s="81"/>
    </row>
    <row r="456" spans="2:123" x14ac:dyDescent="0.2">
      <c r="B456" s="78"/>
      <c r="C456" s="78"/>
      <c r="D456" s="79" t="s">
        <v>1066</v>
      </c>
      <c r="E456" s="79" t="s">
        <v>840</v>
      </c>
      <c r="F456" s="79" t="s">
        <v>1098</v>
      </c>
      <c r="G456" s="80"/>
      <c r="H456" s="80">
        <v>45474</v>
      </c>
      <c r="I456" s="80">
        <v>45565</v>
      </c>
      <c r="J456" s="80"/>
      <c r="K456" s="65" t="s">
        <v>49</v>
      </c>
      <c r="L456" s="65" t="s">
        <v>73</v>
      </c>
      <c r="M456" s="65" t="s">
        <v>91</v>
      </c>
      <c r="N456" s="79" t="s">
        <v>377</v>
      </c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>
        <v>0</v>
      </c>
      <c r="AO456" s="81">
        <v>0</v>
      </c>
      <c r="AP456" s="81">
        <v>0</v>
      </c>
      <c r="AQ456" s="81">
        <v>0</v>
      </c>
      <c r="AR456" s="81">
        <v>0</v>
      </c>
      <c r="AS456" s="81">
        <v>0</v>
      </c>
      <c r="AT456" s="81">
        <v>0</v>
      </c>
      <c r="AU456" s="81">
        <v>0</v>
      </c>
      <c r="AV456" s="81">
        <v>0</v>
      </c>
      <c r="AW456" s="81">
        <v>0</v>
      </c>
      <c r="AX456" s="81">
        <v>0</v>
      </c>
      <c r="AY456" s="81">
        <v>0</v>
      </c>
      <c r="AZ456" s="81">
        <v>0</v>
      </c>
      <c r="BA456" s="81">
        <v>0</v>
      </c>
      <c r="BB456" s="81">
        <v>0</v>
      </c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1"/>
      <c r="CH456" s="81"/>
      <c r="CI456" s="81"/>
      <c r="CJ456" s="81"/>
      <c r="CK456" s="81"/>
      <c r="CL456" s="81"/>
      <c r="CM456" s="81"/>
      <c r="CN456" s="81"/>
      <c r="CO456" s="81"/>
      <c r="CP456" s="81"/>
      <c r="CQ456" s="81"/>
      <c r="CR456" s="81"/>
      <c r="CS456" s="81"/>
      <c r="CT456" s="81"/>
      <c r="CU456" s="81"/>
      <c r="CV456" s="81"/>
      <c r="CW456" s="81"/>
      <c r="CX456" s="81"/>
      <c r="CY456" s="81"/>
      <c r="CZ456" s="81"/>
      <c r="DA456" s="81"/>
      <c r="DB456" s="81"/>
      <c r="DC456" s="81"/>
      <c r="DD456" s="81"/>
      <c r="DE456" s="81"/>
      <c r="DF456" s="81"/>
      <c r="DG456" s="81"/>
      <c r="DH456" s="81"/>
      <c r="DI456" s="81"/>
      <c r="DJ456" s="81"/>
      <c r="DK456" s="81"/>
      <c r="DL456" s="81"/>
      <c r="DM456" s="81"/>
      <c r="DN456" s="81"/>
      <c r="DO456" s="81"/>
      <c r="DP456" s="81"/>
      <c r="DQ456" s="81"/>
      <c r="DR456" s="81"/>
      <c r="DS456" s="81"/>
    </row>
    <row r="457" spans="2:123" x14ac:dyDescent="0.2">
      <c r="B457" s="78"/>
      <c r="C457" s="78"/>
      <c r="D457" s="79" t="s">
        <v>1066</v>
      </c>
      <c r="E457" s="79" t="s">
        <v>840</v>
      </c>
      <c r="F457" s="79" t="s">
        <v>1099</v>
      </c>
      <c r="G457" s="80"/>
      <c r="H457" s="80">
        <v>45474</v>
      </c>
      <c r="I457" s="80">
        <v>45565</v>
      </c>
      <c r="J457" s="80"/>
      <c r="K457" s="65" t="s">
        <v>49</v>
      </c>
      <c r="L457" s="65" t="s">
        <v>73</v>
      </c>
      <c r="M457" s="65" t="s">
        <v>91</v>
      </c>
      <c r="N457" s="79" t="s">
        <v>377</v>
      </c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>
        <v>0</v>
      </c>
      <c r="AO457" s="81">
        <v>0</v>
      </c>
      <c r="AP457" s="81">
        <v>0</v>
      </c>
      <c r="AQ457" s="81">
        <v>0</v>
      </c>
      <c r="AR457" s="81">
        <v>0</v>
      </c>
      <c r="AS457" s="81">
        <v>0</v>
      </c>
      <c r="AT457" s="81">
        <v>0</v>
      </c>
      <c r="AU457" s="81">
        <v>0</v>
      </c>
      <c r="AV457" s="81">
        <v>0</v>
      </c>
      <c r="AW457" s="81">
        <v>0</v>
      </c>
      <c r="AX457" s="81">
        <v>0</v>
      </c>
      <c r="AY457" s="81">
        <v>0</v>
      </c>
      <c r="AZ457" s="81">
        <v>0</v>
      </c>
      <c r="BA457" s="81">
        <v>0</v>
      </c>
      <c r="BB457" s="81">
        <v>0</v>
      </c>
      <c r="BC457" s="81"/>
      <c r="BD457" s="81"/>
      <c r="BE457" s="81"/>
      <c r="BF457" s="81"/>
      <c r="BG457" s="81"/>
      <c r="BH457" s="81"/>
      <c r="BI457" s="81"/>
      <c r="BJ457" s="81"/>
      <c r="BK457" s="81"/>
      <c r="BL457" s="81"/>
      <c r="BM457" s="81"/>
      <c r="BN457" s="81"/>
      <c r="BO457" s="81"/>
      <c r="BP457" s="81"/>
      <c r="BQ457" s="81"/>
      <c r="BR457" s="81"/>
      <c r="BS457" s="81"/>
      <c r="BT457" s="81"/>
      <c r="BU457" s="81"/>
      <c r="BV457" s="81"/>
      <c r="BW457" s="81"/>
      <c r="BX457" s="81"/>
      <c r="BY457" s="81"/>
      <c r="BZ457" s="81"/>
      <c r="CA457" s="81"/>
      <c r="CB457" s="81"/>
      <c r="CC457" s="81"/>
      <c r="CD457" s="81"/>
      <c r="CE457" s="81"/>
      <c r="CF457" s="81"/>
      <c r="CG457" s="81"/>
      <c r="CH457" s="81"/>
      <c r="CI457" s="81"/>
      <c r="CJ457" s="81"/>
      <c r="CK457" s="81"/>
      <c r="CL457" s="81"/>
      <c r="CM457" s="81"/>
      <c r="CN457" s="81"/>
      <c r="CO457" s="81"/>
      <c r="CP457" s="81"/>
      <c r="CQ457" s="81"/>
      <c r="CR457" s="81"/>
      <c r="CS457" s="81"/>
      <c r="CT457" s="81"/>
      <c r="CU457" s="81"/>
      <c r="CV457" s="81"/>
      <c r="CW457" s="81"/>
      <c r="CX457" s="81"/>
      <c r="CY457" s="81"/>
      <c r="CZ457" s="81"/>
      <c r="DA457" s="81"/>
      <c r="DB457" s="81"/>
      <c r="DC457" s="81"/>
      <c r="DD457" s="81"/>
      <c r="DE457" s="81"/>
      <c r="DF457" s="81"/>
      <c r="DG457" s="81"/>
      <c r="DH457" s="81"/>
      <c r="DI457" s="81"/>
      <c r="DJ457" s="81"/>
      <c r="DK457" s="81"/>
      <c r="DL457" s="81"/>
      <c r="DM457" s="81"/>
      <c r="DN457" s="81"/>
      <c r="DO457" s="81"/>
      <c r="DP457" s="81"/>
      <c r="DQ457" s="81"/>
      <c r="DR457" s="81"/>
      <c r="DS457" s="81"/>
    </row>
    <row r="458" spans="2:123" x14ac:dyDescent="0.2">
      <c r="B458" s="78"/>
      <c r="C458" s="78"/>
      <c r="D458" s="79" t="s">
        <v>1066</v>
      </c>
      <c r="E458" s="79" t="s">
        <v>840</v>
      </c>
      <c r="F458" s="79" t="s">
        <v>1100</v>
      </c>
      <c r="G458" s="80"/>
      <c r="H458" s="80">
        <v>45566</v>
      </c>
      <c r="I458" s="80">
        <v>45626</v>
      </c>
      <c r="J458" s="80"/>
      <c r="K458" s="65" t="s">
        <v>49</v>
      </c>
      <c r="L458" s="65" t="s">
        <v>73</v>
      </c>
      <c r="M458" s="65" t="s">
        <v>91</v>
      </c>
      <c r="N458" s="79" t="s">
        <v>377</v>
      </c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>
        <v>0</v>
      </c>
      <c r="AO458" s="81">
        <v>0</v>
      </c>
      <c r="AP458" s="81">
        <v>0</v>
      </c>
      <c r="AQ458" s="81">
        <v>0</v>
      </c>
      <c r="AR458" s="81">
        <v>0</v>
      </c>
      <c r="AS458" s="81">
        <v>0</v>
      </c>
      <c r="AT458" s="81">
        <v>0</v>
      </c>
      <c r="AU458" s="81">
        <v>0</v>
      </c>
      <c r="AV458" s="81">
        <v>0</v>
      </c>
      <c r="AW458" s="81">
        <v>0</v>
      </c>
      <c r="AX458" s="81">
        <v>0</v>
      </c>
      <c r="AY458" s="81">
        <v>0</v>
      </c>
      <c r="AZ458" s="81">
        <v>0</v>
      </c>
      <c r="BA458" s="81">
        <v>0</v>
      </c>
      <c r="BB458" s="81">
        <v>0</v>
      </c>
      <c r="BC458" s="81"/>
      <c r="BD458" s="81"/>
      <c r="BE458" s="81"/>
      <c r="BF458" s="81"/>
      <c r="BG458" s="81"/>
      <c r="BH458" s="81"/>
      <c r="BI458" s="81"/>
      <c r="BJ458" s="81"/>
      <c r="BK458" s="81"/>
      <c r="BL458" s="81"/>
      <c r="BM458" s="81"/>
      <c r="BN458" s="81"/>
      <c r="BO458" s="81"/>
      <c r="BP458" s="81"/>
      <c r="BQ458" s="81"/>
      <c r="BR458" s="81"/>
      <c r="BS458" s="81"/>
      <c r="BT458" s="81"/>
      <c r="BU458" s="81"/>
      <c r="BV458" s="81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  <c r="CN458" s="81"/>
      <c r="CO458" s="81"/>
      <c r="CP458" s="81"/>
      <c r="CQ458" s="81"/>
      <c r="CR458" s="81"/>
      <c r="CS458" s="81"/>
      <c r="CT458" s="81"/>
      <c r="CU458" s="81"/>
      <c r="CV458" s="81"/>
      <c r="CW458" s="81"/>
      <c r="CX458" s="81"/>
      <c r="CY458" s="81"/>
      <c r="CZ458" s="81"/>
      <c r="DA458" s="81"/>
      <c r="DB458" s="81"/>
      <c r="DC458" s="81"/>
      <c r="DD458" s="81"/>
      <c r="DE458" s="81"/>
      <c r="DF458" s="81"/>
      <c r="DG458" s="81"/>
      <c r="DH458" s="81"/>
      <c r="DI458" s="81"/>
      <c r="DJ458" s="81"/>
      <c r="DK458" s="81"/>
      <c r="DL458" s="81"/>
      <c r="DM458" s="81"/>
      <c r="DN458" s="81"/>
      <c r="DO458" s="81"/>
      <c r="DP458" s="81"/>
      <c r="DQ458" s="81"/>
      <c r="DR458" s="81"/>
      <c r="DS458" s="81"/>
    </row>
    <row r="459" spans="2:123" x14ac:dyDescent="0.2">
      <c r="B459" s="78"/>
      <c r="C459" s="78"/>
      <c r="D459" s="79" t="s">
        <v>1066</v>
      </c>
      <c r="E459" s="79" t="s">
        <v>840</v>
      </c>
      <c r="F459" s="79" t="s">
        <v>1101</v>
      </c>
      <c r="G459" s="80"/>
      <c r="H459" s="80">
        <v>45474</v>
      </c>
      <c r="I459" s="80">
        <v>45565</v>
      </c>
      <c r="J459" s="80"/>
      <c r="K459" s="65" t="s">
        <v>49</v>
      </c>
      <c r="L459" s="65" t="s">
        <v>73</v>
      </c>
      <c r="M459" s="65" t="s">
        <v>91</v>
      </c>
      <c r="N459" s="79" t="s">
        <v>377</v>
      </c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>
        <v>0</v>
      </c>
      <c r="AO459" s="81">
        <v>0</v>
      </c>
      <c r="AP459" s="81">
        <v>0</v>
      </c>
      <c r="AQ459" s="81">
        <v>0</v>
      </c>
      <c r="AR459" s="81">
        <v>0</v>
      </c>
      <c r="AS459" s="81">
        <v>0</v>
      </c>
      <c r="AT459" s="81">
        <v>0</v>
      </c>
      <c r="AU459" s="81">
        <v>0</v>
      </c>
      <c r="AV459" s="81">
        <v>0</v>
      </c>
      <c r="AW459" s="81">
        <v>0</v>
      </c>
      <c r="AX459" s="81">
        <v>0</v>
      </c>
      <c r="AY459" s="81">
        <v>0</v>
      </c>
      <c r="AZ459" s="81">
        <v>0</v>
      </c>
      <c r="BA459" s="81">
        <v>0</v>
      </c>
      <c r="BB459" s="81">
        <v>0</v>
      </c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  <c r="CN459" s="81"/>
      <c r="CO459" s="81"/>
      <c r="CP459" s="81"/>
      <c r="CQ459" s="81"/>
      <c r="CR459" s="81"/>
      <c r="CS459" s="81"/>
      <c r="CT459" s="81"/>
      <c r="CU459" s="81"/>
      <c r="CV459" s="81"/>
      <c r="CW459" s="81"/>
      <c r="CX459" s="81"/>
      <c r="CY459" s="81"/>
      <c r="CZ459" s="81"/>
      <c r="DA459" s="81"/>
      <c r="DB459" s="81"/>
      <c r="DC459" s="81"/>
      <c r="DD459" s="81"/>
      <c r="DE459" s="81"/>
      <c r="DF459" s="81"/>
      <c r="DG459" s="81"/>
      <c r="DH459" s="81"/>
      <c r="DI459" s="81"/>
      <c r="DJ459" s="81"/>
      <c r="DK459" s="81"/>
      <c r="DL459" s="81"/>
      <c r="DM459" s="81"/>
      <c r="DN459" s="81"/>
      <c r="DO459" s="81"/>
      <c r="DP459" s="81"/>
      <c r="DQ459" s="81"/>
      <c r="DR459" s="81"/>
      <c r="DS459" s="81"/>
    </row>
    <row r="460" spans="2:123" x14ac:dyDescent="0.2">
      <c r="B460" s="78"/>
      <c r="C460" s="78"/>
      <c r="D460" s="79" t="s">
        <v>1102</v>
      </c>
      <c r="E460" s="79" t="s">
        <v>969</v>
      </c>
      <c r="F460" s="79" t="s">
        <v>1103</v>
      </c>
      <c r="G460" s="80"/>
      <c r="H460" s="80">
        <v>45474</v>
      </c>
      <c r="I460" s="80">
        <v>45565</v>
      </c>
      <c r="J460" s="80"/>
      <c r="K460" s="65" t="s">
        <v>46</v>
      </c>
      <c r="L460" s="65" t="s">
        <v>70</v>
      </c>
      <c r="M460" s="65" t="s">
        <v>93</v>
      </c>
      <c r="N460" s="79" t="s">
        <v>377</v>
      </c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>
        <v>0</v>
      </c>
      <c r="AO460" s="81">
        <v>0</v>
      </c>
      <c r="AP460" s="81">
        <v>0</v>
      </c>
      <c r="AQ460" s="81">
        <v>0</v>
      </c>
      <c r="AR460" s="81">
        <v>0</v>
      </c>
      <c r="AS460" s="81"/>
      <c r="AT460" s="81">
        <v>0</v>
      </c>
      <c r="AU460" s="81">
        <v>0</v>
      </c>
      <c r="AV460" s="81">
        <v>0</v>
      </c>
      <c r="AW460" s="81">
        <v>0</v>
      </c>
      <c r="AX460" s="81">
        <v>0</v>
      </c>
      <c r="AY460" s="81">
        <v>2129.483592683519</v>
      </c>
      <c r="AZ460" s="81">
        <v>0</v>
      </c>
      <c r="BA460" s="81">
        <v>0</v>
      </c>
      <c r="BB460" s="81">
        <v>0</v>
      </c>
      <c r="BC460" s="81"/>
      <c r="BD460" s="81"/>
      <c r="BE460" s="81"/>
      <c r="BF460" s="81"/>
      <c r="BG460" s="81"/>
      <c r="BH460" s="81"/>
      <c r="BI460" s="81"/>
      <c r="BJ460" s="81"/>
      <c r="BK460" s="81"/>
      <c r="BL460" s="81"/>
      <c r="BM460" s="81"/>
      <c r="BN460" s="81"/>
      <c r="BO460" s="81"/>
      <c r="BP460" s="81"/>
      <c r="BQ460" s="81"/>
      <c r="BR460" s="81"/>
      <c r="BS460" s="81"/>
      <c r="BT460" s="81"/>
      <c r="BU460" s="81"/>
      <c r="BV460" s="81"/>
      <c r="BW460" s="81"/>
      <c r="BX460" s="81"/>
      <c r="BY460" s="81"/>
      <c r="BZ460" s="81"/>
      <c r="CA460" s="81"/>
      <c r="CB460" s="81"/>
      <c r="CC460" s="81"/>
      <c r="CD460" s="81"/>
      <c r="CE460" s="81"/>
      <c r="CF460" s="81"/>
      <c r="CG460" s="81"/>
      <c r="CH460" s="81"/>
      <c r="CI460" s="81"/>
      <c r="CJ460" s="81"/>
      <c r="CK460" s="81"/>
      <c r="CL460" s="81"/>
      <c r="CM460" s="81"/>
      <c r="CN460" s="81"/>
      <c r="CO460" s="81"/>
      <c r="CP460" s="81"/>
      <c r="CQ460" s="81"/>
      <c r="CR460" s="81"/>
      <c r="CS460" s="81"/>
      <c r="CT460" s="81"/>
      <c r="CU460" s="81"/>
      <c r="CV460" s="81"/>
      <c r="CW460" s="81"/>
      <c r="CX460" s="81"/>
      <c r="CY460" s="81"/>
      <c r="CZ460" s="81"/>
      <c r="DA460" s="81"/>
      <c r="DB460" s="81"/>
      <c r="DC460" s="81"/>
      <c r="DD460" s="81"/>
      <c r="DE460" s="81"/>
      <c r="DF460" s="81"/>
      <c r="DG460" s="81"/>
      <c r="DH460" s="81"/>
      <c r="DI460" s="81"/>
      <c r="DJ460" s="81"/>
      <c r="DK460" s="81"/>
      <c r="DL460" s="81"/>
      <c r="DM460" s="81"/>
      <c r="DN460" s="81"/>
      <c r="DO460" s="81"/>
      <c r="DP460" s="81"/>
      <c r="DQ460" s="81"/>
      <c r="DR460" s="81"/>
      <c r="DS460" s="81"/>
    </row>
    <row r="461" spans="2:123" x14ac:dyDescent="0.2">
      <c r="B461" s="78"/>
      <c r="C461" s="78"/>
      <c r="D461" s="79" t="s">
        <v>1104</v>
      </c>
      <c r="E461" s="79" t="s">
        <v>168</v>
      </c>
      <c r="F461" s="79" t="s">
        <v>1087</v>
      </c>
      <c r="G461" s="80"/>
      <c r="H461" s="80">
        <v>45444</v>
      </c>
      <c r="I461" s="80">
        <v>45535</v>
      </c>
      <c r="J461" s="80"/>
      <c r="K461" s="65" t="s">
        <v>63</v>
      </c>
      <c r="L461" s="65" t="s">
        <v>73</v>
      </c>
      <c r="M461" s="65" t="s">
        <v>93</v>
      </c>
      <c r="N461" s="79" t="s">
        <v>377</v>
      </c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  <c r="AY461" s="81"/>
      <c r="AZ461" s="81">
        <v>0</v>
      </c>
      <c r="BA461" s="81">
        <v>0</v>
      </c>
      <c r="BB461" s="81">
        <v>0</v>
      </c>
      <c r="BC461" s="81"/>
      <c r="BD461" s="81"/>
      <c r="BE461" s="81"/>
      <c r="BF461" s="81"/>
      <c r="BG461" s="81"/>
      <c r="BH461" s="81"/>
      <c r="BI461" s="81"/>
      <c r="BJ461" s="81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  <c r="CD461" s="81"/>
      <c r="CE461" s="81"/>
      <c r="CF461" s="81"/>
      <c r="CG461" s="81"/>
      <c r="CH461" s="81"/>
      <c r="CI461" s="81"/>
      <c r="CJ461" s="81"/>
      <c r="CK461" s="81"/>
      <c r="CL461" s="81"/>
      <c r="CM461" s="81"/>
      <c r="CN461" s="81"/>
      <c r="CO461" s="81"/>
      <c r="CP461" s="81"/>
      <c r="CQ461" s="81"/>
      <c r="CR461" s="81"/>
      <c r="CS461" s="81"/>
      <c r="CT461" s="81"/>
      <c r="CU461" s="81"/>
      <c r="CV461" s="81"/>
      <c r="CW461" s="81"/>
      <c r="CX461" s="81"/>
      <c r="CY461" s="81"/>
      <c r="CZ461" s="81"/>
      <c r="DA461" s="81"/>
      <c r="DB461" s="81"/>
      <c r="DC461" s="81"/>
      <c r="DD461" s="81"/>
      <c r="DE461" s="81"/>
      <c r="DF461" s="81"/>
      <c r="DG461" s="81"/>
      <c r="DH461" s="81"/>
      <c r="DI461" s="81"/>
      <c r="DJ461" s="81"/>
      <c r="DK461" s="81"/>
      <c r="DL461" s="81"/>
      <c r="DM461" s="81"/>
      <c r="DN461" s="81"/>
      <c r="DO461" s="81"/>
      <c r="DP461" s="81"/>
      <c r="DQ461" s="81"/>
      <c r="DR461" s="81"/>
      <c r="DS461" s="81"/>
    </row>
    <row r="462" spans="2:123" x14ac:dyDescent="0.2">
      <c r="B462" s="78"/>
      <c r="C462" s="78"/>
      <c r="D462" s="79" t="s">
        <v>191</v>
      </c>
      <c r="E462" s="79" t="s">
        <v>969</v>
      </c>
      <c r="F462" s="79" t="s">
        <v>1106</v>
      </c>
      <c r="G462" s="80"/>
      <c r="H462" s="80"/>
      <c r="I462" s="80"/>
      <c r="J462" s="80"/>
      <c r="K462" s="65" t="s">
        <v>46</v>
      </c>
      <c r="L462" s="65" t="s">
        <v>70</v>
      </c>
      <c r="M462" s="65" t="s">
        <v>93</v>
      </c>
      <c r="N462" s="79" t="s">
        <v>377</v>
      </c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  <c r="AY462" s="81"/>
      <c r="AZ462" s="81">
        <v>0</v>
      </c>
      <c r="BA462" s="81">
        <v>0</v>
      </c>
      <c r="BB462" s="81">
        <v>0</v>
      </c>
      <c r="BC462" s="81">
        <v>0</v>
      </c>
      <c r="BD462" s="81">
        <v>0</v>
      </c>
      <c r="BE462" s="81">
        <v>0</v>
      </c>
      <c r="BF462" s="81">
        <v>0</v>
      </c>
      <c r="BG462" s="81">
        <v>0</v>
      </c>
      <c r="BH462" s="81">
        <v>0</v>
      </c>
      <c r="BI462" s="81">
        <v>0</v>
      </c>
      <c r="BJ462" s="81">
        <v>0</v>
      </c>
      <c r="BK462" s="81">
        <v>0</v>
      </c>
      <c r="BL462" s="81">
        <v>0</v>
      </c>
      <c r="BM462" s="81">
        <v>0</v>
      </c>
      <c r="BN462" s="81">
        <v>0</v>
      </c>
      <c r="BO462" s="81">
        <v>0</v>
      </c>
      <c r="BP462" s="81">
        <v>0</v>
      </c>
      <c r="BQ462" s="81">
        <v>0</v>
      </c>
      <c r="BR462" s="81">
        <v>0</v>
      </c>
      <c r="BS462" s="81">
        <v>0</v>
      </c>
      <c r="BT462" s="81">
        <v>0</v>
      </c>
      <c r="BU462" s="81">
        <v>0</v>
      </c>
      <c r="BV462" s="81">
        <v>0</v>
      </c>
      <c r="BW462" s="81">
        <v>0</v>
      </c>
      <c r="BX462" s="81"/>
      <c r="BY462" s="81"/>
      <c r="BZ462" s="81"/>
      <c r="CA462" s="81"/>
      <c r="CB462" s="81"/>
      <c r="CC462" s="81"/>
      <c r="CD462" s="81"/>
      <c r="CE462" s="81"/>
      <c r="CF462" s="81"/>
      <c r="CG462" s="81"/>
      <c r="CH462" s="81"/>
      <c r="CI462" s="81"/>
      <c r="CJ462" s="81"/>
      <c r="CK462" s="81"/>
      <c r="CL462" s="81"/>
      <c r="CM462" s="81"/>
      <c r="CN462" s="81"/>
      <c r="CO462" s="81"/>
      <c r="CP462" s="81"/>
      <c r="CQ462" s="81"/>
      <c r="CR462" s="81"/>
      <c r="CS462" s="81"/>
      <c r="CT462" s="81"/>
      <c r="CU462" s="81"/>
      <c r="CV462" s="81"/>
      <c r="CW462" s="81"/>
      <c r="CX462" s="81"/>
      <c r="CY462" s="81"/>
      <c r="CZ462" s="81"/>
      <c r="DA462" s="81"/>
      <c r="DB462" s="81"/>
      <c r="DC462" s="81"/>
      <c r="DD462" s="81"/>
      <c r="DE462" s="81"/>
      <c r="DF462" s="81"/>
      <c r="DG462" s="81"/>
      <c r="DH462" s="81"/>
      <c r="DI462" s="81"/>
      <c r="DJ462" s="81"/>
      <c r="DK462" s="81"/>
      <c r="DL462" s="81"/>
      <c r="DM462" s="81"/>
      <c r="DN462" s="81"/>
      <c r="DO462" s="81"/>
      <c r="DP462" s="81"/>
      <c r="DQ462" s="81"/>
      <c r="DR462" s="81"/>
      <c r="DS462" s="81"/>
    </row>
    <row r="463" spans="2:123" x14ac:dyDescent="0.2">
      <c r="B463" s="78"/>
      <c r="C463" s="78"/>
      <c r="D463" s="79" t="s">
        <v>191</v>
      </c>
      <c r="E463" s="79" t="s">
        <v>969</v>
      </c>
      <c r="F463" s="79" t="s">
        <v>1107</v>
      </c>
      <c r="G463" s="80"/>
      <c r="H463" s="80">
        <v>45658</v>
      </c>
      <c r="I463" s="80">
        <v>46022</v>
      </c>
      <c r="J463" s="80"/>
      <c r="K463" s="65" t="s">
        <v>46</v>
      </c>
      <c r="L463" s="65" t="s">
        <v>70</v>
      </c>
      <c r="M463" s="65" t="s">
        <v>93</v>
      </c>
      <c r="N463" s="79" t="s">
        <v>377</v>
      </c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  <c r="AY463" s="81"/>
      <c r="AZ463" s="81">
        <v>17605.585605475218</v>
      </c>
      <c r="BA463" s="81">
        <v>629.2862978057359</v>
      </c>
      <c r="BB463" s="81">
        <v>11547.855948078974</v>
      </c>
      <c r="BC463" s="81">
        <v>5838.6411889596602</v>
      </c>
      <c r="BD463" s="125">
        <v>54879.777983435124</v>
      </c>
      <c r="BE463" s="81"/>
      <c r="BF463" s="81"/>
      <c r="BG463" s="81"/>
      <c r="BH463" s="81"/>
      <c r="BI463" s="81"/>
      <c r="BJ463" s="81"/>
      <c r="BK463" s="81"/>
      <c r="BL463" s="81">
        <v>0</v>
      </c>
      <c r="BM463" s="81">
        <v>0</v>
      </c>
      <c r="BN463" s="81">
        <v>0</v>
      </c>
      <c r="BO463" s="81">
        <v>0</v>
      </c>
      <c r="BP463" s="81">
        <v>0</v>
      </c>
      <c r="BQ463" s="81">
        <v>0</v>
      </c>
      <c r="BR463" s="81">
        <v>0</v>
      </c>
      <c r="BS463" s="81">
        <v>0</v>
      </c>
      <c r="BT463" s="81">
        <v>0</v>
      </c>
      <c r="BU463" s="81">
        <v>0</v>
      </c>
      <c r="BV463" s="81">
        <v>0</v>
      </c>
      <c r="BW463" s="81">
        <v>0</v>
      </c>
      <c r="BX463" s="81"/>
      <c r="BY463" s="81"/>
      <c r="BZ463" s="81"/>
      <c r="CA463" s="81"/>
      <c r="CB463" s="81"/>
      <c r="CC463" s="81"/>
      <c r="CD463" s="81"/>
      <c r="CE463" s="81"/>
      <c r="CF463" s="81"/>
      <c r="CG463" s="81"/>
      <c r="CH463" s="81"/>
      <c r="CI463" s="81"/>
      <c r="CJ463" s="81"/>
      <c r="CK463" s="81"/>
      <c r="CL463" s="81"/>
      <c r="CM463" s="81"/>
      <c r="CN463" s="81"/>
      <c r="CO463" s="81"/>
      <c r="CP463" s="81"/>
      <c r="CQ463" s="81"/>
      <c r="CR463" s="81"/>
      <c r="CS463" s="81"/>
      <c r="CT463" s="81"/>
      <c r="CU463" s="81"/>
      <c r="CV463" s="81"/>
      <c r="CW463" s="81"/>
      <c r="CX463" s="81"/>
      <c r="CY463" s="81"/>
      <c r="CZ463" s="81"/>
      <c r="DA463" s="81"/>
      <c r="DB463" s="81"/>
      <c r="DC463" s="81"/>
      <c r="DD463" s="81"/>
      <c r="DE463" s="81"/>
      <c r="DF463" s="81"/>
      <c r="DG463" s="81"/>
      <c r="DH463" s="81"/>
      <c r="DI463" s="81"/>
      <c r="DJ463" s="81"/>
      <c r="DK463" s="81"/>
      <c r="DL463" s="81"/>
      <c r="DM463" s="81"/>
      <c r="DN463" s="81"/>
      <c r="DO463" s="81"/>
      <c r="DP463" s="81"/>
      <c r="DQ463" s="81"/>
      <c r="DR463" s="81"/>
      <c r="DS463" s="81"/>
    </row>
    <row r="464" spans="2:123" x14ac:dyDescent="0.2">
      <c r="B464" s="78"/>
      <c r="C464" s="78"/>
      <c r="D464" s="79" t="s">
        <v>191</v>
      </c>
      <c r="E464" s="79" t="s">
        <v>969</v>
      </c>
      <c r="F464" s="79" t="s">
        <v>1108</v>
      </c>
      <c r="G464" s="80"/>
      <c r="H464" s="80">
        <v>45658</v>
      </c>
      <c r="I464" s="80">
        <v>46022</v>
      </c>
      <c r="J464" s="80"/>
      <c r="K464" s="65" t="s">
        <v>46</v>
      </c>
      <c r="L464" s="65" t="s">
        <v>70</v>
      </c>
      <c r="M464" s="65" t="s">
        <v>93</v>
      </c>
      <c r="N464" s="79" t="s">
        <v>377</v>
      </c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  <c r="AY464" s="81"/>
      <c r="AZ464" s="81">
        <v>296.39033005850536</v>
      </c>
      <c r="BA464" s="81">
        <v>0</v>
      </c>
      <c r="BB464" s="81">
        <v>0</v>
      </c>
      <c r="BC464" s="81">
        <v>0</v>
      </c>
      <c r="BD464" s="81"/>
      <c r="BE464" s="81">
        <v>41.994089011543906</v>
      </c>
      <c r="BF464" s="81">
        <v>43.39389197859537</v>
      </c>
      <c r="BG464" s="81">
        <v>43.39389197859537</v>
      </c>
      <c r="BH464" s="81">
        <v>41.994089011543906</v>
      </c>
      <c r="BI464" s="81">
        <v>43.39389197859537</v>
      </c>
      <c r="BJ464" s="81">
        <v>41.994089011543906</v>
      </c>
      <c r="BK464" s="81">
        <v>43.39389197859537</v>
      </c>
      <c r="BL464" s="81">
        <v>0</v>
      </c>
      <c r="BM464" s="81">
        <v>0</v>
      </c>
      <c r="BN464" s="81">
        <v>0</v>
      </c>
      <c r="BO464" s="81">
        <v>0</v>
      </c>
      <c r="BP464" s="81">
        <v>0</v>
      </c>
      <c r="BQ464" s="81">
        <v>0</v>
      </c>
      <c r="BR464" s="81">
        <v>0</v>
      </c>
      <c r="BS464" s="81">
        <v>0</v>
      </c>
      <c r="BT464" s="81">
        <v>0</v>
      </c>
      <c r="BU464" s="81">
        <v>0</v>
      </c>
      <c r="BV464" s="81">
        <v>0</v>
      </c>
      <c r="BW464" s="81">
        <v>0</v>
      </c>
      <c r="BX464" s="81"/>
      <c r="BY464" s="81"/>
      <c r="BZ464" s="81"/>
      <c r="CA464" s="81"/>
      <c r="CB464" s="81"/>
      <c r="CC464" s="81"/>
      <c r="CD464" s="81"/>
      <c r="CE464" s="81"/>
      <c r="CF464" s="81"/>
      <c r="CG464" s="81"/>
      <c r="CH464" s="81"/>
      <c r="CI464" s="81"/>
      <c r="CJ464" s="81"/>
      <c r="CK464" s="81"/>
      <c r="CL464" s="81"/>
      <c r="CM464" s="81"/>
      <c r="CN464" s="81"/>
      <c r="CO464" s="81"/>
      <c r="CP464" s="81"/>
      <c r="CQ464" s="81"/>
      <c r="CR464" s="81"/>
      <c r="CS464" s="81"/>
      <c r="CT464" s="81"/>
      <c r="CU464" s="81"/>
      <c r="CV464" s="81"/>
      <c r="CW464" s="81"/>
      <c r="CX464" s="81"/>
      <c r="CY464" s="81"/>
      <c r="CZ464" s="81"/>
      <c r="DA464" s="81"/>
      <c r="DB464" s="81"/>
      <c r="DC464" s="81"/>
      <c r="DD464" s="81"/>
      <c r="DE464" s="81"/>
      <c r="DF464" s="81"/>
      <c r="DG464" s="81"/>
      <c r="DH464" s="81"/>
      <c r="DI464" s="81"/>
      <c r="DJ464" s="81"/>
      <c r="DK464" s="81"/>
      <c r="DL464" s="81"/>
      <c r="DM464" s="81"/>
      <c r="DN464" s="81"/>
      <c r="DO464" s="81"/>
      <c r="DP464" s="81"/>
      <c r="DQ464" s="81"/>
      <c r="DR464" s="81"/>
      <c r="DS464" s="81"/>
    </row>
    <row r="465" spans="2:123" x14ac:dyDescent="0.2">
      <c r="B465" s="78"/>
      <c r="C465" s="78"/>
      <c r="D465" s="79" t="s">
        <v>191</v>
      </c>
      <c r="E465" s="79" t="s">
        <v>969</v>
      </c>
      <c r="F465" s="79" t="s">
        <v>1109</v>
      </c>
      <c r="G465" s="80"/>
      <c r="H465" s="80">
        <v>45658</v>
      </c>
      <c r="I465" s="80">
        <v>46022</v>
      </c>
      <c r="J465" s="80"/>
      <c r="K465" s="65" t="s">
        <v>46</v>
      </c>
      <c r="L465" s="65" t="s">
        <v>70</v>
      </c>
      <c r="M465" s="65" t="s">
        <v>93</v>
      </c>
      <c r="N465" s="79" t="s">
        <v>377</v>
      </c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  <c r="AY465" s="81"/>
      <c r="AZ465" s="81">
        <v>400.12694557898226</v>
      </c>
      <c r="BA465" s="81">
        <v>0</v>
      </c>
      <c r="BB465" s="81">
        <v>262.45127154724941</v>
      </c>
      <c r="BC465" s="81">
        <v>0</v>
      </c>
      <c r="BD465" s="81"/>
      <c r="BE465" s="81">
        <v>396.86001555971228</v>
      </c>
      <c r="BF465" s="81">
        <v>410.08868274503601</v>
      </c>
      <c r="BG465" s="81">
        <v>410.08868274503601</v>
      </c>
      <c r="BH465" s="81">
        <v>396.86001555971228</v>
      </c>
      <c r="BI465" s="81">
        <v>410.08868274503601</v>
      </c>
      <c r="BJ465" s="81">
        <v>396.86001555971228</v>
      </c>
      <c r="BK465" s="81">
        <v>410.08868274503601</v>
      </c>
      <c r="BL465" s="81">
        <v>0</v>
      </c>
      <c r="BM465" s="81">
        <v>0</v>
      </c>
      <c r="BN465" s="81">
        <v>0</v>
      </c>
      <c r="BO465" s="81">
        <v>0</v>
      </c>
      <c r="BP465" s="81">
        <v>0</v>
      </c>
      <c r="BQ465" s="81">
        <v>0</v>
      </c>
      <c r="BR465" s="81">
        <v>0</v>
      </c>
      <c r="BS465" s="81">
        <v>0</v>
      </c>
      <c r="BT465" s="81">
        <v>0</v>
      </c>
      <c r="BU465" s="81">
        <v>0</v>
      </c>
      <c r="BV465" s="81">
        <v>0</v>
      </c>
      <c r="BW465" s="81">
        <v>0</v>
      </c>
      <c r="BX465" s="81"/>
      <c r="BY465" s="81"/>
      <c r="BZ465" s="81"/>
      <c r="CA465" s="81"/>
      <c r="CB465" s="81"/>
      <c r="CC465" s="81"/>
      <c r="CD465" s="81"/>
      <c r="CE465" s="81"/>
      <c r="CF465" s="81"/>
      <c r="CG465" s="81"/>
      <c r="CH465" s="81"/>
      <c r="CI465" s="81"/>
      <c r="CJ465" s="81"/>
      <c r="CK465" s="81"/>
      <c r="CL465" s="81"/>
      <c r="CM465" s="81"/>
      <c r="CN465" s="81"/>
      <c r="CO465" s="81"/>
      <c r="CP465" s="81"/>
      <c r="CQ465" s="81"/>
      <c r="CR465" s="81"/>
      <c r="CS465" s="81"/>
      <c r="CT465" s="81"/>
      <c r="CU465" s="81"/>
      <c r="CV465" s="81"/>
      <c r="CW465" s="81"/>
      <c r="CX465" s="81"/>
      <c r="CY465" s="81"/>
      <c r="CZ465" s="81"/>
      <c r="DA465" s="81"/>
      <c r="DB465" s="81"/>
      <c r="DC465" s="81"/>
      <c r="DD465" s="81"/>
      <c r="DE465" s="81"/>
      <c r="DF465" s="81"/>
      <c r="DG465" s="81"/>
      <c r="DH465" s="81"/>
      <c r="DI465" s="81"/>
      <c r="DJ465" s="81"/>
      <c r="DK465" s="81"/>
      <c r="DL465" s="81"/>
      <c r="DM465" s="81"/>
      <c r="DN465" s="81"/>
      <c r="DO465" s="81"/>
      <c r="DP465" s="81"/>
      <c r="DQ465" s="81"/>
      <c r="DR465" s="81"/>
      <c r="DS465" s="81"/>
    </row>
    <row r="466" spans="2:123" x14ac:dyDescent="0.2">
      <c r="B466" s="78"/>
      <c r="C466" s="78"/>
      <c r="D466" s="79" t="s">
        <v>191</v>
      </c>
      <c r="E466" s="79" t="s">
        <v>969</v>
      </c>
      <c r="F466" s="79" t="s">
        <v>1110</v>
      </c>
      <c r="G466" s="80"/>
      <c r="H466" s="80">
        <v>45658</v>
      </c>
      <c r="I466" s="80">
        <v>46022</v>
      </c>
      <c r="J466" s="80"/>
      <c r="K466" s="65" t="s">
        <v>46</v>
      </c>
      <c r="L466" s="65" t="s">
        <v>70</v>
      </c>
      <c r="M466" s="65" t="s">
        <v>93</v>
      </c>
      <c r="N466" s="79" t="s">
        <v>377</v>
      </c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  <c r="AY466" s="81"/>
      <c r="AZ466" s="81">
        <v>2519.2703830444862</v>
      </c>
      <c r="BA466" s="81">
        <v>572.06701098161795</v>
      </c>
      <c r="BB466" s="81">
        <v>874.82007507272817</v>
      </c>
      <c r="BC466" s="81">
        <v>147.4374852559566</v>
      </c>
      <c r="BD466" s="125">
        <v>1167.0107472169157</v>
      </c>
      <c r="BE466" s="125">
        <v>1343.8368857460871</v>
      </c>
      <c r="BF466" s="125">
        <v>1388.63144860429</v>
      </c>
      <c r="BG466" s="125">
        <v>1388.63144860429</v>
      </c>
      <c r="BH466" s="125">
        <v>1343.8368857460871</v>
      </c>
      <c r="BI466" s="125">
        <v>1388.63144860429</v>
      </c>
      <c r="BJ466" s="125">
        <v>1343.8368857460871</v>
      </c>
      <c r="BK466" s="125">
        <v>1388.63144860429</v>
      </c>
      <c r="BL466" s="81">
        <v>0</v>
      </c>
      <c r="BM466" s="81">
        <v>0</v>
      </c>
      <c r="BN466" s="81">
        <v>0</v>
      </c>
      <c r="BO466" s="81">
        <v>0</v>
      </c>
      <c r="BP466" s="81">
        <v>0</v>
      </c>
      <c r="BQ466" s="81">
        <v>0</v>
      </c>
      <c r="BR466" s="81">
        <v>0</v>
      </c>
      <c r="BS466" s="81">
        <v>0</v>
      </c>
      <c r="BT466" s="81">
        <v>0</v>
      </c>
      <c r="BU466" s="81">
        <v>0</v>
      </c>
      <c r="BV466" s="81">
        <v>0</v>
      </c>
      <c r="BW466" s="81">
        <v>0</v>
      </c>
      <c r="BX466" s="81"/>
      <c r="BY466" s="81"/>
      <c r="BZ466" s="81"/>
      <c r="CA466" s="81"/>
      <c r="CB466" s="81"/>
      <c r="CC466" s="81"/>
      <c r="CD466" s="81"/>
      <c r="CE466" s="81"/>
      <c r="CF466" s="81"/>
      <c r="CG466" s="81"/>
      <c r="CH466" s="81"/>
      <c r="CI466" s="81"/>
      <c r="CJ466" s="81"/>
      <c r="CK466" s="81"/>
      <c r="CL466" s="81"/>
      <c r="CM466" s="81"/>
      <c r="CN466" s="81"/>
      <c r="CO466" s="81"/>
      <c r="CP466" s="81"/>
      <c r="CQ466" s="81"/>
      <c r="CR466" s="81"/>
      <c r="CS466" s="81"/>
      <c r="CT466" s="81"/>
      <c r="CU466" s="81"/>
      <c r="CV466" s="81"/>
      <c r="CW466" s="81"/>
      <c r="CX466" s="81"/>
      <c r="CY466" s="81"/>
      <c r="CZ466" s="81"/>
      <c r="DA466" s="81"/>
      <c r="DB466" s="81"/>
      <c r="DC466" s="81"/>
      <c r="DD466" s="81"/>
      <c r="DE466" s="81"/>
      <c r="DF466" s="81"/>
      <c r="DG466" s="81"/>
      <c r="DH466" s="81"/>
      <c r="DI466" s="81"/>
      <c r="DJ466" s="81"/>
      <c r="DK466" s="81"/>
      <c r="DL466" s="81"/>
      <c r="DM466" s="81"/>
      <c r="DN466" s="81"/>
      <c r="DO466" s="81"/>
      <c r="DP466" s="81"/>
      <c r="DQ466" s="81"/>
      <c r="DR466" s="81"/>
      <c r="DS466" s="81"/>
    </row>
    <row r="467" spans="2:123" x14ac:dyDescent="0.2">
      <c r="B467" s="78"/>
      <c r="C467" s="78"/>
      <c r="D467" s="79" t="s">
        <v>267</v>
      </c>
      <c r="E467" s="79" t="s">
        <v>173</v>
      </c>
      <c r="F467" s="79" t="s">
        <v>1111</v>
      </c>
      <c r="G467" s="80"/>
      <c r="H467" s="80">
        <v>45658</v>
      </c>
      <c r="I467" s="80">
        <v>46022</v>
      </c>
      <c r="J467" s="80"/>
      <c r="K467" s="65" t="s">
        <v>51</v>
      </c>
      <c r="L467" s="65" t="s">
        <v>73</v>
      </c>
      <c r="M467" s="65" t="s">
        <v>93</v>
      </c>
      <c r="N467" s="79" t="s">
        <v>377</v>
      </c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  <c r="AY467" s="81"/>
      <c r="AZ467" s="81">
        <v>0</v>
      </c>
      <c r="BA467" s="81">
        <v>0</v>
      </c>
      <c r="BB467" s="81">
        <v>0</v>
      </c>
      <c r="BC467" s="81">
        <v>0</v>
      </c>
      <c r="BD467" s="81">
        <v>0</v>
      </c>
      <c r="BE467" s="81">
        <v>0</v>
      </c>
      <c r="BF467" s="81">
        <v>0</v>
      </c>
      <c r="BG467" s="81">
        <v>0</v>
      </c>
      <c r="BH467" s="81">
        <v>0</v>
      </c>
      <c r="BI467" s="81">
        <v>0</v>
      </c>
      <c r="BJ467" s="81">
        <v>0</v>
      </c>
      <c r="BK467" s="81">
        <v>0</v>
      </c>
      <c r="BL467" s="81">
        <v>0</v>
      </c>
      <c r="BM467" s="81">
        <v>0</v>
      </c>
      <c r="BN467" s="81">
        <v>0</v>
      </c>
      <c r="BO467" s="81">
        <v>0</v>
      </c>
      <c r="BP467" s="81">
        <v>0</v>
      </c>
      <c r="BQ467" s="81">
        <v>0</v>
      </c>
      <c r="BR467" s="81">
        <v>0</v>
      </c>
      <c r="BS467" s="81">
        <v>0</v>
      </c>
      <c r="BT467" s="81">
        <v>0</v>
      </c>
      <c r="BU467" s="81">
        <v>0</v>
      </c>
      <c r="BV467" s="81">
        <v>0</v>
      </c>
      <c r="BW467" s="81">
        <v>0</v>
      </c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  <c r="CN467" s="81"/>
      <c r="CO467" s="81"/>
      <c r="CP467" s="81"/>
      <c r="CQ467" s="81"/>
      <c r="CR467" s="81"/>
      <c r="CS467" s="81"/>
      <c r="CT467" s="81"/>
      <c r="CU467" s="81"/>
      <c r="CV467" s="81"/>
      <c r="CW467" s="81"/>
      <c r="CX467" s="81"/>
      <c r="CY467" s="81"/>
      <c r="CZ467" s="81"/>
      <c r="DA467" s="81"/>
      <c r="DB467" s="81"/>
      <c r="DC467" s="81"/>
      <c r="DD467" s="81"/>
      <c r="DE467" s="81"/>
      <c r="DF467" s="81"/>
      <c r="DG467" s="81"/>
      <c r="DH467" s="81"/>
      <c r="DI467" s="81"/>
      <c r="DJ467" s="81"/>
      <c r="DK467" s="81"/>
      <c r="DL467" s="81"/>
      <c r="DM467" s="81"/>
      <c r="DN467" s="81"/>
      <c r="DO467" s="81"/>
      <c r="DP467" s="81"/>
      <c r="DQ467" s="81"/>
      <c r="DR467" s="81"/>
      <c r="DS467" s="81"/>
    </row>
    <row r="468" spans="2:123" x14ac:dyDescent="0.2">
      <c r="B468" s="78"/>
      <c r="C468" s="78"/>
      <c r="D468" s="79" t="s">
        <v>243</v>
      </c>
      <c r="E468" s="79" t="s">
        <v>243</v>
      </c>
      <c r="F468" s="79" t="s">
        <v>1112</v>
      </c>
      <c r="G468" s="80"/>
      <c r="H468" s="80">
        <v>45658</v>
      </c>
      <c r="I468" s="80">
        <v>46022</v>
      </c>
      <c r="J468" s="80"/>
      <c r="K468" s="65" t="s">
        <v>57</v>
      </c>
      <c r="L468" s="65" t="s">
        <v>73</v>
      </c>
      <c r="M468" s="65" t="s">
        <v>93</v>
      </c>
      <c r="N468" s="79" t="s">
        <v>377</v>
      </c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  <c r="AY468" s="81"/>
      <c r="AZ468" s="81">
        <v>0</v>
      </c>
      <c r="BA468" s="81">
        <v>0</v>
      </c>
      <c r="BB468" s="81">
        <v>0</v>
      </c>
      <c r="BC468" s="81">
        <v>0</v>
      </c>
      <c r="BD468" s="81">
        <v>0</v>
      </c>
      <c r="BE468" s="81">
        <v>0</v>
      </c>
      <c r="BF468" s="81">
        <v>0</v>
      </c>
      <c r="BG468" s="81">
        <v>0</v>
      </c>
      <c r="BH468" s="81">
        <v>0</v>
      </c>
      <c r="BI468" s="81">
        <v>0</v>
      </c>
      <c r="BJ468" s="81">
        <v>0</v>
      </c>
      <c r="BK468" s="81">
        <v>0</v>
      </c>
      <c r="BL468" s="81">
        <v>0</v>
      </c>
      <c r="BM468" s="81">
        <v>0</v>
      </c>
      <c r="BN468" s="81">
        <v>0</v>
      </c>
      <c r="BO468" s="81">
        <v>0</v>
      </c>
      <c r="BP468" s="81">
        <v>0</v>
      </c>
      <c r="BQ468" s="81">
        <v>0</v>
      </c>
      <c r="BR468" s="81">
        <v>0</v>
      </c>
      <c r="BS468" s="81">
        <v>0</v>
      </c>
      <c r="BT468" s="81">
        <v>0</v>
      </c>
      <c r="BU468" s="81">
        <v>0</v>
      </c>
      <c r="BV468" s="81">
        <v>0</v>
      </c>
      <c r="BW468" s="81">
        <v>0</v>
      </c>
      <c r="BX468" s="81"/>
      <c r="BY468" s="81"/>
      <c r="BZ468" s="81"/>
      <c r="CA468" s="81"/>
      <c r="CB468" s="81"/>
      <c r="CC468" s="81"/>
      <c r="CD468" s="81"/>
      <c r="CE468" s="81"/>
      <c r="CF468" s="81"/>
      <c r="CG468" s="81"/>
      <c r="CH468" s="81"/>
      <c r="CI468" s="81"/>
      <c r="CJ468" s="81"/>
      <c r="CK468" s="81"/>
      <c r="CL468" s="81"/>
      <c r="CM468" s="81"/>
      <c r="CN468" s="81"/>
      <c r="CO468" s="81"/>
      <c r="CP468" s="81"/>
      <c r="CQ468" s="81"/>
      <c r="CR468" s="81"/>
      <c r="CS468" s="81"/>
      <c r="CT468" s="81"/>
      <c r="CU468" s="81"/>
      <c r="CV468" s="81"/>
      <c r="CW468" s="81"/>
      <c r="CX468" s="81"/>
      <c r="CY468" s="81"/>
      <c r="CZ468" s="81"/>
      <c r="DA468" s="81"/>
      <c r="DB468" s="81"/>
      <c r="DC468" s="81"/>
      <c r="DD468" s="81"/>
      <c r="DE468" s="81"/>
      <c r="DF468" s="81"/>
      <c r="DG468" s="81"/>
      <c r="DH468" s="81"/>
      <c r="DI468" s="81"/>
      <c r="DJ468" s="81"/>
      <c r="DK468" s="81"/>
      <c r="DL468" s="81"/>
      <c r="DM468" s="81"/>
      <c r="DN468" s="81"/>
      <c r="DO468" s="81"/>
      <c r="DP468" s="81"/>
      <c r="DQ468" s="81"/>
      <c r="DR468" s="81"/>
      <c r="DS468" s="81"/>
    </row>
    <row r="469" spans="2:123" x14ac:dyDescent="0.2">
      <c r="B469" s="78"/>
      <c r="C469" s="78"/>
      <c r="D469" s="79" t="s">
        <v>1113</v>
      </c>
      <c r="E469" s="79" t="s">
        <v>160</v>
      </c>
      <c r="F469" s="79" t="s">
        <v>1114</v>
      </c>
      <c r="G469" s="80"/>
      <c r="H469" s="80">
        <v>45658</v>
      </c>
      <c r="I469" s="80">
        <v>45688</v>
      </c>
      <c r="J469" s="80"/>
      <c r="K469" s="65" t="s">
        <v>46</v>
      </c>
      <c r="L469" s="65" t="s">
        <v>70</v>
      </c>
      <c r="M469" s="65" t="s">
        <v>93</v>
      </c>
      <c r="N469" s="79" t="s">
        <v>377</v>
      </c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  <c r="AY469" s="81"/>
      <c r="AZ469" s="81">
        <v>149.97350700960371</v>
      </c>
      <c r="BA469" s="81">
        <v>0</v>
      </c>
      <c r="BB469" s="81">
        <v>0</v>
      </c>
      <c r="BC469" s="81"/>
      <c r="BD469" s="81"/>
      <c r="BE469" s="81"/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1"/>
      <c r="BS469" s="81"/>
      <c r="BT469" s="81"/>
      <c r="BU469" s="81"/>
      <c r="BV469" s="81"/>
      <c r="BW469" s="81"/>
      <c r="BX469" s="81"/>
      <c r="BY469" s="81"/>
      <c r="BZ469" s="81"/>
      <c r="CA469" s="81"/>
      <c r="CB469" s="81"/>
      <c r="CC469" s="81"/>
      <c r="CD469" s="81"/>
      <c r="CE469" s="81"/>
      <c r="CF469" s="81"/>
      <c r="CG469" s="81"/>
      <c r="CH469" s="81"/>
      <c r="CI469" s="81"/>
      <c r="CJ469" s="81"/>
      <c r="CK469" s="81"/>
      <c r="CL469" s="81"/>
      <c r="CM469" s="81"/>
      <c r="CN469" s="81"/>
      <c r="CO469" s="81"/>
      <c r="CP469" s="81"/>
      <c r="CQ469" s="81"/>
      <c r="CR469" s="81"/>
      <c r="CS469" s="81"/>
      <c r="CT469" s="81"/>
      <c r="CU469" s="81"/>
      <c r="CV469" s="81"/>
      <c r="CW469" s="81"/>
      <c r="CX469" s="81"/>
      <c r="CY469" s="81"/>
      <c r="CZ469" s="81"/>
      <c r="DA469" s="81"/>
      <c r="DB469" s="81"/>
      <c r="DC469" s="81"/>
      <c r="DD469" s="81"/>
      <c r="DE469" s="81"/>
      <c r="DF469" s="81"/>
      <c r="DG469" s="81"/>
      <c r="DH469" s="81"/>
      <c r="DI469" s="81"/>
      <c r="DJ469" s="81"/>
      <c r="DK469" s="81"/>
      <c r="DL469" s="81"/>
      <c r="DM469" s="81"/>
      <c r="DN469" s="81"/>
      <c r="DO469" s="81"/>
      <c r="DP469" s="81"/>
      <c r="DQ469" s="81"/>
      <c r="DR469" s="81"/>
      <c r="DS469" s="81"/>
    </row>
    <row r="470" spans="2:123" x14ac:dyDescent="0.2">
      <c r="B470" s="78" t="s">
        <v>165</v>
      </c>
      <c r="C470" s="78" t="s">
        <v>169</v>
      </c>
      <c r="D470" s="79" t="s">
        <v>1104</v>
      </c>
      <c r="E470" s="79" t="s">
        <v>168</v>
      </c>
      <c r="F470" s="79" t="s">
        <v>1141</v>
      </c>
      <c r="G470" s="80"/>
      <c r="H470" s="80">
        <v>45658</v>
      </c>
      <c r="I470" s="80">
        <v>45747</v>
      </c>
      <c r="J470" s="80"/>
      <c r="K470" s="65" t="s">
        <v>63</v>
      </c>
      <c r="L470" s="65" t="s">
        <v>73</v>
      </c>
      <c r="M470" s="65" t="s">
        <v>93</v>
      </c>
      <c r="N470" s="79" t="s">
        <v>377</v>
      </c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  <c r="AY470" s="81"/>
      <c r="AZ470" s="81"/>
      <c r="BA470" s="81">
        <v>24583.333333333328</v>
      </c>
      <c r="BB470" s="81">
        <v>12916.666666666666</v>
      </c>
      <c r="BC470" s="81"/>
      <c r="BD470" s="125">
        <v>25000</v>
      </c>
      <c r="BE470" s="125">
        <v>12500</v>
      </c>
      <c r="BF470" s="125">
        <v>14400</v>
      </c>
      <c r="BG470" s="125">
        <v>14400</v>
      </c>
      <c r="BH470" s="125">
        <v>14400</v>
      </c>
      <c r="BI470" s="125">
        <v>14400</v>
      </c>
      <c r="BJ470" s="125">
        <v>14400</v>
      </c>
      <c r="BK470" s="125">
        <v>14400</v>
      </c>
      <c r="BL470" s="81"/>
      <c r="BM470" s="81"/>
      <c r="BN470" s="81"/>
      <c r="BO470" s="81"/>
      <c r="BP470" s="81"/>
      <c r="BQ470" s="81"/>
      <c r="BR470" s="81"/>
      <c r="BS470" s="81"/>
      <c r="BT470" s="81"/>
      <c r="BU470" s="81"/>
      <c r="BV470" s="81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  <c r="CN470" s="81"/>
      <c r="CO470" s="81"/>
      <c r="CP470" s="81"/>
      <c r="CQ470" s="81"/>
      <c r="CR470" s="81"/>
      <c r="CS470" s="81"/>
      <c r="CT470" s="81"/>
      <c r="CU470" s="81"/>
      <c r="CV470" s="81"/>
      <c r="CW470" s="81"/>
      <c r="CX470" s="81"/>
      <c r="CY470" s="81"/>
      <c r="CZ470" s="81"/>
      <c r="DA470" s="81"/>
      <c r="DB470" s="81"/>
      <c r="DC470" s="81"/>
      <c r="DD470" s="81"/>
      <c r="DE470" s="81"/>
      <c r="DF470" s="81"/>
      <c r="DG470" s="81"/>
      <c r="DH470" s="81"/>
      <c r="DI470" s="81"/>
      <c r="DJ470" s="81"/>
      <c r="DK470" s="81"/>
      <c r="DL470" s="81"/>
      <c r="DM470" s="81"/>
      <c r="DN470" s="81"/>
      <c r="DO470" s="81"/>
      <c r="DP470" s="81"/>
      <c r="DQ470" s="81"/>
      <c r="DR470" s="81"/>
      <c r="DS470" s="81"/>
    </row>
    <row r="471" spans="2:123" x14ac:dyDescent="0.2">
      <c r="B471" s="78"/>
      <c r="C471" s="78"/>
      <c r="D471" s="79" t="s">
        <v>1116</v>
      </c>
      <c r="E471" s="79" t="s">
        <v>969</v>
      </c>
      <c r="F471" s="79" t="s">
        <v>1117</v>
      </c>
      <c r="G471" s="80"/>
      <c r="H471" s="80">
        <v>45689</v>
      </c>
      <c r="I471" s="80">
        <v>45716</v>
      </c>
      <c r="J471" s="80"/>
      <c r="K471" s="65" t="s">
        <v>46</v>
      </c>
      <c r="L471" s="65" t="s">
        <v>70</v>
      </c>
      <c r="M471" s="65" t="s">
        <v>93</v>
      </c>
      <c r="N471" s="79" t="s">
        <v>377</v>
      </c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  <c r="AY471" s="81"/>
      <c r="AZ471" s="81"/>
      <c r="BA471" s="81">
        <v>14301.961313766724</v>
      </c>
      <c r="BB471" s="81">
        <v>0</v>
      </c>
      <c r="BC471" s="81"/>
      <c r="BD471" s="81"/>
      <c r="BE471" s="81"/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1"/>
      <c r="BS471" s="81"/>
      <c r="BT471" s="81"/>
      <c r="BU471" s="81"/>
      <c r="BV471" s="81"/>
      <c r="BW471" s="81"/>
      <c r="BX471" s="81"/>
      <c r="BY471" s="81"/>
      <c r="BZ471" s="81"/>
      <c r="CA471" s="81"/>
      <c r="CB471" s="81"/>
      <c r="CC471" s="81"/>
      <c r="CD471" s="81"/>
      <c r="CE471" s="81"/>
      <c r="CF471" s="81"/>
      <c r="CG471" s="81"/>
      <c r="CH471" s="81"/>
      <c r="CI471" s="81"/>
      <c r="CJ471" s="81"/>
      <c r="CK471" s="81"/>
      <c r="CL471" s="81"/>
      <c r="CM471" s="81"/>
      <c r="CN471" s="81"/>
      <c r="CO471" s="81"/>
      <c r="CP471" s="81"/>
      <c r="CQ471" s="81"/>
      <c r="CR471" s="81"/>
      <c r="CS471" s="81"/>
      <c r="CT471" s="81"/>
      <c r="CU471" s="81"/>
      <c r="CV471" s="81"/>
      <c r="CW471" s="81"/>
      <c r="CX471" s="81"/>
      <c r="CY471" s="81"/>
      <c r="CZ471" s="81"/>
      <c r="DA471" s="81"/>
      <c r="DB471" s="81"/>
      <c r="DC471" s="81"/>
      <c r="DD471" s="81"/>
      <c r="DE471" s="81"/>
      <c r="DF471" s="81"/>
      <c r="DG471" s="81"/>
      <c r="DH471" s="81"/>
      <c r="DI471" s="81"/>
      <c r="DJ471" s="81"/>
      <c r="DK471" s="81"/>
      <c r="DL471" s="81"/>
      <c r="DM471" s="81"/>
      <c r="DN471" s="81"/>
      <c r="DO471" s="81"/>
      <c r="DP471" s="81"/>
      <c r="DQ471" s="81"/>
      <c r="DR471" s="81"/>
      <c r="DS471" s="81"/>
    </row>
    <row r="472" spans="2:123" x14ac:dyDescent="0.2">
      <c r="B472" s="78" t="s">
        <v>241</v>
      </c>
      <c r="C472" s="78" t="s">
        <v>1118</v>
      </c>
      <c r="D472" s="79" t="s">
        <v>243</v>
      </c>
      <c r="E472" s="79" t="s">
        <v>243</v>
      </c>
      <c r="F472" s="79" t="s">
        <v>1119</v>
      </c>
      <c r="G472" s="80"/>
      <c r="H472" s="80">
        <v>45658</v>
      </c>
      <c r="I472" s="80">
        <v>46022</v>
      </c>
      <c r="J472" s="80"/>
      <c r="K472" s="65" t="s">
        <v>57</v>
      </c>
      <c r="L472" s="65" t="s">
        <v>73</v>
      </c>
      <c r="M472" s="65" t="s">
        <v>93</v>
      </c>
      <c r="N472" s="79" t="s">
        <v>377</v>
      </c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  <c r="AY472" s="81"/>
      <c r="AZ472" s="81"/>
      <c r="BA472" s="81"/>
      <c r="BB472" s="81">
        <v>0</v>
      </c>
      <c r="BC472" s="81"/>
      <c r="BD472" s="81"/>
      <c r="BE472" s="81"/>
      <c r="BF472" s="81"/>
      <c r="BG472" s="81"/>
      <c r="BH472" s="81"/>
      <c r="BI472" s="81"/>
      <c r="BJ472" s="81"/>
      <c r="BK472" s="81"/>
      <c r="BL472" s="81"/>
      <c r="BM472" s="81"/>
      <c r="BN472" s="81"/>
      <c r="BO472" s="81"/>
      <c r="BP472" s="81"/>
      <c r="BQ472" s="81"/>
      <c r="BR472" s="81"/>
      <c r="BS472" s="81"/>
      <c r="BT472" s="81"/>
      <c r="BU472" s="81"/>
      <c r="BV472" s="81"/>
      <c r="BW472" s="81"/>
      <c r="BX472" s="81"/>
      <c r="BY472" s="81"/>
      <c r="BZ472" s="81"/>
      <c r="CA472" s="81"/>
      <c r="CB472" s="81"/>
      <c r="CC472" s="81"/>
      <c r="CD472" s="81"/>
      <c r="CE472" s="81"/>
      <c r="CF472" s="81"/>
      <c r="CG472" s="81"/>
      <c r="CH472" s="81"/>
      <c r="CI472" s="81"/>
      <c r="CJ472" s="81"/>
      <c r="CK472" s="81"/>
      <c r="CL472" s="81"/>
      <c r="CM472" s="81"/>
      <c r="CN472" s="81"/>
      <c r="CO472" s="81"/>
      <c r="CP472" s="81"/>
      <c r="CQ472" s="81"/>
      <c r="CR472" s="81"/>
      <c r="CS472" s="81"/>
      <c r="CT472" s="81"/>
      <c r="CU472" s="81"/>
      <c r="CV472" s="81"/>
      <c r="CW472" s="81"/>
      <c r="CX472" s="81"/>
      <c r="CY472" s="81"/>
      <c r="CZ472" s="81"/>
      <c r="DA472" s="81"/>
      <c r="DB472" s="81"/>
      <c r="DC472" s="81"/>
      <c r="DD472" s="81"/>
      <c r="DE472" s="81"/>
      <c r="DF472" s="81"/>
      <c r="DG472" s="81"/>
      <c r="DH472" s="81"/>
      <c r="DI472" s="81"/>
      <c r="DJ472" s="81"/>
      <c r="DK472" s="81"/>
      <c r="DL472" s="81"/>
      <c r="DM472" s="81"/>
      <c r="DN472" s="81"/>
      <c r="DO472" s="81"/>
      <c r="DP472" s="81"/>
      <c r="DQ472" s="81"/>
      <c r="DR472" s="81"/>
      <c r="DS472" s="81"/>
    </row>
    <row r="473" spans="2:123" x14ac:dyDescent="0.2">
      <c r="B473" s="78" t="s">
        <v>230</v>
      </c>
      <c r="C473" s="78" t="s">
        <v>1120</v>
      </c>
      <c r="D473" s="79" t="s">
        <v>232</v>
      </c>
      <c r="E473" s="79" t="s">
        <v>233</v>
      </c>
      <c r="F473" s="79" t="s">
        <v>1121</v>
      </c>
      <c r="G473" s="80"/>
      <c r="H473" s="80">
        <v>45658</v>
      </c>
      <c r="I473" s="80">
        <v>46387</v>
      </c>
      <c r="J473" s="80"/>
      <c r="K473" s="65" t="s">
        <v>53</v>
      </c>
      <c r="L473" s="65" t="s">
        <v>73</v>
      </c>
      <c r="M473" s="65" t="s">
        <v>91</v>
      </c>
      <c r="N473" s="79" t="s">
        <v>377</v>
      </c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  <c r="AY473" s="81"/>
      <c r="AZ473" s="81"/>
      <c r="BA473" s="81"/>
      <c r="BB473" s="81"/>
      <c r="BC473" s="81"/>
      <c r="BD473" s="81"/>
      <c r="BE473" s="81"/>
      <c r="BF473" s="81"/>
      <c r="BG473" s="81"/>
      <c r="BH473" s="81"/>
      <c r="BI473" s="81"/>
      <c r="BJ473" s="81"/>
      <c r="BK473" s="81"/>
      <c r="BL473" s="81"/>
      <c r="BM473" s="81"/>
      <c r="BN473" s="81"/>
      <c r="BO473" s="81"/>
      <c r="BP473" s="81"/>
      <c r="BQ473" s="81"/>
      <c r="BR473" s="81"/>
      <c r="BS473" s="81"/>
      <c r="BT473" s="81"/>
      <c r="BU473" s="81"/>
      <c r="BV473" s="81"/>
      <c r="BW473" s="81"/>
      <c r="BX473" s="81"/>
      <c r="BY473" s="81"/>
      <c r="BZ473" s="81"/>
      <c r="CA473" s="81"/>
      <c r="CB473" s="81"/>
      <c r="CC473" s="81"/>
      <c r="CD473" s="81"/>
      <c r="CE473" s="81"/>
      <c r="CF473" s="81"/>
      <c r="CG473" s="81"/>
      <c r="CH473" s="81"/>
      <c r="CI473" s="81"/>
      <c r="CJ473" s="81"/>
      <c r="CK473" s="81"/>
      <c r="CL473" s="81"/>
      <c r="CM473" s="81"/>
      <c r="CN473" s="81"/>
      <c r="CO473" s="81"/>
      <c r="CP473" s="81"/>
      <c r="CQ473" s="81"/>
      <c r="CR473" s="81"/>
      <c r="CS473" s="81"/>
      <c r="CT473" s="81"/>
      <c r="CU473" s="81"/>
      <c r="CV473" s="81"/>
      <c r="CW473" s="81"/>
      <c r="CX473" s="81"/>
      <c r="CY473" s="81"/>
      <c r="CZ473" s="81"/>
      <c r="DA473" s="81"/>
      <c r="DB473" s="81"/>
      <c r="DC473" s="81"/>
      <c r="DD473" s="81"/>
      <c r="DE473" s="81"/>
      <c r="DF473" s="81"/>
      <c r="DG473" s="81"/>
      <c r="DH473" s="81"/>
      <c r="DI473" s="81"/>
      <c r="DJ473" s="81"/>
      <c r="DK473" s="81"/>
      <c r="DL473" s="81"/>
      <c r="DM473" s="81"/>
      <c r="DN473" s="81"/>
      <c r="DO473" s="81"/>
      <c r="DP473" s="81"/>
      <c r="DQ473" s="81"/>
      <c r="DR473" s="81"/>
      <c r="DS473" s="81"/>
    </row>
    <row r="474" spans="2:123" x14ac:dyDescent="0.2">
      <c r="B474" s="78" t="s">
        <v>299</v>
      </c>
      <c r="C474" s="78" t="s">
        <v>300</v>
      </c>
      <c r="D474" s="79" t="s">
        <v>301</v>
      </c>
      <c r="E474" s="79" t="s">
        <v>301</v>
      </c>
      <c r="F474" s="79" t="s">
        <v>1142</v>
      </c>
      <c r="G474" s="80"/>
      <c r="H474" s="80" t="s">
        <v>302</v>
      </c>
      <c r="I474" s="80">
        <v>46221</v>
      </c>
      <c r="J474" s="80"/>
      <c r="K474" s="65" t="s">
        <v>64</v>
      </c>
      <c r="L474" s="65" t="s">
        <v>70</v>
      </c>
      <c r="M474" s="65" t="s">
        <v>93</v>
      </c>
      <c r="N474" s="79" t="s">
        <v>377</v>
      </c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  <c r="AY474" s="81"/>
      <c r="AZ474" s="81"/>
      <c r="BA474" s="81"/>
      <c r="BB474" s="81"/>
      <c r="BC474" s="81"/>
      <c r="BD474" s="81"/>
      <c r="BE474" s="81">
        <v>4959.8214285714275</v>
      </c>
      <c r="BF474" s="81">
        <v>4959.8214285714275</v>
      </c>
      <c r="BG474" s="81">
        <v>4959.8214285714275</v>
      </c>
      <c r="BH474" s="81">
        <v>4959.8214285714275</v>
      </c>
      <c r="BI474" s="81">
        <v>4959.8214285714275</v>
      </c>
      <c r="BJ474" s="81">
        <v>4959.8214285714275</v>
      </c>
      <c r="BK474" s="81">
        <v>4959.8214285714275</v>
      </c>
      <c r="BL474" s="81"/>
      <c r="BM474" s="81"/>
      <c r="BN474" s="81"/>
      <c r="BO474" s="81"/>
      <c r="BP474" s="81"/>
      <c r="BQ474" s="81"/>
      <c r="BR474" s="81"/>
      <c r="BS474" s="81"/>
      <c r="BT474" s="81"/>
      <c r="BU474" s="81"/>
      <c r="BV474" s="81"/>
      <c r="BW474" s="81"/>
      <c r="BX474" s="81"/>
      <c r="BY474" s="81"/>
      <c r="BZ474" s="81"/>
      <c r="CA474" s="81"/>
      <c r="CB474" s="81"/>
      <c r="CC474" s="81"/>
      <c r="CD474" s="81"/>
      <c r="CE474" s="81"/>
      <c r="CF474" s="81"/>
      <c r="CG474" s="81"/>
      <c r="CH474" s="81"/>
      <c r="CI474" s="81"/>
      <c r="CJ474" s="81"/>
      <c r="CK474" s="81"/>
      <c r="CL474" s="81"/>
      <c r="CM474" s="81"/>
      <c r="CN474" s="81"/>
      <c r="CO474" s="81"/>
      <c r="CP474" s="81"/>
      <c r="CQ474" s="81"/>
      <c r="CR474" s="81"/>
      <c r="CS474" s="81"/>
      <c r="CT474" s="81"/>
      <c r="CU474" s="81"/>
      <c r="CV474" s="81"/>
      <c r="CW474" s="81"/>
      <c r="CX474" s="81"/>
      <c r="CY474" s="81"/>
      <c r="CZ474" s="81"/>
      <c r="DA474" s="81"/>
      <c r="DB474" s="81"/>
      <c r="DC474" s="81"/>
      <c r="DD474" s="81"/>
      <c r="DE474" s="81"/>
      <c r="DF474" s="81"/>
      <c r="DG474" s="81"/>
      <c r="DH474" s="81"/>
      <c r="DI474" s="81"/>
      <c r="DJ474" s="81"/>
      <c r="DK474" s="81"/>
      <c r="DL474" s="81"/>
      <c r="DM474" s="81"/>
      <c r="DN474" s="81"/>
      <c r="DO474" s="81"/>
      <c r="DP474" s="81"/>
      <c r="DQ474" s="81"/>
      <c r="DR474" s="81"/>
      <c r="DS474" s="81"/>
    </row>
    <row r="475" spans="2:123" x14ac:dyDescent="0.2">
      <c r="B475" s="78" t="s">
        <v>1122</v>
      </c>
      <c r="C475" s="78" t="s">
        <v>1123</v>
      </c>
      <c r="D475" s="79" t="s">
        <v>1124</v>
      </c>
      <c r="E475" s="79" t="s">
        <v>1124</v>
      </c>
      <c r="F475" s="79" t="s">
        <v>1125</v>
      </c>
      <c r="G475" s="80"/>
      <c r="H475" s="80">
        <v>45758</v>
      </c>
      <c r="I475" s="80">
        <v>45787</v>
      </c>
      <c r="J475" s="80"/>
      <c r="K475" s="65" t="s">
        <v>46</v>
      </c>
      <c r="L475" s="65" t="s">
        <v>70</v>
      </c>
      <c r="M475" s="65" t="s">
        <v>93</v>
      </c>
      <c r="N475" s="79" t="s">
        <v>377</v>
      </c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  <c r="AY475" s="81"/>
      <c r="AZ475" s="81"/>
      <c r="BA475" s="81"/>
      <c r="BB475" s="81"/>
      <c r="BC475" s="81">
        <v>3353.2237552442484</v>
      </c>
      <c r="BD475" s="125">
        <v>1672.8305517075844</v>
      </c>
      <c r="BE475" s="81"/>
      <c r="BF475" s="81"/>
      <c r="BG475" s="81"/>
      <c r="BH475" s="81"/>
      <c r="BI475" s="81"/>
      <c r="BJ475" s="81"/>
      <c r="BK475" s="81"/>
      <c r="BL475" s="81"/>
      <c r="BM475" s="81"/>
      <c r="BN475" s="81"/>
      <c r="BO475" s="81"/>
      <c r="BP475" s="81"/>
      <c r="BQ475" s="81"/>
      <c r="BR475" s="81"/>
      <c r="BS475" s="81"/>
      <c r="BT475" s="81"/>
      <c r="BU475" s="81"/>
      <c r="BV475" s="81"/>
      <c r="BW475" s="81"/>
      <c r="BX475" s="81"/>
      <c r="BY475" s="81"/>
      <c r="BZ475" s="81"/>
      <c r="CA475" s="81"/>
      <c r="CB475" s="81"/>
      <c r="CC475" s="81"/>
      <c r="CD475" s="81"/>
      <c r="CE475" s="81"/>
      <c r="CF475" s="81"/>
      <c r="CG475" s="81"/>
      <c r="CH475" s="81"/>
      <c r="CI475" s="81"/>
      <c r="CJ475" s="81"/>
      <c r="CK475" s="81"/>
      <c r="CL475" s="81"/>
      <c r="CM475" s="81"/>
      <c r="CN475" s="81"/>
      <c r="CO475" s="81"/>
      <c r="CP475" s="81"/>
      <c r="CQ475" s="81"/>
      <c r="CR475" s="81"/>
      <c r="CS475" s="81"/>
      <c r="CT475" s="81"/>
      <c r="CU475" s="81"/>
      <c r="CV475" s="81"/>
      <c r="CW475" s="81"/>
      <c r="CX475" s="81"/>
      <c r="CY475" s="81"/>
      <c r="CZ475" s="81"/>
      <c r="DA475" s="81"/>
      <c r="DB475" s="81"/>
      <c r="DC475" s="81"/>
      <c r="DD475" s="81"/>
      <c r="DE475" s="81"/>
      <c r="DF475" s="81"/>
      <c r="DG475" s="81"/>
      <c r="DH475" s="81"/>
      <c r="DI475" s="81"/>
      <c r="DJ475" s="81"/>
      <c r="DK475" s="81"/>
      <c r="DL475" s="81"/>
      <c r="DM475" s="81"/>
      <c r="DN475" s="81"/>
      <c r="DO475" s="81"/>
      <c r="DP475" s="81"/>
      <c r="DQ475" s="81"/>
      <c r="DR475" s="81"/>
      <c r="DS475" s="81"/>
    </row>
    <row r="476" spans="2:123" x14ac:dyDescent="0.2">
      <c r="B476" s="78" t="s">
        <v>165</v>
      </c>
      <c r="C476" s="78" t="s">
        <v>166</v>
      </c>
      <c r="D476" s="79" t="s">
        <v>1104</v>
      </c>
      <c r="E476" s="79" t="s">
        <v>168</v>
      </c>
      <c r="F476" s="79" t="s">
        <v>1143</v>
      </c>
      <c r="G476" s="80"/>
      <c r="H476" s="80">
        <v>45658</v>
      </c>
      <c r="I476" s="80">
        <v>46022</v>
      </c>
      <c r="J476" s="80"/>
      <c r="K476" s="65" t="s">
        <v>63</v>
      </c>
      <c r="L476" s="65" t="s">
        <v>73</v>
      </c>
      <c r="M476" s="65" t="s">
        <v>93</v>
      </c>
      <c r="N476" s="79" t="s">
        <v>377</v>
      </c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  <c r="AY476" s="81"/>
      <c r="AZ476" s="81"/>
      <c r="BA476" s="81"/>
      <c r="BB476" s="81"/>
      <c r="BC476" s="81"/>
      <c r="BD476" s="81"/>
      <c r="BE476" s="81"/>
      <c r="BF476" s="81"/>
      <c r="BG476" s="81"/>
      <c r="BH476" s="81"/>
      <c r="BI476" s="81"/>
      <c r="BJ476" s="81"/>
      <c r="BK476" s="81"/>
      <c r="BL476" s="81"/>
      <c r="BM476" s="81"/>
      <c r="BN476" s="81"/>
      <c r="BO476" s="81"/>
      <c r="BP476" s="81"/>
      <c r="BQ476" s="81"/>
      <c r="BR476" s="81"/>
      <c r="BS476" s="81"/>
      <c r="BT476" s="81"/>
      <c r="BU476" s="81"/>
      <c r="BV476" s="81"/>
      <c r="BW476" s="81"/>
      <c r="BX476" s="81"/>
      <c r="BY476" s="81"/>
      <c r="BZ476" s="81"/>
      <c r="CA476" s="81"/>
      <c r="CB476" s="81"/>
      <c r="CC476" s="81"/>
      <c r="CD476" s="81"/>
      <c r="CE476" s="81"/>
      <c r="CF476" s="81"/>
      <c r="CG476" s="81"/>
      <c r="CH476" s="81"/>
      <c r="CI476" s="81"/>
      <c r="CJ476" s="81"/>
      <c r="CK476" s="81"/>
      <c r="CL476" s="81"/>
      <c r="CM476" s="81"/>
      <c r="CN476" s="81"/>
      <c r="CO476" s="81"/>
      <c r="CP476" s="81"/>
      <c r="CQ476" s="81"/>
      <c r="CR476" s="81"/>
      <c r="CS476" s="81"/>
      <c r="CT476" s="81"/>
      <c r="CU476" s="81"/>
      <c r="CV476" s="81"/>
      <c r="CW476" s="81"/>
      <c r="CX476" s="81"/>
      <c r="CY476" s="81"/>
      <c r="CZ476" s="81"/>
      <c r="DA476" s="81"/>
      <c r="DB476" s="81"/>
      <c r="DC476" s="81"/>
      <c r="DD476" s="81"/>
      <c r="DE476" s="81"/>
      <c r="DF476" s="81"/>
      <c r="DG476" s="81"/>
      <c r="DH476" s="81"/>
      <c r="DI476" s="81"/>
      <c r="DJ476" s="81"/>
      <c r="DK476" s="81"/>
      <c r="DL476" s="81"/>
      <c r="DM476" s="81"/>
      <c r="DN476" s="81"/>
      <c r="DO476" s="81"/>
      <c r="DP476" s="81"/>
      <c r="DQ476" s="81"/>
      <c r="DR476" s="81"/>
      <c r="DS476" s="81"/>
    </row>
    <row r="477" spans="2:123" x14ac:dyDescent="0.2">
      <c r="B477" s="78" t="s">
        <v>165</v>
      </c>
      <c r="C477" s="78" t="s">
        <v>166</v>
      </c>
      <c r="D477" s="79" t="s">
        <v>1104</v>
      </c>
      <c r="E477" s="79" t="s">
        <v>168</v>
      </c>
      <c r="F477" s="79" t="s">
        <v>1144</v>
      </c>
      <c r="G477" s="80"/>
      <c r="H477" s="80">
        <v>45658</v>
      </c>
      <c r="I477" s="80">
        <v>46022</v>
      </c>
      <c r="J477" s="80"/>
      <c r="K477" s="65" t="s">
        <v>63</v>
      </c>
      <c r="L477" s="65" t="s">
        <v>73</v>
      </c>
      <c r="M477" s="65" t="s">
        <v>93</v>
      </c>
      <c r="N477" s="79" t="s">
        <v>377</v>
      </c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1"/>
      <c r="BG477" s="81"/>
      <c r="BH477" s="81"/>
      <c r="BI477" s="81"/>
      <c r="BJ477" s="81"/>
      <c r="BK477" s="81"/>
      <c r="BL477" s="81"/>
      <c r="BM477" s="81"/>
      <c r="BN477" s="81"/>
      <c r="BO477" s="81"/>
      <c r="BP477" s="81"/>
      <c r="BQ477" s="81"/>
      <c r="BR477" s="81"/>
      <c r="BS477" s="81"/>
      <c r="BT477" s="81"/>
      <c r="BU477" s="81"/>
      <c r="BV477" s="81"/>
      <c r="BW477" s="81"/>
      <c r="BX477" s="81"/>
      <c r="BY477" s="81"/>
      <c r="BZ477" s="81"/>
      <c r="CA477" s="81"/>
      <c r="CB477" s="81"/>
      <c r="CC477" s="81"/>
      <c r="CD477" s="81"/>
      <c r="CE477" s="81"/>
      <c r="CF477" s="81"/>
      <c r="CG477" s="81"/>
      <c r="CH477" s="81"/>
      <c r="CI477" s="81"/>
      <c r="CJ477" s="81"/>
      <c r="CK477" s="81"/>
      <c r="CL477" s="81"/>
      <c r="CM477" s="81"/>
      <c r="CN477" s="81"/>
      <c r="CO477" s="81"/>
      <c r="CP477" s="81"/>
      <c r="CQ477" s="81"/>
      <c r="CR477" s="81"/>
      <c r="CS477" s="81"/>
      <c r="CT477" s="81"/>
      <c r="CU477" s="81"/>
      <c r="CV477" s="81"/>
      <c r="CW477" s="81"/>
      <c r="CX477" s="81"/>
      <c r="CY477" s="81"/>
      <c r="CZ477" s="81"/>
      <c r="DA477" s="81"/>
      <c r="DB477" s="81"/>
      <c r="DC477" s="81"/>
      <c r="DD477" s="81"/>
      <c r="DE477" s="81"/>
      <c r="DF477" s="81"/>
      <c r="DG477" s="81"/>
      <c r="DH477" s="81"/>
      <c r="DI477" s="81"/>
      <c r="DJ477" s="81"/>
      <c r="DK477" s="81"/>
      <c r="DL477" s="81"/>
      <c r="DM477" s="81"/>
      <c r="DN477" s="81"/>
      <c r="DO477" s="81"/>
      <c r="DP477" s="81"/>
      <c r="DQ477" s="81"/>
      <c r="DR477" s="81"/>
      <c r="DS477" s="81"/>
    </row>
    <row r="478" spans="2:123" x14ac:dyDescent="0.2">
      <c r="B478" s="78" t="s">
        <v>165</v>
      </c>
      <c r="C478" s="78" t="s">
        <v>166</v>
      </c>
      <c r="D478" s="79" t="s">
        <v>1104</v>
      </c>
      <c r="E478" s="79" t="s">
        <v>168</v>
      </c>
      <c r="F478" s="79" t="s">
        <v>1145</v>
      </c>
      <c r="G478" s="80"/>
      <c r="H478" s="80">
        <v>45658</v>
      </c>
      <c r="I478" s="80">
        <v>46022</v>
      </c>
      <c r="J478" s="80"/>
      <c r="K478" s="65" t="s">
        <v>63</v>
      </c>
      <c r="L478" s="65" t="s">
        <v>73</v>
      </c>
      <c r="M478" s="65" t="s">
        <v>93</v>
      </c>
      <c r="N478" s="79" t="s">
        <v>377</v>
      </c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1"/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1"/>
      <c r="BS478" s="81"/>
      <c r="BT478" s="81"/>
      <c r="BU478" s="81"/>
      <c r="BV478" s="81"/>
      <c r="BW478" s="81"/>
      <c r="BX478" s="81"/>
      <c r="BY478" s="81"/>
      <c r="BZ478" s="81"/>
      <c r="CA478" s="81"/>
      <c r="CB478" s="81"/>
      <c r="CC478" s="81"/>
      <c r="CD478" s="81"/>
      <c r="CE478" s="81"/>
      <c r="CF478" s="81"/>
      <c r="CG478" s="81"/>
      <c r="CH478" s="81"/>
      <c r="CI478" s="81"/>
      <c r="CJ478" s="81"/>
      <c r="CK478" s="81"/>
      <c r="CL478" s="81"/>
      <c r="CM478" s="81"/>
      <c r="CN478" s="81"/>
      <c r="CO478" s="81"/>
      <c r="CP478" s="81"/>
      <c r="CQ478" s="81"/>
      <c r="CR478" s="81"/>
      <c r="CS478" s="81"/>
      <c r="CT478" s="81"/>
      <c r="CU478" s="81"/>
      <c r="CV478" s="81"/>
      <c r="CW478" s="81"/>
      <c r="CX478" s="81"/>
      <c r="CY478" s="81"/>
      <c r="CZ478" s="81"/>
      <c r="DA478" s="81"/>
      <c r="DB478" s="81"/>
      <c r="DC478" s="81"/>
      <c r="DD478" s="81"/>
      <c r="DE478" s="81"/>
      <c r="DF478" s="81"/>
      <c r="DG478" s="81"/>
      <c r="DH478" s="81"/>
      <c r="DI478" s="81"/>
      <c r="DJ478" s="81"/>
      <c r="DK478" s="81"/>
      <c r="DL478" s="81"/>
      <c r="DM478" s="81"/>
      <c r="DN478" s="81"/>
      <c r="DO478" s="81"/>
      <c r="DP478" s="81"/>
      <c r="DQ478" s="81"/>
      <c r="DR478" s="81"/>
      <c r="DS478" s="81"/>
    </row>
    <row r="479" spans="2:123" x14ac:dyDescent="0.2">
      <c r="B479" s="78" t="s">
        <v>165</v>
      </c>
      <c r="C479" s="78" t="s">
        <v>166</v>
      </c>
      <c r="D479" s="79" t="s">
        <v>1104</v>
      </c>
      <c r="E479" s="79" t="s">
        <v>168</v>
      </c>
      <c r="F479" s="79" t="s">
        <v>1146</v>
      </c>
      <c r="G479" s="80"/>
      <c r="H479" s="80">
        <v>45658</v>
      </c>
      <c r="I479" s="80">
        <v>46022</v>
      </c>
      <c r="J479" s="80"/>
      <c r="K479" s="65" t="s">
        <v>63</v>
      </c>
      <c r="L479" s="65" t="s">
        <v>73</v>
      </c>
      <c r="M479" s="65" t="s">
        <v>93</v>
      </c>
      <c r="N479" s="79" t="s">
        <v>377</v>
      </c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  <c r="AY479" s="81"/>
      <c r="AZ479" s="81"/>
      <c r="BA479" s="81"/>
      <c r="BB479" s="81"/>
      <c r="BC479" s="81"/>
      <c r="BD479" s="81"/>
      <c r="BE479" s="81"/>
      <c r="BF479" s="81"/>
      <c r="BG479" s="81"/>
      <c r="BH479" s="81"/>
      <c r="BI479" s="81"/>
      <c r="BJ479" s="81"/>
      <c r="BK479" s="81"/>
      <c r="BL479" s="81"/>
      <c r="BM479" s="81"/>
      <c r="BN479" s="81"/>
      <c r="BO479" s="81"/>
      <c r="BP479" s="81"/>
      <c r="BQ479" s="81"/>
      <c r="BR479" s="81"/>
      <c r="BS479" s="81"/>
      <c r="BT479" s="81"/>
      <c r="BU479" s="81"/>
      <c r="BV479" s="81"/>
      <c r="BW479" s="81"/>
      <c r="BX479" s="81"/>
      <c r="BY479" s="81"/>
      <c r="BZ479" s="81"/>
      <c r="CA479" s="81"/>
      <c r="CB479" s="81"/>
      <c r="CC479" s="81"/>
      <c r="CD479" s="81"/>
      <c r="CE479" s="81"/>
      <c r="CF479" s="81"/>
      <c r="CG479" s="81"/>
      <c r="CH479" s="81"/>
      <c r="CI479" s="81"/>
      <c r="CJ479" s="81"/>
      <c r="CK479" s="81"/>
      <c r="CL479" s="81"/>
      <c r="CM479" s="81"/>
      <c r="CN479" s="81"/>
      <c r="CO479" s="81"/>
      <c r="CP479" s="81"/>
      <c r="CQ479" s="81"/>
      <c r="CR479" s="81"/>
      <c r="CS479" s="81"/>
      <c r="CT479" s="81"/>
      <c r="CU479" s="81"/>
      <c r="CV479" s="81"/>
      <c r="CW479" s="81"/>
      <c r="CX479" s="81"/>
      <c r="CY479" s="81"/>
      <c r="CZ479" s="81"/>
      <c r="DA479" s="81"/>
      <c r="DB479" s="81"/>
      <c r="DC479" s="81"/>
      <c r="DD479" s="81"/>
      <c r="DE479" s="81"/>
      <c r="DF479" s="81"/>
      <c r="DG479" s="81"/>
      <c r="DH479" s="81"/>
      <c r="DI479" s="81"/>
      <c r="DJ479" s="81"/>
      <c r="DK479" s="81"/>
      <c r="DL479" s="81"/>
      <c r="DM479" s="81"/>
      <c r="DN479" s="81"/>
      <c r="DO479" s="81"/>
      <c r="DP479" s="81"/>
      <c r="DQ479" s="81"/>
      <c r="DR479" s="81"/>
      <c r="DS479" s="81"/>
    </row>
    <row r="480" spans="2:123" x14ac:dyDescent="0.2">
      <c r="B480" s="78" t="s">
        <v>165</v>
      </c>
      <c r="C480" s="78" t="s">
        <v>166</v>
      </c>
      <c r="D480" s="79" t="s">
        <v>1104</v>
      </c>
      <c r="E480" s="79" t="s">
        <v>168</v>
      </c>
      <c r="F480" s="79" t="s">
        <v>1147</v>
      </c>
      <c r="G480" s="80"/>
      <c r="H480" s="80">
        <v>45658</v>
      </c>
      <c r="I480" s="80">
        <v>46022</v>
      </c>
      <c r="J480" s="80"/>
      <c r="K480" s="65" t="s">
        <v>63</v>
      </c>
      <c r="L480" s="65" t="s">
        <v>73</v>
      </c>
      <c r="M480" s="65" t="s">
        <v>93</v>
      </c>
      <c r="N480" s="79" t="s">
        <v>377</v>
      </c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1"/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1"/>
      <c r="BS480" s="81"/>
      <c r="BT480" s="81"/>
      <c r="BU480" s="81"/>
      <c r="BV480" s="81"/>
      <c r="BW480" s="81"/>
      <c r="BX480" s="81"/>
      <c r="BY480" s="81"/>
      <c r="BZ480" s="81"/>
      <c r="CA480" s="81"/>
      <c r="CB480" s="81"/>
      <c r="CC480" s="81"/>
      <c r="CD480" s="81"/>
      <c r="CE480" s="81"/>
      <c r="CF480" s="81"/>
      <c r="CG480" s="81"/>
      <c r="CH480" s="81"/>
      <c r="CI480" s="81"/>
      <c r="CJ480" s="81"/>
      <c r="CK480" s="81"/>
      <c r="CL480" s="81"/>
      <c r="CM480" s="81"/>
      <c r="CN480" s="81"/>
      <c r="CO480" s="81"/>
      <c r="CP480" s="81"/>
      <c r="CQ480" s="81"/>
      <c r="CR480" s="81"/>
      <c r="CS480" s="81"/>
      <c r="CT480" s="81"/>
      <c r="CU480" s="81"/>
      <c r="CV480" s="81"/>
      <c r="CW480" s="81"/>
      <c r="CX480" s="81"/>
      <c r="CY480" s="81"/>
      <c r="CZ480" s="81"/>
      <c r="DA480" s="81"/>
      <c r="DB480" s="81"/>
      <c r="DC480" s="81"/>
      <c r="DD480" s="81"/>
      <c r="DE480" s="81"/>
      <c r="DF480" s="81"/>
      <c r="DG480" s="81"/>
      <c r="DH480" s="81"/>
      <c r="DI480" s="81"/>
      <c r="DJ480" s="81"/>
      <c r="DK480" s="81"/>
      <c r="DL480" s="81"/>
      <c r="DM480" s="81"/>
      <c r="DN480" s="81"/>
      <c r="DO480" s="81"/>
      <c r="DP480" s="81"/>
      <c r="DQ480" s="81"/>
      <c r="DR480" s="81"/>
      <c r="DS480" s="81"/>
    </row>
    <row r="481" spans="2:123" x14ac:dyDescent="0.2">
      <c r="B481" s="78" t="s">
        <v>1126</v>
      </c>
      <c r="C481" s="78" t="s">
        <v>1127</v>
      </c>
      <c r="D481" s="79" t="s">
        <v>1066</v>
      </c>
      <c r="E481" s="79" t="s">
        <v>840</v>
      </c>
      <c r="F481" s="79" t="s">
        <v>1128</v>
      </c>
      <c r="G481" s="80"/>
      <c r="H481" s="80">
        <v>45658</v>
      </c>
      <c r="I481" s="80">
        <v>45838</v>
      </c>
      <c r="J481" s="80"/>
      <c r="K481" s="65" t="s">
        <v>49</v>
      </c>
      <c r="L481" s="65" t="s">
        <v>73</v>
      </c>
      <c r="M481" s="65" t="s">
        <v>91</v>
      </c>
      <c r="N481" s="79" t="s">
        <v>377</v>
      </c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  <c r="AY481" s="81"/>
      <c r="AZ481" s="81"/>
      <c r="BA481" s="81"/>
      <c r="BB481" s="81"/>
      <c r="BC481" s="81"/>
      <c r="BD481" s="125">
        <f>6850.82872928177+37488.83</f>
        <v>44339.658729281771</v>
      </c>
      <c r="BE481" s="81"/>
      <c r="BF481" s="81"/>
      <c r="BG481" s="81"/>
      <c r="BH481" s="81"/>
      <c r="BI481" s="81"/>
      <c r="BJ481" s="81"/>
      <c r="BK481" s="81"/>
      <c r="BL481" s="81"/>
      <c r="BM481" s="81"/>
      <c r="BN481" s="81"/>
      <c r="BO481" s="81"/>
      <c r="BP481" s="81"/>
      <c r="BQ481" s="81"/>
      <c r="BR481" s="81"/>
      <c r="BS481" s="81"/>
      <c r="BT481" s="81"/>
      <c r="BU481" s="81"/>
      <c r="BV481" s="81"/>
      <c r="BW481" s="81"/>
      <c r="BX481" s="81"/>
      <c r="BY481" s="81"/>
      <c r="BZ481" s="81"/>
      <c r="CA481" s="81"/>
      <c r="CB481" s="81"/>
      <c r="CC481" s="81"/>
      <c r="CD481" s="81"/>
      <c r="CE481" s="81"/>
      <c r="CF481" s="81"/>
      <c r="CG481" s="81"/>
      <c r="CH481" s="81"/>
      <c r="CI481" s="81"/>
      <c r="CJ481" s="81"/>
      <c r="CK481" s="81"/>
      <c r="CL481" s="81"/>
      <c r="CM481" s="81"/>
      <c r="CN481" s="81"/>
      <c r="CO481" s="81"/>
      <c r="CP481" s="81"/>
      <c r="CQ481" s="81"/>
      <c r="CR481" s="81"/>
      <c r="CS481" s="81"/>
      <c r="CT481" s="81"/>
      <c r="CU481" s="81"/>
      <c r="CV481" s="81"/>
      <c r="CW481" s="81"/>
      <c r="CX481" s="81"/>
      <c r="CY481" s="81"/>
      <c r="CZ481" s="81"/>
      <c r="DA481" s="81"/>
      <c r="DB481" s="81"/>
      <c r="DC481" s="81"/>
      <c r="DD481" s="81"/>
      <c r="DE481" s="81"/>
      <c r="DF481" s="81"/>
      <c r="DG481" s="81"/>
      <c r="DH481" s="81"/>
      <c r="DI481" s="81"/>
      <c r="DJ481" s="81"/>
      <c r="DK481" s="81"/>
      <c r="DL481" s="81"/>
      <c r="DM481" s="81"/>
      <c r="DN481" s="81"/>
      <c r="DO481" s="81"/>
      <c r="DP481" s="81"/>
      <c r="DQ481" s="81"/>
      <c r="DR481" s="81"/>
      <c r="DS481" s="81"/>
    </row>
    <row r="482" spans="2:123" x14ac:dyDescent="0.2">
      <c r="B482" s="78" t="s">
        <v>1126</v>
      </c>
      <c r="C482" s="78" t="s">
        <v>1127</v>
      </c>
      <c r="D482" s="79" t="s">
        <v>1066</v>
      </c>
      <c r="E482" s="79" t="s">
        <v>840</v>
      </c>
      <c r="F482" s="79" t="s">
        <v>1129</v>
      </c>
      <c r="G482" s="80"/>
      <c r="H482" s="80">
        <v>45566</v>
      </c>
      <c r="I482" s="80">
        <v>45656</v>
      </c>
      <c r="J482" s="80"/>
      <c r="K482" s="65" t="s">
        <v>49</v>
      </c>
      <c r="L482" s="65" t="s">
        <v>73</v>
      </c>
      <c r="M482" s="65" t="s">
        <v>91</v>
      </c>
      <c r="N482" s="79" t="s">
        <v>377</v>
      </c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  <c r="AY482" s="81"/>
      <c r="AZ482" s="81"/>
      <c r="BA482" s="81"/>
      <c r="BB482" s="81"/>
      <c r="BC482" s="81"/>
      <c r="BD482" s="81"/>
      <c r="BE482" s="81"/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1"/>
      <c r="BS482" s="81"/>
      <c r="BT482" s="81"/>
      <c r="BU482" s="81"/>
      <c r="BV482" s="81"/>
      <c r="BW482" s="81"/>
      <c r="BX482" s="81"/>
      <c r="BY482" s="81"/>
      <c r="BZ482" s="81"/>
      <c r="CA482" s="81"/>
      <c r="CB482" s="81"/>
      <c r="CC482" s="81"/>
      <c r="CD482" s="81"/>
      <c r="CE482" s="81"/>
      <c r="CF482" s="81"/>
      <c r="CG482" s="81"/>
      <c r="CH482" s="81"/>
      <c r="CI482" s="81"/>
      <c r="CJ482" s="81"/>
      <c r="CK482" s="81"/>
      <c r="CL482" s="81"/>
      <c r="CM482" s="81"/>
      <c r="CN482" s="81"/>
      <c r="CO482" s="81"/>
      <c r="CP482" s="81"/>
      <c r="CQ482" s="81"/>
      <c r="CR482" s="81"/>
      <c r="CS482" s="81"/>
      <c r="CT482" s="81"/>
      <c r="CU482" s="81"/>
      <c r="CV482" s="81"/>
      <c r="CW482" s="81"/>
      <c r="CX482" s="81"/>
      <c r="CY482" s="81"/>
      <c r="CZ482" s="81"/>
      <c r="DA482" s="81"/>
      <c r="DB482" s="81"/>
      <c r="DC482" s="81"/>
      <c r="DD482" s="81"/>
      <c r="DE482" s="81"/>
      <c r="DF482" s="81"/>
      <c r="DG482" s="81"/>
      <c r="DH482" s="81"/>
      <c r="DI482" s="81"/>
      <c r="DJ482" s="81"/>
      <c r="DK482" s="81"/>
      <c r="DL482" s="81"/>
      <c r="DM482" s="81"/>
      <c r="DN482" s="81"/>
      <c r="DO482" s="81"/>
      <c r="DP482" s="81"/>
      <c r="DQ482" s="81"/>
      <c r="DR482" s="81"/>
      <c r="DS482" s="81"/>
    </row>
    <row r="483" spans="2:123" x14ac:dyDescent="0.2">
      <c r="B483" s="78" t="s">
        <v>1126</v>
      </c>
      <c r="C483" s="78" t="s">
        <v>1127</v>
      </c>
      <c r="D483" s="79" t="s">
        <v>1066</v>
      </c>
      <c r="E483" s="79" t="s">
        <v>840</v>
      </c>
      <c r="F483" s="79" t="s">
        <v>1130</v>
      </c>
      <c r="G483" s="80"/>
      <c r="H483" s="80">
        <v>45658</v>
      </c>
      <c r="I483" s="80">
        <v>45747</v>
      </c>
      <c r="J483" s="80"/>
      <c r="K483" s="65" t="s">
        <v>49</v>
      </c>
      <c r="L483" s="65" t="s">
        <v>73</v>
      </c>
      <c r="M483" s="65" t="s">
        <v>91</v>
      </c>
      <c r="N483" s="79" t="s">
        <v>377</v>
      </c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  <c r="AY483" s="81"/>
      <c r="AZ483" s="81"/>
      <c r="BA483" s="81"/>
      <c r="BB483" s="81"/>
      <c r="BC483" s="81"/>
      <c r="BD483" s="81"/>
      <c r="BE483" s="81"/>
      <c r="BF483" s="81"/>
      <c r="BG483" s="81"/>
      <c r="BH483" s="81"/>
      <c r="BI483" s="81"/>
      <c r="BJ483" s="81"/>
      <c r="BK483" s="81"/>
      <c r="BL483" s="81"/>
      <c r="BM483" s="81"/>
      <c r="BN483" s="81"/>
      <c r="BO483" s="81"/>
      <c r="BP483" s="81"/>
      <c r="BQ483" s="81"/>
      <c r="BR483" s="81"/>
      <c r="BS483" s="81"/>
      <c r="BT483" s="81"/>
      <c r="BU483" s="81"/>
      <c r="BV483" s="81"/>
      <c r="BW483" s="81"/>
      <c r="BX483" s="81"/>
      <c r="BY483" s="81"/>
      <c r="BZ483" s="81"/>
      <c r="CA483" s="81"/>
      <c r="CB483" s="81"/>
      <c r="CC483" s="81"/>
      <c r="CD483" s="81"/>
      <c r="CE483" s="81"/>
      <c r="CF483" s="81"/>
      <c r="CG483" s="81"/>
      <c r="CH483" s="81"/>
      <c r="CI483" s="81"/>
      <c r="CJ483" s="81"/>
      <c r="CK483" s="81"/>
      <c r="CL483" s="81"/>
      <c r="CM483" s="81"/>
      <c r="CN483" s="81"/>
      <c r="CO483" s="81"/>
      <c r="CP483" s="81"/>
      <c r="CQ483" s="81"/>
      <c r="CR483" s="81"/>
      <c r="CS483" s="81"/>
      <c r="CT483" s="81"/>
      <c r="CU483" s="81"/>
      <c r="CV483" s="81"/>
      <c r="CW483" s="81"/>
      <c r="CX483" s="81"/>
      <c r="CY483" s="81"/>
      <c r="CZ483" s="81"/>
      <c r="DA483" s="81"/>
      <c r="DB483" s="81"/>
      <c r="DC483" s="81"/>
      <c r="DD483" s="81"/>
      <c r="DE483" s="81"/>
      <c r="DF483" s="81"/>
      <c r="DG483" s="81"/>
      <c r="DH483" s="81"/>
      <c r="DI483" s="81"/>
      <c r="DJ483" s="81"/>
      <c r="DK483" s="81"/>
      <c r="DL483" s="81"/>
      <c r="DM483" s="81"/>
      <c r="DN483" s="81"/>
      <c r="DO483" s="81"/>
      <c r="DP483" s="81"/>
      <c r="DQ483" s="81"/>
      <c r="DR483" s="81"/>
      <c r="DS483" s="81"/>
    </row>
    <row r="484" spans="2:123" x14ac:dyDescent="0.2">
      <c r="B484" s="78" t="s">
        <v>1126</v>
      </c>
      <c r="C484" s="78" t="s">
        <v>1127</v>
      </c>
      <c r="D484" s="79" t="s">
        <v>1066</v>
      </c>
      <c r="E484" s="79" t="s">
        <v>840</v>
      </c>
      <c r="F484" s="79" t="s">
        <v>1131</v>
      </c>
      <c r="G484" s="80"/>
      <c r="H484" s="80">
        <v>45566</v>
      </c>
      <c r="I484" s="80">
        <v>45656</v>
      </c>
      <c r="J484" s="80"/>
      <c r="K484" s="65" t="s">
        <v>49</v>
      </c>
      <c r="L484" s="65" t="s">
        <v>73</v>
      </c>
      <c r="M484" s="65" t="s">
        <v>91</v>
      </c>
      <c r="N484" s="79" t="s">
        <v>377</v>
      </c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1"/>
      <c r="BG484" s="81"/>
      <c r="BH484" s="81"/>
      <c r="BI484" s="81"/>
      <c r="BJ484" s="81"/>
      <c r="BK484" s="81"/>
      <c r="BL484" s="81"/>
      <c r="BM484" s="81"/>
      <c r="BN484" s="81"/>
      <c r="BO484" s="81"/>
      <c r="BP484" s="81"/>
      <c r="BQ484" s="81"/>
      <c r="BR484" s="81"/>
      <c r="BS484" s="81"/>
      <c r="BT484" s="81"/>
      <c r="BU484" s="81"/>
      <c r="BV484" s="81"/>
      <c r="BW484" s="81"/>
      <c r="BX484" s="81"/>
      <c r="BY484" s="81"/>
      <c r="BZ484" s="81"/>
      <c r="CA484" s="81"/>
      <c r="CB484" s="81"/>
      <c r="CC484" s="81"/>
      <c r="CD484" s="81"/>
      <c r="CE484" s="81"/>
      <c r="CF484" s="81"/>
      <c r="CG484" s="81"/>
      <c r="CH484" s="81"/>
      <c r="CI484" s="81"/>
      <c r="CJ484" s="81"/>
      <c r="CK484" s="81"/>
      <c r="CL484" s="81"/>
      <c r="CM484" s="81"/>
      <c r="CN484" s="81"/>
      <c r="CO484" s="81"/>
      <c r="CP484" s="81"/>
      <c r="CQ484" s="81"/>
      <c r="CR484" s="81"/>
      <c r="CS484" s="81"/>
      <c r="CT484" s="81"/>
      <c r="CU484" s="81"/>
      <c r="CV484" s="81"/>
      <c r="CW484" s="81"/>
      <c r="CX484" s="81"/>
      <c r="CY484" s="81"/>
      <c r="CZ484" s="81"/>
      <c r="DA484" s="81"/>
      <c r="DB484" s="81"/>
      <c r="DC484" s="81"/>
      <c r="DD484" s="81"/>
      <c r="DE484" s="81"/>
      <c r="DF484" s="81"/>
      <c r="DG484" s="81"/>
      <c r="DH484" s="81"/>
      <c r="DI484" s="81"/>
      <c r="DJ484" s="81"/>
      <c r="DK484" s="81"/>
      <c r="DL484" s="81"/>
      <c r="DM484" s="81"/>
      <c r="DN484" s="81"/>
      <c r="DO484" s="81"/>
      <c r="DP484" s="81"/>
      <c r="DQ484" s="81"/>
      <c r="DR484" s="81"/>
      <c r="DS484" s="81"/>
    </row>
    <row r="485" spans="2:123" x14ac:dyDescent="0.2">
      <c r="B485" s="78" t="s">
        <v>1126</v>
      </c>
      <c r="C485" s="78" t="s">
        <v>1127</v>
      </c>
      <c r="D485" s="79" t="s">
        <v>1066</v>
      </c>
      <c r="E485" s="79" t="s">
        <v>840</v>
      </c>
      <c r="F485" s="79" t="s">
        <v>1132</v>
      </c>
      <c r="G485" s="80"/>
      <c r="H485" s="80">
        <v>45658</v>
      </c>
      <c r="I485" s="80">
        <v>45747</v>
      </c>
      <c r="J485" s="80"/>
      <c r="K485" s="65" t="s">
        <v>49</v>
      </c>
      <c r="L485" s="65" t="s">
        <v>73</v>
      </c>
      <c r="M485" s="65" t="s">
        <v>91</v>
      </c>
      <c r="N485" s="79" t="s">
        <v>377</v>
      </c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  <c r="AY485" s="81"/>
      <c r="AZ485" s="81"/>
      <c r="BA485" s="81"/>
      <c r="BB485" s="81"/>
      <c r="BC485" s="81"/>
      <c r="BD485" s="81"/>
      <c r="BE485" s="81"/>
      <c r="BF485" s="81"/>
      <c r="BG485" s="81"/>
      <c r="BH485" s="81"/>
      <c r="BI485" s="81"/>
      <c r="BJ485" s="81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  <c r="CD485" s="81"/>
      <c r="CE485" s="81"/>
      <c r="CF485" s="81"/>
      <c r="CG485" s="81"/>
      <c r="CH485" s="81"/>
      <c r="CI485" s="81"/>
      <c r="CJ485" s="81"/>
      <c r="CK485" s="81"/>
      <c r="CL485" s="81"/>
      <c r="CM485" s="81"/>
      <c r="CN485" s="81"/>
      <c r="CO485" s="81"/>
      <c r="CP485" s="81"/>
      <c r="CQ485" s="81"/>
      <c r="CR485" s="81"/>
      <c r="CS485" s="81"/>
      <c r="CT485" s="81"/>
      <c r="CU485" s="81"/>
      <c r="CV485" s="81"/>
      <c r="CW485" s="81"/>
      <c r="CX485" s="81"/>
      <c r="CY485" s="81"/>
      <c r="CZ485" s="81"/>
      <c r="DA485" s="81"/>
      <c r="DB485" s="81"/>
      <c r="DC485" s="81"/>
      <c r="DD485" s="81"/>
      <c r="DE485" s="81"/>
      <c r="DF485" s="81"/>
      <c r="DG485" s="81"/>
      <c r="DH485" s="81"/>
      <c r="DI485" s="81"/>
      <c r="DJ485" s="81"/>
      <c r="DK485" s="81"/>
      <c r="DL485" s="81"/>
      <c r="DM485" s="81"/>
      <c r="DN485" s="81"/>
      <c r="DO485" s="81"/>
      <c r="DP485" s="81"/>
      <c r="DQ485" s="81"/>
      <c r="DR485" s="81"/>
      <c r="DS485" s="81"/>
    </row>
    <row r="486" spans="2:123" x14ac:dyDescent="0.2">
      <c r="B486" s="78" t="s">
        <v>1126</v>
      </c>
      <c r="C486" s="78" t="s">
        <v>1127</v>
      </c>
      <c r="D486" s="79" t="s">
        <v>1066</v>
      </c>
      <c r="E486" s="79" t="s">
        <v>840</v>
      </c>
      <c r="F486" s="79" t="s">
        <v>1133</v>
      </c>
      <c r="G486" s="80"/>
      <c r="H486" s="80">
        <v>45748</v>
      </c>
      <c r="I486" s="80">
        <v>46112</v>
      </c>
      <c r="J486" s="80"/>
      <c r="K486" s="65" t="s">
        <v>49</v>
      </c>
      <c r="L486" s="65" t="s">
        <v>73</v>
      </c>
      <c r="M486" s="65" t="s">
        <v>91</v>
      </c>
      <c r="N486" s="79" t="s">
        <v>377</v>
      </c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  <c r="AY486" s="81"/>
      <c r="AZ486" s="81"/>
      <c r="BA486" s="81"/>
      <c r="BB486" s="81"/>
      <c r="BC486" s="81"/>
      <c r="BD486" s="81"/>
      <c r="BE486" s="81"/>
      <c r="BF486" s="81"/>
      <c r="BG486" s="81"/>
      <c r="BH486" s="81"/>
      <c r="BI486" s="81"/>
      <c r="BJ486" s="81"/>
      <c r="BK486" s="81"/>
      <c r="BL486" s="81"/>
      <c r="BM486" s="81"/>
      <c r="BN486" s="81"/>
      <c r="BO486" s="81"/>
      <c r="BP486" s="81"/>
      <c r="BQ486" s="81"/>
      <c r="BR486" s="81"/>
      <c r="BS486" s="81"/>
      <c r="BT486" s="81"/>
      <c r="BU486" s="81"/>
      <c r="BV486" s="81"/>
      <c r="BW486" s="81"/>
      <c r="BX486" s="81"/>
      <c r="BY486" s="81"/>
      <c r="BZ486" s="81"/>
      <c r="CA486" s="81"/>
      <c r="CB486" s="81"/>
      <c r="CC486" s="81"/>
      <c r="CD486" s="81"/>
      <c r="CE486" s="81"/>
      <c r="CF486" s="81"/>
      <c r="CG486" s="81"/>
      <c r="CH486" s="81"/>
      <c r="CI486" s="81"/>
      <c r="CJ486" s="81"/>
      <c r="CK486" s="81"/>
      <c r="CL486" s="81"/>
      <c r="CM486" s="81"/>
      <c r="CN486" s="81"/>
      <c r="CO486" s="81"/>
      <c r="CP486" s="81"/>
      <c r="CQ486" s="81"/>
      <c r="CR486" s="81"/>
      <c r="CS486" s="81"/>
      <c r="CT486" s="81"/>
      <c r="CU486" s="81"/>
      <c r="CV486" s="81"/>
      <c r="CW486" s="81"/>
      <c r="CX486" s="81"/>
      <c r="CY486" s="81"/>
      <c r="CZ486" s="81"/>
      <c r="DA486" s="81"/>
      <c r="DB486" s="81"/>
      <c r="DC486" s="81"/>
      <c r="DD486" s="81"/>
      <c r="DE486" s="81"/>
      <c r="DF486" s="81"/>
      <c r="DG486" s="81"/>
      <c r="DH486" s="81"/>
      <c r="DI486" s="81"/>
      <c r="DJ486" s="81"/>
      <c r="DK486" s="81"/>
      <c r="DL486" s="81"/>
      <c r="DM486" s="81"/>
      <c r="DN486" s="81"/>
      <c r="DO486" s="81"/>
      <c r="DP486" s="81"/>
      <c r="DQ486" s="81"/>
      <c r="DR486" s="81"/>
      <c r="DS486" s="81"/>
    </row>
    <row r="487" spans="2:123" x14ac:dyDescent="0.2">
      <c r="B487" s="78" t="s">
        <v>1126</v>
      </c>
      <c r="C487" s="78" t="s">
        <v>1127</v>
      </c>
      <c r="D487" s="79" t="s">
        <v>1066</v>
      </c>
      <c r="E487" s="79" t="s">
        <v>840</v>
      </c>
      <c r="F487" s="79" t="s">
        <v>1134</v>
      </c>
      <c r="G487" s="80"/>
      <c r="H487" s="80">
        <v>45658</v>
      </c>
      <c r="I487" s="80">
        <v>45747</v>
      </c>
      <c r="J487" s="80"/>
      <c r="K487" s="65" t="s">
        <v>49</v>
      </c>
      <c r="L487" s="65" t="s">
        <v>73</v>
      </c>
      <c r="M487" s="65" t="s">
        <v>91</v>
      </c>
      <c r="N487" s="79" t="s">
        <v>377</v>
      </c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  <c r="AY487" s="81"/>
      <c r="AZ487" s="81"/>
      <c r="BA487" s="81"/>
      <c r="BB487" s="81"/>
      <c r="BC487" s="81"/>
      <c r="BD487" s="81"/>
      <c r="BE487" s="81"/>
      <c r="BF487" s="81"/>
      <c r="BG487" s="81"/>
      <c r="BH487" s="81"/>
      <c r="BI487" s="81"/>
      <c r="BJ487" s="81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  <c r="CD487" s="81"/>
      <c r="CE487" s="81"/>
      <c r="CF487" s="81"/>
      <c r="CG487" s="81"/>
      <c r="CH487" s="81"/>
      <c r="CI487" s="81"/>
      <c r="CJ487" s="81"/>
      <c r="CK487" s="81"/>
      <c r="CL487" s="81"/>
      <c r="CM487" s="81"/>
      <c r="CN487" s="81"/>
      <c r="CO487" s="81"/>
      <c r="CP487" s="81"/>
      <c r="CQ487" s="81"/>
      <c r="CR487" s="81"/>
      <c r="CS487" s="81"/>
      <c r="CT487" s="81"/>
      <c r="CU487" s="81"/>
      <c r="CV487" s="81"/>
      <c r="CW487" s="81"/>
      <c r="CX487" s="81"/>
      <c r="CY487" s="81"/>
      <c r="CZ487" s="81"/>
      <c r="DA487" s="81"/>
      <c r="DB487" s="81"/>
      <c r="DC487" s="81"/>
      <c r="DD487" s="81"/>
      <c r="DE487" s="81"/>
      <c r="DF487" s="81"/>
      <c r="DG487" s="81"/>
      <c r="DH487" s="81"/>
      <c r="DI487" s="81"/>
      <c r="DJ487" s="81"/>
      <c r="DK487" s="81"/>
      <c r="DL487" s="81"/>
      <c r="DM487" s="81"/>
      <c r="DN487" s="81"/>
      <c r="DO487" s="81"/>
      <c r="DP487" s="81"/>
      <c r="DQ487" s="81"/>
      <c r="DR487" s="81"/>
      <c r="DS487" s="81"/>
    </row>
    <row r="488" spans="2:123" x14ac:dyDescent="0.2">
      <c r="B488" s="78" t="s">
        <v>1126</v>
      </c>
      <c r="C488" s="78" t="s">
        <v>1127</v>
      </c>
      <c r="D488" s="79" t="s">
        <v>1066</v>
      </c>
      <c r="E488" s="79" t="s">
        <v>840</v>
      </c>
      <c r="F488" s="79" t="s">
        <v>1135</v>
      </c>
      <c r="G488" s="80"/>
      <c r="H488" s="80">
        <v>45748</v>
      </c>
      <c r="I488" s="80">
        <v>45838</v>
      </c>
      <c r="J488" s="80"/>
      <c r="K488" s="65" t="s">
        <v>49</v>
      </c>
      <c r="L488" s="65" t="s">
        <v>73</v>
      </c>
      <c r="M488" s="65" t="s">
        <v>91</v>
      </c>
      <c r="N488" s="79" t="s">
        <v>377</v>
      </c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1"/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1"/>
      <c r="BS488" s="81"/>
      <c r="BT488" s="81"/>
      <c r="BU488" s="81"/>
      <c r="BV488" s="81"/>
      <c r="BW488" s="81"/>
      <c r="BX488" s="81"/>
      <c r="BY488" s="81"/>
      <c r="BZ488" s="81"/>
      <c r="CA488" s="81"/>
      <c r="CB488" s="81"/>
      <c r="CC488" s="81"/>
      <c r="CD488" s="81"/>
      <c r="CE488" s="81"/>
      <c r="CF488" s="81"/>
      <c r="CG488" s="81"/>
      <c r="CH488" s="81"/>
      <c r="CI488" s="81"/>
      <c r="CJ488" s="81"/>
      <c r="CK488" s="81"/>
      <c r="CL488" s="81"/>
      <c r="CM488" s="81"/>
      <c r="CN488" s="81"/>
      <c r="CO488" s="81"/>
      <c r="CP488" s="81"/>
      <c r="CQ488" s="81"/>
      <c r="CR488" s="81"/>
      <c r="CS488" s="81"/>
      <c r="CT488" s="81"/>
      <c r="CU488" s="81"/>
      <c r="CV488" s="81"/>
      <c r="CW488" s="81"/>
      <c r="CX488" s="81"/>
      <c r="CY488" s="81"/>
      <c r="CZ488" s="81"/>
      <c r="DA488" s="81"/>
      <c r="DB488" s="81"/>
      <c r="DC488" s="81"/>
      <c r="DD488" s="81"/>
      <c r="DE488" s="81"/>
      <c r="DF488" s="81"/>
      <c r="DG488" s="81"/>
      <c r="DH488" s="81"/>
      <c r="DI488" s="81"/>
      <c r="DJ488" s="81"/>
      <c r="DK488" s="81"/>
      <c r="DL488" s="81"/>
      <c r="DM488" s="81"/>
      <c r="DN488" s="81"/>
      <c r="DO488" s="81"/>
      <c r="DP488" s="81"/>
      <c r="DQ488" s="81"/>
      <c r="DR488" s="81"/>
      <c r="DS488" s="81"/>
    </row>
    <row r="489" spans="2:123" x14ac:dyDescent="0.2">
      <c r="B489" s="78" t="s">
        <v>1126</v>
      </c>
      <c r="C489" s="78" t="s">
        <v>1127</v>
      </c>
      <c r="D489" s="79" t="s">
        <v>1066</v>
      </c>
      <c r="E489" s="79" t="s">
        <v>840</v>
      </c>
      <c r="F489" s="79" t="s">
        <v>1136</v>
      </c>
      <c r="G489" s="80"/>
      <c r="H489" s="80">
        <v>45658</v>
      </c>
      <c r="I489" s="80">
        <v>45747</v>
      </c>
      <c r="J489" s="80"/>
      <c r="K489" s="65" t="s">
        <v>49</v>
      </c>
      <c r="L489" s="65" t="s">
        <v>73</v>
      </c>
      <c r="M489" s="65" t="s">
        <v>91</v>
      </c>
      <c r="N489" s="79" t="s">
        <v>377</v>
      </c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  <c r="AY489" s="81"/>
      <c r="AZ489" s="81"/>
      <c r="BA489" s="81"/>
      <c r="BB489" s="81"/>
      <c r="BC489" s="81"/>
      <c r="BD489" s="81"/>
      <c r="BE489" s="81"/>
      <c r="BF489" s="81"/>
      <c r="BG489" s="81"/>
      <c r="BH489" s="81"/>
      <c r="BI489" s="81"/>
      <c r="BJ489" s="81"/>
      <c r="BK489" s="81"/>
      <c r="BL489" s="81"/>
      <c r="BM489" s="81"/>
      <c r="BN489" s="81"/>
      <c r="BO489" s="81"/>
      <c r="BP489" s="81"/>
      <c r="BQ489" s="81"/>
      <c r="BR489" s="81"/>
      <c r="BS489" s="81"/>
      <c r="BT489" s="81"/>
      <c r="BU489" s="81"/>
      <c r="BV489" s="81"/>
      <c r="BW489" s="81"/>
      <c r="BX489" s="81"/>
      <c r="BY489" s="81"/>
      <c r="BZ489" s="81"/>
      <c r="CA489" s="81"/>
      <c r="CB489" s="81"/>
      <c r="CC489" s="81"/>
      <c r="CD489" s="81"/>
      <c r="CE489" s="81"/>
      <c r="CF489" s="81"/>
      <c r="CG489" s="81"/>
      <c r="CH489" s="81"/>
      <c r="CI489" s="81"/>
      <c r="CJ489" s="81"/>
      <c r="CK489" s="81"/>
      <c r="CL489" s="81"/>
      <c r="CM489" s="81"/>
      <c r="CN489" s="81"/>
      <c r="CO489" s="81"/>
      <c r="CP489" s="81"/>
      <c r="CQ489" s="81"/>
      <c r="CR489" s="81"/>
      <c r="CS489" s="81"/>
      <c r="CT489" s="81"/>
      <c r="CU489" s="81"/>
      <c r="CV489" s="81"/>
      <c r="CW489" s="81"/>
      <c r="CX489" s="81"/>
      <c r="CY489" s="81"/>
      <c r="CZ489" s="81"/>
      <c r="DA489" s="81"/>
      <c r="DB489" s="81"/>
      <c r="DC489" s="81"/>
      <c r="DD489" s="81"/>
      <c r="DE489" s="81"/>
      <c r="DF489" s="81"/>
      <c r="DG489" s="81"/>
      <c r="DH489" s="81"/>
      <c r="DI489" s="81"/>
      <c r="DJ489" s="81"/>
      <c r="DK489" s="81"/>
      <c r="DL489" s="81"/>
      <c r="DM489" s="81"/>
      <c r="DN489" s="81"/>
      <c r="DO489" s="81"/>
      <c r="DP489" s="81"/>
      <c r="DQ489" s="81"/>
      <c r="DR489" s="81"/>
      <c r="DS489" s="81"/>
    </row>
    <row r="490" spans="2:123" x14ac:dyDescent="0.2">
      <c r="B490" s="78" t="s">
        <v>1126</v>
      </c>
      <c r="C490" s="78" t="s">
        <v>1127</v>
      </c>
      <c r="D490" s="79" t="s">
        <v>1066</v>
      </c>
      <c r="E490" s="79" t="s">
        <v>840</v>
      </c>
      <c r="F490" s="79" t="s">
        <v>1137</v>
      </c>
      <c r="G490" s="80"/>
      <c r="H490" s="80">
        <v>45658</v>
      </c>
      <c r="I490" s="80">
        <v>45838</v>
      </c>
      <c r="J490" s="80"/>
      <c r="K490" s="65" t="s">
        <v>49</v>
      </c>
      <c r="L490" s="65" t="s">
        <v>73</v>
      </c>
      <c r="M490" s="65" t="s">
        <v>91</v>
      </c>
      <c r="N490" s="79" t="s">
        <v>377</v>
      </c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1"/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1"/>
      <c r="BS490" s="81"/>
      <c r="BT490" s="81"/>
      <c r="BU490" s="81"/>
      <c r="BV490" s="81"/>
      <c r="BW490" s="81"/>
      <c r="BX490" s="81"/>
      <c r="BY490" s="81"/>
      <c r="BZ490" s="81"/>
      <c r="CA490" s="81"/>
      <c r="CB490" s="81"/>
      <c r="CC490" s="81"/>
      <c r="CD490" s="81"/>
      <c r="CE490" s="81"/>
      <c r="CF490" s="81"/>
      <c r="CG490" s="81"/>
      <c r="CH490" s="81"/>
      <c r="CI490" s="81"/>
      <c r="CJ490" s="81"/>
      <c r="CK490" s="81"/>
      <c r="CL490" s="81"/>
      <c r="CM490" s="81"/>
      <c r="CN490" s="81"/>
      <c r="CO490" s="81"/>
      <c r="CP490" s="81"/>
      <c r="CQ490" s="81"/>
      <c r="CR490" s="81"/>
      <c r="CS490" s="81"/>
      <c r="CT490" s="81"/>
      <c r="CU490" s="81"/>
      <c r="CV490" s="81"/>
      <c r="CW490" s="81"/>
      <c r="CX490" s="81"/>
      <c r="CY490" s="81"/>
      <c r="CZ490" s="81"/>
      <c r="DA490" s="81"/>
      <c r="DB490" s="81"/>
      <c r="DC490" s="81"/>
      <c r="DD490" s="81"/>
      <c r="DE490" s="81"/>
      <c r="DF490" s="81"/>
      <c r="DG490" s="81"/>
      <c r="DH490" s="81"/>
      <c r="DI490" s="81"/>
      <c r="DJ490" s="81"/>
      <c r="DK490" s="81"/>
      <c r="DL490" s="81"/>
      <c r="DM490" s="81"/>
      <c r="DN490" s="81"/>
      <c r="DO490" s="81"/>
      <c r="DP490" s="81"/>
      <c r="DQ490" s="81"/>
      <c r="DR490" s="81"/>
      <c r="DS490" s="81"/>
    </row>
    <row r="491" spans="2:123" x14ac:dyDescent="0.2">
      <c r="B491" s="78" t="s">
        <v>296</v>
      </c>
      <c r="C491" s="78" t="s">
        <v>1138</v>
      </c>
      <c r="D491" s="79" t="s">
        <v>1139</v>
      </c>
      <c r="E491" s="79" t="s">
        <v>1139</v>
      </c>
      <c r="F491" s="79" t="s">
        <v>1140</v>
      </c>
      <c r="G491" s="80"/>
      <c r="H491" s="80">
        <v>45658</v>
      </c>
      <c r="I491" s="80">
        <v>46022</v>
      </c>
      <c r="J491" s="80"/>
      <c r="K491" s="65" t="s">
        <v>52</v>
      </c>
      <c r="L491" s="65" t="s">
        <v>70</v>
      </c>
      <c r="M491" s="65" t="s">
        <v>93</v>
      </c>
      <c r="N491" s="79" t="s">
        <v>377</v>
      </c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  <c r="CS491" s="81"/>
      <c r="CT491" s="81"/>
      <c r="CU491" s="81"/>
      <c r="CV491" s="81"/>
      <c r="CW491" s="81"/>
      <c r="CX491" s="81"/>
      <c r="CY491" s="81"/>
      <c r="CZ491" s="81"/>
      <c r="DA491" s="81"/>
      <c r="DB491" s="81"/>
      <c r="DC491" s="81"/>
      <c r="DD491" s="81"/>
      <c r="DE491" s="81"/>
      <c r="DF491" s="81"/>
      <c r="DG491" s="81"/>
      <c r="DH491" s="81"/>
      <c r="DI491" s="81"/>
      <c r="DJ491" s="81"/>
      <c r="DK491" s="81"/>
      <c r="DL491" s="81"/>
      <c r="DM491" s="81"/>
      <c r="DN491" s="81"/>
      <c r="DO491" s="81"/>
      <c r="DP491" s="81"/>
      <c r="DQ491" s="81"/>
      <c r="DR491" s="81"/>
      <c r="DS491" s="81"/>
    </row>
    <row r="492" spans="2:123" x14ac:dyDescent="0.2">
      <c r="B492" s="78"/>
      <c r="C492" s="78"/>
      <c r="D492" s="79"/>
      <c r="E492" s="79"/>
      <c r="F492" s="79"/>
      <c r="G492" s="80"/>
      <c r="H492" s="80"/>
      <c r="I492" s="80"/>
      <c r="J492" s="80"/>
      <c r="K492" s="65"/>
      <c r="L492" s="65"/>
      <c r="M492" s="65"/>
      <c r="N492" s="79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1"/>
      <c r="BG492" s="81"/>
      <c r="BH492" s="81"/>
      <c r="BI492" s="81"/>
      <c r="BJ492" s="81"/>
      <c r="BK492" s="81"/>
      <c r="BL492" s="81"/>
      <c r="BM492" s="81"/>
      <c r="BN492" s="81"/>
      <c r="BO492" s="81"/>
      <c r="BP492" s="81"/>
      <c r="BQ492" s="81"/>
      <c r="BR492" s="81"/>
      <c r="BS492" s="81"/>
      <c r="BT492" s="81"/>
      <c r="BU492" s="81"/>
      <c r="BV492" s="81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  <c r="CN492" s="81"/>
      <c r="CO492" s="81"/>
      <c r="CP492" s="81"/>
      <c r="CQ492" s="81"/>
      <c r="CR492" s="81"/>
      <c r="CS492" s="81"/>
      <c r="CT492" s="81"/>
      <c r="CU492" s="81"/>
      <c r="CV492" s="81"/>
      <c r="CW492" s="81"/>
      <c r="CX492" s="81"/>
      <c r="CY492" s="81"/>
      <c r="CZ492" s="81"/>
      <c r="DA492" s="81"/>
      <c r="DB492" s="81"/>
      <c r="DC492" s="81"/>
      <c r="DD492" s="81"/>
      <c r="DE492" s="81"/>
      <c r="DF492" s="81"/>
      <c r="DG492" s="81"/>
      <c r="DH492" s="81"/>
      <c r="DI492" s="81"/>
      <c r="DJ492" s="81"/>
      <c r="DK492" s="81"/>
      <c r="DL492" s="81"/>
      <c r="DM492" s="81"/>
      <c r="DN492" s="81"/>
      <c r="DO492" s="81"/>
      <c r="DP492" s="81"/>
      <c r="DQ492" s="81"/>
      <c r="DR492" s="81"/>
      <c r="DS492" s="81"/>
    </row>
    <row r="493" spans="2:123" x14ac:dyDescent="0.2">
      <c r="B493" s="78"/>
      <c r="C493" s="78"/>
      <c r="D493" s="79"/>
      <c r="E493" s="79"/>
      <c r="F493" s="79"/>
      <c r="G493" s="80"/>
      <c r="H493" s="80"/>
      <c r="I493" s="80"/>
      <c r="J493" s="80"/>
      <c r="K493" s="65"/>
      <c r="L493" s="65"/>
      <c r="M493" s="65"/>
      <c r="N493" s="79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  <c r="AY493" s="81"/>
      <c r="AZ493" s="81"/>
      <c r="BA493" s="81"/>
      <c r="BB493" s="81"/>
      <c r="BC493" s="81"/>
      <c r="BD493" s="81"/>
      <c r="BE493" s="81"/>
      <c r="BF493" s="81"/>
      <c r="BG493" s="81"/>
      <c r="BH493" s="81"/>
      <c r="BI493" s="81"/>
      <c r="BJ493" s="81"/>
      <c r="BK493" s="81"/>
      <c r="BL493" s="81"/>
      <c r="BM493" s="81"/>
      <c r="BN493" s="81"/>
      <c r="BO493" s="81"/>
      <c r="BP493" s="81"/>
      <c r="BQ493" s="81"/>
      <c r="BR493" s="81"/>
      <c r="BS493" s="81"/>
      <c r="BT493" s="81"/>
      <c r="BU493" s="81"/>
      <c r="BV493" s="81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  <c r="CN493" s="81"/>
      <c r="CO493" s="81"/>
      <c r="CP493" s="81"/>
      <c r="CQ493" s="81"/>
      <c r="CR493" s="81"/>
      <c r="CS493" s="81"/>
      <c r="CT493" s="81"/>
      <c r="CU493" s="81"/>
      <c r="CV493" s="81"/>
      <c r="CW493" s="81"/>
      <c r="CX493" s="81"/>
      <c r="CY493" s="81"/>
      <c r="CZ493" s="81"/>
      <c r="DA493" s="81"/>
      <c r="DB493" s="81"/>
      <c r="DC493" s="81"/>
      <c r="DD493" s="81"/>
      <c r="DE493" s="81"/>
      <c r="DF493" s="81"/>
      <c r="DG493" s="81"/>
      <c r="DH493" s="81"/>
      <c r="DI493" s="81"/>
      <c r="DJ493" s="81"/>
      <c r="DK493" s="81"/>
      <c r="DL493" s="81"/>
      <c r="DM493" s="81"/>
      <c r="DN493" s="81"/>
      <c r="DO493" s="81"/>
      <c r="DP493" s="81"/>
      <c r="DQ493" s="81"/>
      <c r="DR493" s="81"/>
      <c r="DS493" s="81"/>
    </row>
    <row r="494" spans="2:123" x14ac:dyDescent="0.2">
      <c r="B494" s="78"/>
      <c r="C494" s="78"/>
      <c r="D494" s="79"/>
      <c r="E494" s="79"/>
      <c r="F494" s="79"/>
      <c r="G494" s="80"/>
      <c r="H494" s="80"/>
      <c r="I494" s="80"/>
      <c r="J494" s="80"/>
      <c r="K494" s="65"/>
      <c r="L494" s="65"/>
      <c r="M494" s="65"/>
      <c r="N494" s="79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  <c r="AY494" s="81"/>
      <c r="AZ494" s="81"/>
      <c r="BA494" s="81"/>
      <c r="BB494" s="81"/>
      <c r="BC494" s="81"/>
      <c r="BD494" s="81"/>
      <c r="BE494" s="81"/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1"/>
      <c r="BS494" s="81"/>
      <c r="BT494" s="81"/>
      <c r="BU494" s="81"/>
      <c r="BV494" s="81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  <c r="CN494" s="81"/>
      <c r="CO494" s="81"/>
      <c r="CP494" s="81"/>
      <c r="CQ494" s="81"/>
      <c r="CR494" s="81"/>
      <c r="CS494" s="81"/>
      <c r="CT494" s="81"/>
      <c r="CU494" s="81"/>
      <c r="CV494" s="81"/>
      <c r="CW494" s="81"/>
      <c r="CX494" s="81"/>
      <c r="CY494" s="81"/>
      <c r="CZ494" s="81"/>
      <c r="DA494" s="81"/>
      <c r="DB494" s="81"/>
      <c r="DC494" s="81"/>
      <c r="DD494" s="81"/>
      <c r="DE494" s="81"/>
      <c r="DF494" s="81"/>
      <c r="DG494" s="81"/>
      <c r="DH494" s="81"/>
      <c r="DI494" s="81"/>
      <c r="DJ494" s="81"/>
      <c r="DK494" s="81"/>
      <c r="DL494" s="81"/>
      <c r="DM494" s="81"/>
      <c r="DN494" s="81"/>
      <c r="DO494" s="81"/>
      <c r="DP494" s="81"/>
      <c r="DQ494" s="81"/>
      <c r="DR494" s="81"/>
      <c r="DS494" s="81"/>
    </row>
    <row r="495" spans="2:123" x14ac:dyDescent="0.2">
      <c r="D495" s="32" t="s">
        <v>383</v>
      </c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66">
        <f t="shared" ref="P495:BB495" si="4">SUBTOTAL(9,P6:P473)</f>
        <v>0</v>
      </c>
      <c r="Q495" s="66">
        <f t="shared" si="4"/>
        <v>0</v>
      </c>
      <c r="R495" s="66">
        <f t="shared" si="4"/>
        <v>0</v>
      </c>
      <c r="S495" s="66">
        <f t="shared" si="4"/>
        <v>0</v>
      </c>
      <c r="T495" s="66">
        <f t="shared" si="4"/>
        <v>0</v>
      </c>
      <c r="U495" s="66">
        <f t="shared" si="4"/>
        <v>0</v>
      </c>
      <c r="V495" s="66">
        <f t="shared" si="4"/>
        <v>0</v>
      </c>
      <c r="W495" s="66">
        <f t="shared" si="4"/>
        <v>0</v>
      </c>
      <c r="X495" s="66">
        <f t="shared" si="4"/>
        <v>0</v>
      </c>
      <c r="Y495" s="66">
        <f t="shared" si="4"/>
        <v>0</v>
      </c>
      <c r="Z495" s="66">
        <f t="shared" si="4"/>
        <v>0</v>
      </c>
      <c r="AA495" s="66">
        <f t="shared" si="4"/>
        <v>0</v>
      </c>
      <c r="AB495" s="66">
        <f t="shared" si="4"/>
        <v>0</v>
      </c>
      <c r="AC495" s="66">
        <f t="shared" si="4"/>
        <v>0</v>
      </c>
      <c r="AD495" s="66">
        <f t="shared" si="4"/>
        <v>0</v>
      </c>
      <c r="AE495" s="66">
        <f t="shared" si="4"/>
        <v>0</v>
      </c>
      <c r="AF495" s="66">
        <f t="shared" si="4"/>
        <v>0</v>
      </c>
      <c r="AG495" s="66">
        <f t="shared" si="4"/>
        <v>0</v>
      </c>
      <c r="AH495" s="66">
        <f t="shared" si="4"/>
        <v>0</v>
      </c>
      <c r="AI495" s="66">
        <f t="shared" si="4"/>
        <v>0</v>
      </c>
      <c r="AJ495" s="66">
        <f t="shared" si="4"/>
        <v>0</v>
      </c>
      <c r="AK495" s="66">
        <f t="shared" si="4"/>
        <v>0</v>
      </c>
      <c r="AL495" s="66">
        <f t="shared" si="4"/>
        <v>0</v>
      </c>
      <c r="AM495" s="66">
        <f t="shared" si="4"/>
        <v>0</v>
      </c>
      <c r="AN495" s="66">
        <f t="shared" si="4"/>
        <v>53608.726766735665</v>
      </c>
      <c r="AO495" s="66">
        <f t="shared" si="4"/>
        <v>171124.03075585476</v>
      </c>
      <c r="AP495" s="66">
        <f t="shared" si="4"/>
        <v>97276.283938061446</v>
      </c>
      <c r="AQ495" s="66">
        <f t="shared" si="4"/>
        <v>113545.83793725479</v>
      </c>
      <c r="AR495" s="66">
        <f t="shared" si="4"/>
        <v>204754.8130298348</v>
      </c>
      <c r="AS495" s="66">
        <f t="shared" si="4"/>
        <v>164282.30060841251</v>
      </c>
      <c r="AT495" s="66">
        <f t="shared" si="4"/>
        <v>86101.841964570078</v>
      </c>
      <c r="AU495" s="66">
        <f t="shared" si="4"/>
        <v>140008.78008793533</v>
      </c>
      <c r="AV495" s="66">
        <f t="shared" si="4"/>
        <v>109406.40576252053</v>
      </c>
      <c r="AW495" s="66">
        <f t="shared" si="4"/>
        <v>26956.521739130436</v>
      </c>
      <c r="AX495" s="66">
        <f t="shared" si="4"/>
        <v>78450.92641129352</v>
      </c>
      <c r="AY495" s="66">
        <f t="shared" si="4"/>
        <v>35336.005331813954</v>
      </c>
      <c r="AZ495" s="66">
        <f t="shared" si="4"/>
        <v>27822.175500448557</v>
      </c>
      <c r="BA495" s="66">
        <f t="shared" si="4"/>
        <v>46274.49325975481</v>
      </c>
      <c r="BB495" s="66">
        <f t="shared" si="4"/>
        <v>74464.046786240317</v>
      </c>
      <c r="BC495" s="66">
        <f>SUBTOTAL(9,BC6:BC494)</f>
        <v>16681.234722819197</v>
      </c>
      <c r="BD495" s="66">
        <f t="shared" ref="BD495:DO495" si="5">SUBTOTAL(9,BD6:BD494)</f>
        <v>127059.27801164139</v>
      </c>
      <c r="BE495" s="66">
        <f t="shared" si="5"/>
        <v>26584.444712248103</v>
      </c>
      <c r="BF495" s="66">
        <f t="shared" si="5"/>
        <v>21914.033491115035</v>
      </c>
      <c r="BG495" s="66">
        <f t="shared" si="5"/>
        <v>21914.033491115035</v>
      </c>
      <c r="BH495" s="66">
        <f t="shared" si="5"/>
        <v>21854.610458104456</v>
      </c>
      <c r="BI495" s="66">
        <f t="shared" si="5"/>
        <v>21914.033491115035</v>
      </c>
      <c r="BJ495" s="66">
        <f t="shared" si="5"/>
        <v>21854.610458104456</v>
      </c>
      <c r="BK495" s="66">
        <f t="shared" si="5"/>
        <v>21914.033491115035</v>
      </c>
      <c r="BL495" s="66">
        <f t="shared" si="5"/>
        <v>712.0980392156863</v>
      </c>
      <c r="BM495" s="66">
        <f t="shared" si="5"/>
        <v>712.0980392156863</v>
      </c>
      <c r="BN495" s="66">
        <f t="shared" si="5"/>
        <v>712.0980392156863</v>
      </c>
      <c r="BO495" s="66">
        <f t="shared" si="5"/>
        <v>712.0980392156863</v>
      </c>
      <c r="BP495" s="66">
        <f t="shared" si="5"/>
        <v>712.0980392156863</v>
      </c>
      <c r="BQ495" s="66">
        <f t="shared" si="5"/>
        <v>712.0980392156863</v>
      </c>
      <c r="BR495" s="66">
        <f t="shared" si="5"/>
        <v>586.76470588235293</v>
      </c>
      <c r="BS495" s="66">
        <f t="shared" si="5"/>
        <v>586.76470588235293</v>
      </c>
      <c r="BT495" s="66">
        <f t="shared" si="5"/>
        <v>0</v>
      </c>
      <c r="BU495" s="66">
        <f t="shared" si="5"/>
        <v>0</v>
      </c>
      <c r="BV495" s="66">
        <f t="shared" si="5"/>
        <v>0</v>
      </c>
      <c r="BW495" s="66">
        <f t="shared" si="5"/>
        <v>0</v>
      </c>
      <c r="BX495" s="66">
        <f t="shared" si="5"/>
        <v>0</v>
      </c>
      <c r="BY495" s="66">
        <f t="shared" si="5"/>
        <v>0</v>
      </c>
      <c r="BZ495" s="66">
        <f t="shared" si="5"/>
        <v>0</v>
      </c>
      <c r="CA495" s="66">
        <f t="shared" si="5"/>
        <v>0</v>
      </c>
      <c r="CB495" s="66">
        <f t="shared" si="5"/>
        <v>0</v>
      </c>
      <c r="CC495" s="66">
        <f t="shared" si="5"/>
        <v>0</v>
      </c>
      <c r="CD495" s="66">
        <f t="shared" si="5"/>
        <v>0</v>
      </c>
      <c r="CE495" s="66">
        <f t="shared" si="5"/>
        <v>0</v>
      </c>
      <c r="CF495" s="66">
        <f t="shared" si="5"/>
        <v>0</v>
      </c>
      <c r="CG495" s="66">
        <f t="shared" si="5"/>
        <v>0</v>
      </c>
      <c r="CH495" s="66">
        <f t="shared" si="5"/>
        <v>0</v>
      </c>
      <c r="CI495" s="66">
        <f t="shared" si="5"/>
        <v>0</v>
      </c>
      <c r="CJ495" s="66">
        <f t="shared" si="5"/>
        <v>0</v>
      </c>
      <c r="CK495" s="66">
        <f t="shared" si="5"/>
        <v>0</v>
      </c>
      <c r="CL495" s="66">
        <f t="shared" si="5"/>
        <v>0</v>
      </c>
      <c r="CM495" s="66">
        <f t="shared" si="5"/>
        <v>0</v>
      </c>
      <c r="CN495" s="66">
        <f t="shared" si="5"/>
        <v>0</v>
      </c>
      <c r="CO495" s="66">
        <f t="shared" si="5"/>
        <v>0</v>
      </c>
      <c r="CP495" s="66">
        <f t="shared" si="5"/>
        <v>0</v>
      </c>
      <c r="CQ495" s="66">
        <f t="shared" si="5"/>
        <v>0</v>
      </c>
      <c r="CR495" s="66">
        <f t="shared" si="5"/>
        <v>0</v>
      </c>
      <c r="CS495" s="66">
        <f t="shared" si="5"/>
        <v>0</v>
      </c>
      <c r="CT495" s="66">
        <f t="shared" si="5"/>
        <v>0</v>
      </c>
      <c r="CU495" s="66">
        <f t="shared" si="5"/>
        <v>0</v>
      </c>
      <c r="CV495" s="66">
        <f t="shared" si="5"/>
        <v>0</v>
      </c>
      <c r="CW495" s="66">
        <f t="shared" si="5"/>
        <v>0</v>
      </c>
      <c r="CX495" s="66">
        <f t="shared" si="5"/>
        <v>0</v>
      </c>
      <c r="CY495" s="66">
        <f t="shared" si="5"/>
        <v>0</v>
      </c>
      <c r="CZ495" s="66">
        <f t="shared" si="5"/>
        <v>0</v>
      </c>
      <c r="DA495" s="66">
        <f t="shared" si="5"/>
        <v>0</v>
      </c>
      <c r="DB495" s="66">
        <f t="shared" si="5"/>
        <v>0</v>
      </c>
      <c r="DC495" s="66">
        <f t="shared" si="5"/>
        <v>0</v>
      </c>
      <c r="DD495" s="66">
        <f t="shared" si="5"/>
        <v>0</v>
      </c>
      <c r="DE495" s="66">
        <f t="shared" si="5"/>
        <v>0</v>
      </c>
      <c r="DF495" s="66">
        <f t="shared" si="5"/>
        <v>0</v>
      </c>
      <c r="DG495" s="66">
        <f t="shared" si="5"/>
        <v>0</v>
      </c>
      <c r="DH495" s="66">
        <f t="shared" si="5"/>
        <v>0</v>
      </c>
      <c r="DI495" s="66">
        <f t="shared" si="5"/>
        <v>0</v>
      </c>
      <c r="DJ495" s="66">
        <f t="shared" si="5"/>
        <v>0</v>
      </c>
      <c r="DK495" s="66">
        <f t="shared" si="5"/>
        <v>0</v>
      </c>
      <c r="DL495" s="66">
        <f t="shared" si="5"/>
        <v>0</v>
      </c>
      <c r="DM495" s="66">
        <f t="shared" si="5"/>
        <v>0</v>
      </c>
      <c r="DN495" s="66">
        <f t="shared" si="5"/>
        <v>0</v>
      </c>
      <c r="DO495" s="66">
        <f t="shared" si="5"/>
        <v>0</v>
      </c>
      <c r="DP495" s="66">
        <f t="shared" ref="DP495:DS495" si="6">SUBTOTAL(9,DP6:DP494)</f>
        <v>0</v>
      </c>
      <c r="DQ495" s="66">
        <f t="shared" si="6"/>
        <v>0</v>
      </c>
      <c r="DR495" s="66">
        <f t="shared" si="6"/>
        <v>0</v>
      </c>
      <c r="DS495" s="66">
        <f t="shared" si="6"/>
        <v>0</v>
      </c>
    </row>
    <row r="498" spans="46:54" x14ac:dyDescent="0.2">
      <c r="BB498" s="129" t="s">
        <v>398</v>
      </c>
    </row>
    <row r="499" spans="46:54" x14ac:dyDescent="0.2">
      <c r="AT499" s="124"/>
    </row>
  </sheetData>
  <autoFilter ref="A5:DS491" xr:uid="{661BA739-FFB0-44AD-B025-4D08CF55EAC3}">
    <filterColumn colId="13">
      <filters>
        <filter val="Services"/>
      </filters>
    </filterColumn>
  </autoFilter>
  <mergeCells count="1">
    <mergeCell ref="K4:M4"/>
  </mergeCells>
  <conditionalFormatting sqref="P4:DS4">
    <cfRule type="containsText" dxfId="5" priority="1" operator="containsText" text="Fcst">
      <formula>NOT(ISERROR(SEARCH("Fcst",P4)))</formula>
    </cfRule>
    <cfRule type="containsText" dxfId="4" priority="2" operator="containsText" text="Actual">
      <formula>NOT(ISERROR(SEARCH("Actual",P4)))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23A596-499E-4FE7-9C0B-3B43D455BED6}">
          <x14:formula1>
            <xm:f>'ARR Analysis &amp; Retention'!$B$58:$B$78</xm:f>
          </x14:formula1>
          <xm:sqref>K6:K494</xm:sqref>
        </x14:dataValidation>
        <x14:dataValidation type="list" allowBlank="1" showInputMessage="1" showErrorMessage="1" xr:uid="{B3E7A9CE-D28F-44F3-82D4-0F7116DB3558}">
          <x14:formula1>
            <xm:f>'ARR Analysis &amp; Retention'!$B$105:$B$113</xm:f>
          </x14:formula1>
          <xm:sqref>L6:L494</xm:sqref>
        </x14:dataValidation>
        <x14:dataValidation type="list" allowBlank="1" showInputMessage="1" showErrorMessage="1" xr:uid="{D5818611-5E11-4748-AAFF-9DC8FE521D4C}">
          <x14:formula1>
            <xm:f>'ARR Analysis &amp; Retention'!$B$137:$B$141</xm:f>
          </x14:formula1>
          <xm:sqref>M6:M494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43A1-EC09-40D6-8AB6-5A3B594B5832}">
  <sheetPr>
    <tabColor theme="4" tint="-0.249977111117893"/>
  </sheetPr>
  <dimension ref="B4:DS204"/>
  <sheetViews>
    <sheetView showGridLines="0" tabSelected="1" zoomScale="125" zoomScaleNormal="100" workbookViewId="0">
      <pane xSplit="4" ySplit="5" topLeftCell="AW6" activePane="bottomRight" state="frozen"/>
      <selection activeCell="P31" sqref="P31"/>
      <selection pane="topRight" activeCell="P31" sqref="P31"/>
      <selection pane="bottomLeft" activeCell="P31" sqref="P31"/>
      <selection pane="bottomRight" activeCell="BD18" sqref="BD18"/>
    </sheetView>
  </sheetViews>
  <sheetFormatPr baseColWidth="10" defaultColWidth="8.83203125" defaultRowHeight="15" x14ac:dyDescent="0.2"/>
  <cols>
    <col min="1" max="1" width="7.5" customWidth="1"/>
    <col min="2" max="2" width="14.5" customWidth="1"/>
    <col min="3" max="3" width="10.83203125" bestFit="1" customWidth="1"/>
    <col min="4" max="4" width="16.1640625" bestFit="1" customWidth="1"/>
    <col min="5" max="5" width="12.1640625" bestFit="1" customWidth="1"/>
    <col min="6" max="6" width="22.5" customWidth="1"/>
    <col min="7" max="7" width="14.83203125" customWidth="1"/>
    <col min="8" max="8" width="10.5" customWidth="1"/>
    <col min="9" max="9" width="13.83203125" customWidth="1"/>
    <col min="10" max="10" width="24.5" customWidth="1"/>
    <col min="11" max="11" width="27.5" customWidth="1"/>
    <col min="12" max="12" width="18.5" customWidth="1"/>
    <col min="13" max="13" width="13" customWidth="1"/>
    <col min="14" max="14" width="14.5" customWidth="1"/>
    <col min="15" max="15" width="3.83203125" customWidth="1"/>
    <col min="16" max="27" width="9.83203125" customWidth="1"/>
    <col min="28" max="28" width="8.5" customWidth="1"/>
    <col min="29" max="31" width="9.83203125" customWidth="1"/>
    <col min="32" max="32" width="8.5" customWidth="1"/>
    <col min="33" max="37" width="9.83203125" customWidth="1"/>
    <col min="38" max="38" width="9.5" customWidth="1"/>
    <col min="39" max="42" width="9.83203125" bestFit="1" customWidth="1"/>
    <col min="43" max="43" width="8.5" bestFit="1" customWidth="1"/>
    <col min="44" max="45" width="9.83203125" bestFit="1" customWidth="1"/>
    <col min="46" max="49" width="8.5" bestFit="1" customWidth="1"/>
    <col min="50" max="51" width="9.5" bestFit="1" customWidth="1"/>
    <col min="52" max="54" width="9.83203125" bestFit="1" customWidth="1"/>
    <col min="55" max="56" width="8.5" bestFit="1" customWidth="1"/>
    <col min="57" max="57" width="9.83203125" bestFit="1" customWidth="1"/>
    <col min="58" max="59" width="8.5" bestFit="1" customWidth="1"/>
    <col min="60" max="60" width="9.83203125" bestFit="1" customWidth="1"/>
    <col min="61" max="123" width="9.5" customWidth="1"/>
  </cols>
  <sheetData>
    <row r="4" spans="2:123" x14ac:dyDescent="0.2">
      <c r="B4" s="72"/>
      <c r="C4" s="72"/>
      <c r="D4" s="73"/>
      <c r="E4" s="73"/>
      <c r="F4" s="73"/>
      <c r="G4" s="73"/>
      <c r="H4" s="73"/>
      <c r="I4" s="73"/>
      <c r="J4" s="73"/>
      <c r="K4" s="130" t="s">
        <v>109</v>
      </c>
      <c r="L4" s="130"/>
      <c r="M4" s="130"/>
      <c r="N4" s="73"/>
      <c r="O4" s="5"/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4" t="s">
        <v>2</v>
      </c>
      <c r="CA4" s="4" t="s">
        <v>2</v>
      </c>
      <c r="CB4" s="4" t="s">
        <v>2</v>
      </c>
      <c r="CC4" s="4" t="s">
        <v>2</v>
      </c>
      <c r="CD4" s="4" t="s">
        <v>2</v>
      </c>
      <c r="CE4" s="4" t="s">
        <v>2</v>
      </c>
      <c r="CF4" s="4" t="s">
        <v>2</v>
      </c>
      <c r="CG4" s="4" t="s">
        <v>2</v>
      </c>
      <c r="CH4" s="4" t="s">
        <v>2</v>
      </c>
      <c r="CI4" s="4" t="s">
        <v>2</v>
      </c>
      <c r="CJ4" s="4" t="s">
        <v>2</v>
      </c>
      <c r="CK4" s="4" t="s">
        <v>2</v>
      </c>
      <c r="CL4" s="4" t="s">
        <v>2</v>
      </c>
      <c r="CM4" s="4" t="s">
        <v>2</v>
      </c>
      <c r="CN4" s="4" t="s">
        <v>2</v>
      </c>
      <c r="CO4" s="4" t="s">
        <v>2</v>
      </c>
      <c r="CP4" s="4" t="s">
        <v>2</v>
      </c>
      <c r="CQ4" s="4" t="s">
        <v>2</v>
      </c>
      <c r="CR4" s="4" t="s">
        <v>2</v>
      </c>
      <c r="CS4" s="4" t="s">
        <v>2</v>
      </c>
      <c r="CT4" s="4" t="s">
        <v>2</v>
      </c>
      <c r="CU4" s="4" t="s">
        <v>2</v>
      </c>
      <c r="CV4" s="4" t="s">
        <v>2</v>
      </c>
      <c r="CW4" s="4" t="s">
        <v>2</v>
      </c>
      <c r="CX4" s="4" t="s">
        <v>2</v>
      </c>
      <c r="CY4" s="4" t="s">
        <v>2</v>
      </c>
      <c r="CZ4" s="4" t="s">
        <v>2</v>
      </c>
      <c r="DA4" s="4" t="s">
        <v>2</v>
      </c>
      <c r="DB4" s="4" t="s">
        <v>2</v>
      </c>
      <c r="DC4" s="4" t="s">
        <v>2</v>
      </c>
      <c r="DD4" s="4" t="s">
        <v>2</v>
      </c>
      <c r="DE4" s="4" t="s">
        <v>2</v>
      </c>
      <c r="DF4" s="4" t="s">
        <v>2</v>
      </c>
      <c r="DG4" s="4" t="s">
        <v>2</v>
      </c>
      <c r="DH4" s="4" t="s">
        <v>2</v>
      </c>
      <c r="DI4" s="4" t="s">
        <v>2</v>
      </c>
      <c r="DJ4" s="4" t="s">
        <v>2</v>
      </c>
      <c r="DK4" s="4" t="s">
        <v>2</v>
      </c>
      <c r="DL4" s="4" t="s">
        <v>2</v>
      </c>
      <c r="DM4" s="4" t="s">
        <v>2</v>
      </c>
      <c r="DN4" s="4" t="s">
        <v>2</v>
      </c>
      <c r="DO4" s="4" t="s">
        <v>2</v>
      </c>
      <c r="DP4" s="4" t="s">
        <v>2</v>
      </c>
      <c r="DQ4" s="4" t="s">
        <v>2</v>
      </c>
      <c r="DR4" s="4" t="s">
        <v>2</v>
      </c>
      <c r="DS4" s="4" t="s">
        <v>2</v>
      </c>
    </row>
    <row r="5" spans="2:123" x14ac:dyDescent="0.2">
      <c r="B5" s="1" t="s">
        <v>110</v>
      </c>
      <c r="C5" s="1" t="s">
        <v>111</v>
      </c>
      <c r="D5" s="1" t="s">
        <v>112</v>
      </c>
      <c r="E5" s="1" t="s">
        <v>113</v>
      </c>
      <c r="F5" s="1" t="s">
        <v>386</v>
      </c>
      <c r="G5" s="1" t="s">
        <v>387</v>
      </c>
      <c r="H5" s="1" t="s">
        <v>388</v>
      </c>
      <c r="I5" s="1" t="s">
        <v>389</v>
      </c>
      <c r="J5" s="1" t="s">
        <v>390</v>
      </c>
      <c r="K5" s="1" t="s">
        <v>116</v>
      </c>
      <c r="L5" s="1" t="s">
        <v>117</v>
      </c>
      <c r="M5" s="1" t="s">
        <v>118</v>
      </c>
      <c r="N5" s="1" t="s">
        <v>391</v>
      </c>
      <c r="O5" s="1"/>
      <c r="P5" s="122">
        <v>44562</v>
      </c>
      <c r="Q5" s="122">
        <v>44593</v>
      </c>
      <c r="R5" s="122">
        <v>44621</v>
      </c>
      <c r="S5" s="122">
        <v>44652</v>
      </c>
      <c r="T5" s="122">
        <v>44682</v>
      </c>
      <c r="U5" s="122">
        <v>44713</v>
      </c>
      <c r="V5" s="122">
        <v>44743</v>
      </c>
      <c r="W5" s="122">
        <v>44774</v>
      </c>
      <c r="X5" s="122">
        <v>44805</v>
      </c>
      <c r="Y5" s="122">
        <v>44835</v>
      </c>
      <c r="Z5" s="122">
        <v>44866</v>
      </c>
      <c r="AA5" s="122">
        <v>44896</v>
      </c>
      <c r="AB5" s="122">
        <v>44927</v>
      </c>
      <c r="AC5" s="122">
        <v>44958</v>
      </c>
      <c r="AD5" s="122">
        <v>44986</v>
      </c>
      <c r="AE5" s="122">
        <v>45017</v>
      </c>
      <c r="AF5" s="122">
        <v>45047</v>
      </c>
      <c r="AG5" s="122">
        <v>45078</v>
      </c>
      <c r="AH5" s="122">
        <v>45108</v>
      </c>
      <c r="AI5" s="122">
        <v>45139</v>
      </c>
      <c r="AJ5" s="122">
        <v>45170</v>
      </c>
      <c r="AK5" s="122">
        <v>45200</v>
      </c>
      <c r="AL5" s="122">
        <v>45231</v>
      </c>
      <c r="AM5" s="122">
        <v>45261</v>
      </c>
      <c r="AN5" s="122">
        <v>45292</v>
      </c>
      <c r="AO5" s="122">
        <v>45323</v>
      </c>
      <c r="AP5" s="122">
        <v>45352</v>
      </c>
      <c r="AQ5" s="122">
        <v>45383</v>
      </c>
      <c r="AR5" s="122">
        <v>45413</v>
      </c>
      <c r="AS5" s="122">
        <v>45444</v>
      </c>
      <c r="AT5" s="122">
        <v>45474</v>
      </c>
      <c r="AU5" s="122">
        <v>45505</v>
      </c>
      <c r="AV5" s="122">
        <v>45536</v>
      </c>
      <c r="AW5" s="122">
        <v>45566</v>
      </c>
      <c r="AX5" s="122">
        <v>45597</v>
      </c>
      <c r="AY5" s="122">
        <v>45627</v>
      </c>
      <c r="AZ5" s="122">
        <v>45658</v>
      </c>
      <c r="BA5" s="122">
        <v>45689</v>
      </c>
      <c r="BB5" s="122">
        <v>45717</v>
      </c>
      <c r="BC5" s="122">
        <v>45748</v>
      </c>
      <c r="BD5" s="122">
        <v>45778</v>
      </c>
      <c r="BE5" s="122">
        <v>45809</v>
      </c>
      <c r="BF5" s="122">
        <v>45839</v>
      </c>
      <c r="BG5" s="122">
        <v>45870</v>
      </c>
      <c r="BH5" s="122">
        <v>45901</v>
      </c>
      <c r="BI5" s="122">
        <v>45931</v>
      </c>
      <c r="BJ5" s="122">
        <v>45962</v>
      </c>
      <c r="BK5" s="122">
        <v>45992</v>
      </c>
      <c r="BL5" s="122">
        <v>46023</v>
      </c>
      <c r="BM5" s="122">
        <v>46054</v>
      </c>
      <c r="BN5" s="122">
        <v>46082</v>
      </c>
      <c r="BO5" s="122">
        <v>46113</v>
      </c>
      <c r="BP5" s="122">
        <v>46143</v>
      </c>
      <c r="BQ5" s="122">
        <v>46174</v>
      </c>
      <c r="BR5" s="122">
        <v>46204</v>
      </c>
      <c r="BS5" s="122">
        <v>46235</v>
      </c>
      <c r="BT5" s="122">
        <v>46266</v>
      </c>
      <c r="BU5" s="122">
        <v>46296</v>
      </c>
      <c r="BV5" s="122">
        <v>46327</v>
      </c>
      <c r="BW5" s="122">
        <v>46357</v>
      </c>
      <c r="BX5" s="122">
        <v>46388</v>
      </c>
      <c r="BY5" s="122">
        <v>46419</v>
      </c>
      <c r="BZ5" s="122">
        <v>46447</v>
      </c>
      <c r="CA5" s="122">
        <v>46478</v>
      </c>
      <c r="CB5" s="122">
        <v>46508</v>
      </c>
      <c r="CC5" s="122">
        <v>46539</v>
      </c>
      <c r="CD5" s="122">
        <v>46569</v>
      </c>
      <c r="CE5" s="122">
        <v>46600</v>
      </c>
      <c r="CF5" s="122">
        <v>46631</v>
      </c>
      <c r="CG5" s="122">
        <v>46661</v>
      </c>
      <c r="CH5" s="122">
        <v>46692</v>
      </c>
      <c r="CI5" s="122">
        <v>46722</v>
      </c>
      <c r="CJ5" s="122">
        <v>46753</v>
      </c>
      <c r="CK5" s="122">
        <v>46784</v>
      </c>
      <c r="CL5" s="122">
        <v>46813</v>
      </c>
      <c r="CM5" s="122">
        <v>46844</v>
      </c>
      <c r="CN5" s="122">
        <v>46874</v>
      </c>
      <c r="CO5" s="122">
        <v>46905</v>
      </c>
      <c r="CP5" s="122">
        <v>46935</v>
      </c>
      <c r="CQ5" s="122">
        <v>46966</v>
      </c>
      <c r="CR5" s="122">
        <v>46997</v>
      </c>
      <c r="CS5" s="122">
        <v>47027</v>
      </c>
      <c r="CT5" s="122">
        <v>47058</v>
      </c>
      <c r="CU5" s="122">
        <v>47088</v>
      </c>
      <c r="CV5" s="122">
        <v>47119</v>
      </c>
      <c r="CW5" s="122">
        <v>47150</v>
      </c>
      <c r="CX5" s="122">
        <v>47178</v>
      </c>
      <c r="CY5" s="122">
        <v>47209</v>
      </c>
      <c r="CZ5" s="122">
        <v>47239</v>
      </c>
      <c r="DA5" s="122">
        <v>47270</v>
      </c>
      <c r="DB5" s="122">
        <v>47300</v>
      </c>
      <c r="DC5" s="122">
        <v>47331</v>
      </c>
      <c r="DD5" s="122">
        <v>47362</v>
      </c>
      <c r="DE5" s="122">
        <v>47392</v>
      </c>
      <c r="DF5" s="122">
        <v>47423</v>
      </c>
      <c r="DG5" s="122">
        <v>47453</v>
      </c>
      <c r="DH5" s="122">
        <v>47484</v>
      </c>
      <c r="DI5" s="122">
        <v>47515</v>
      </c>
      <c r="DJ5" s="122">
        <v>47543</v>
      </c>
      <c r="DK5" s="122">
        <v>47574</v>
      </c>
      <c r="DL5" s="122">
        <v>47604</v>
      </c>
      <c r="DM5" s="122">
        <v>47635</v>
      </c>
      <c r="DN5" s="122">
        <v>47665</v>
      </c>
      <c r="DO5" s="122">
        <v>47696</v>
      </c>
      <c r="DP5" s="122">
        <v>47727</v>
      </c>
      <c r="DQ5" s="122">
        <v>47757</v>
      </c>
      <c r="DR5" s="122">
        <v>47788</v>
      </c>
      <c r="DS5" s="122">
        <v>47818</v>
      </c>
    </row>
    <row r="6" spans="2:123" x14ac:dyDescent="0.2">
      <c r="B6" s="78"/>
      <c r="C6" s="78" t="s">
        <v>1148</v>
      </c>
      <c r="D6" s="79" t="s">
        <v>307</v>
      </c>
      <c r="E6" s="79" t="s">
        <v>307</v>
      </c>
      <c r="F6" s="79" t="s">
        <v>1149</v>
      </c>
      <c r="G6" s="80">
        <v>44243</v>
      </c>
      <c r="H6" s="80">
        <v>44243</v>
      </c>
      <c r="I6" s="80">
        <v>44516</v>
      </c>
      <c r="J6" s="80"/>
      <c r="K6" s="65" t="s">
        <v>48</v>
      </c>
      <c r="L6" s="65" t="s">
        <v>65</v>
      </c>
      <c r="M6" s="65" t="s">
        <v>89</v>
      </c>
      <c r="N6" s="79" t="s">
        <v>377</v>
      </c>
      <c r="O6" s="67"/>
      <c r="P6" s="81">
        <v>6021.9315033996481</v>
      </c>
      <c r="Q6" s="81">
        <v>5439.1639385545204</v>
      </c>
      <c r="R6" s="81">
        <v>4642.140518761018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/>
      <c r="AP6" s="81"/>
      <c r="AQ6" s="81"/>
      <c r="AR6" s="81"/>
      <c r="AS6" s="81">
        <v>51088.980140186926</v>
      </c>
      <c r="AT6" s="81">
        <v>16132.961577604494</v>
      </c>
      <c r="AU6" s="81">
        <v>1817.7985238442768</v>
      </c>
      <c r="AV6" s="81">
        <v>1338.2714188120578</v>
      </c>
      <c r="AW6" s="81">
        <v>1420.3450341129198</v>
      </c>
      <c r="AX6" s="81">
        <v>605.89330543932624</v>
      </c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</row>
    <row r="7" spans="2:123" x14ac:dyDescent="0.2">
      <c r="B7" s="78"/>
      <c r="C7" s="78" t="s">
        <v>1150</v>
      </c>
      <c r="D7" s="79" t="s">
        <v>65</v>
      </c>
      <c r="E7" s="79" t="s">
        <v>65</v>
      </c>
      <c r="F7" s="79" t="s">
        <v>1149</v>
      </c>
      <c r="G7" s="80">
        <v>44475</v>
      </c>
      <c r="H7" s="80">
        <v>44475</v>
      </c>
      <c r="I7" s="80">
        <v>44635</v>
      </c>
      <c r="J7" s="80"/>
      <c r="K7" s="65" t="s">
        <v>48</v>
      </c>
      <c r="L7" s="65" t="s">
        <v>65</v>
      </c>
      <c r="M7" s="65" t="s">
        <v>89</v>
      </c>
      <c r="N7" s="79" t="s">
        <v>377</v>
      </c>
      <c r="O7" s="67"/>
      <c r="P7" s="81">
        <v>245910.32851677269</v>
      </c>
      <c r="Q7" s="81">
        <v>258322.28113211287</v>
      </c>
      <c r="R7" s="81">
        <v>40914.117213416961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</row>
    <row r="8" spans="2:123" x14ac:dyDescent="0.2">
      <c r="B8" s="78"/>
      <c r="C8" s="78" t="s">
        <v>1151</v>
      </c>
      <c r="D8" s="79" t="s">
        <v>65</v>
      </c>
      <c r="E8" s="79" t="s">
        <v>65</v>
      </c>
      <c r="F8" s="79" t="s">
        <v>1149</v>
      </c>
      <c r="G8" s="80">
        <v>44679</v>
      </c>
      <c r="H8" s="80">
        <v>44679</v>
      </c>
      <c r="I8" s="80">
        <v>44711</v>
      </c>
      <c r="J8" s="80"/>
      <c r="K8" s="65" t="s">
        <v>48</v>
      </c>
      <c r="L8" s="65" t="s">
        <v>65</v>
      </c>
      <c r="M8" s="65" t="s">
        <v>89</v>
      </c>
      <c r="N8" s="79" t="s">
        <v>377</v>
      </c>
      <c r="O8" s="67"/>
      <c r="P8" s="81"/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500000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</row>
    <row r="9" spans="2:123" x14ac:dyDescent="0.2">
      <c r="B9" s="78"/>
      <c r="C9" s="78" t="s">
        <v>1152</v>
      </c>
      <c r="D9" s="79" t="s">
        <v>65</v>
      </c>
      <c r="E9" s="79" t="s">
        <v>65</v>
      </c>
      <c r="F9" s="79" t="s">
        <v>1149</v>
      </c>
      <c r="G9" s="80">
        <v>44348</v>
      </c>
      <c r="H9" s="80">
        <v>44348</v>
      </c>
      <c r="I9" s="80">
        <v>44620</v>
      </c>
      <c r="J9" s="80"/>
      <c r="K9" s="65" t="s">
        <v>48</v>
      </c>
      <c r="L9" s="65" t="s">
        <v>65</v>
      </c>
      <c r="M9" s="65" t="s">
        <v>89</v>
      </c>
      <c r="N9" s="79" t="s">
        <v>377</v>
      </c>
      <c r="O9" s="67"/>
      <c r="P9" s="81">
        <v>8995.4997788377477</v>
      </c>
      <c r="Q9" s="81">
        <v>2753.8572381797958</v>
      </c>
      <c r="R9" s="81">
        <v>3046.2833099579248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</row>
    <row r="10" spans="2:123" x14ac:dyDescent="0.2">
      <c r="B10" s="78"/>
      <c r="C10" s="78" t="s">
        <v>1153</v>
      </c>
      <c r="D10" s="79" t="s">
        <v>1154</v>
      </c>
      <c r="E10" s="79" t="s">
        <v>1154</v>
      </c>
      <c r="F10" s="79" t="s">
        <v>1149</v>
      </c>
      <c r="G10" s="80">
        <v>44410</v>
      </c>
      <c r="H10" s="80">
        <v>44410</v>
      </c>
      <c r="I10" s="80">
        <v>44501</v>
      </c>
      <c r="J10" s="80"/>
      <c r="K10" s="65" t="s">
        <v>48</v>
      </c>
      <c r="L10" s="65" t="s">
        <v>65</v>
      </c>
      <c r="M10" s="65" t="s">
        <v>89</v>
      </c>
      <c r="N10" s="79" t="s">
        <v>377</v>
      </c>
      <c r="O10" s="67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</row>
    <row r="11" spans="2:123" x14ac:dyDescent="0.2">
      <c r="B11" s="78"/>
      <c r="C11" s="78" t="s">
        <v>126</v>
      </c>
      <c r="D11" s="79" t="s">
        <v>311</v>
      </c>
      <c r="E11" s="79" t="s">
        <v>311</v>
      </c>
      <c r="F11" s="79" t="s">
        <v>1149</v>
      </c>
      <c r="G11" s="80">
        <v>44460</v>
      </c>
      <c r="H11" s="80">
        <v>44460</v>
      </c>
      <c r="I11" s="80">
        <v>45803</v>
      </c>
      <c r="J11" s="80"/>
      <c r="K11" s="65" t="s">
        <v>48</v>
      </c>
      <c r="L11" s="65" t="s">
        <v>69</v>
      </c>
      <c r="M11" s="65" t="s">
        <v>89</v>
      </c>
      <c r="N11" s="79" t="s">
        <v>376</v>
      </c>
      <c r="O11" s="67"/>
      <c r="P11" s="81">
        <v>40123.967326364495</v>
      </c>
      <c r="Q11" s="81">
        <v>57152.459026476849</v>
      </c>
      <c r="R11" s="81">
        <v>65756.390102026184</v>
      </c>
      <c r="S11" s="81">
        <v>74803.391034614979</v>
      </c>
      <c r="T11" s="81">
        <v>45453.263070513683</v>
      </c>
      <c r="U11" s="81">
        <v>43992.357616965499</v>
      </c>
      <c r="V11" s="81">
        <v>30768.444528801501</v>
      </c>
      <c r="W11" s="81">
        <v>-905.91408600953582</v>
      </c>
      <c r="X11" s="81">
        <v>-4428.8849982084794</v>
      </c>
      <c r="Y11" s="81">
        <v>11606.076744850274</v>
      </c>
      <c r="Z11" s="81">
        <v>5377.4779675106547</v>
      </c>
      <c r="AA11" s="81">
        <v>-1027.82139934109</v>
      </c>
      <c r="AB11" s="81">
        <v>8335.538738868061</v>
      </c>
      <c r="AC11" s="81">
        <v>76850.440628463955</v>
      </c>
      <c r="AD11" s="81">
        <v>96780.158162643143</v>
      </c>
      <c r="AE11" s="81">
        <v>120680.72222782153</v>
      </c>
      <c r="AF11" s="81">
        <v>132011.37331020157</v>
      </c>
      <c r="AG11" s="81">
        <v>126389.52050635603</v>
      </c>
      <c r="AH11" s="81">
        <v>166019.17219702294</v>
      </c>
      <c r="AI11" s="81">
        <v>221850.47500000001</v>
      </c>
      <c r="AJ11" s="81">
        <v>204526.7629110557</v>
      </c>
      <c r="AK11" s="81">
        <v>121984.53155218018</v>
      </c>
      <c r="AL11" s="81">
        <v>97799.454382165335</v>
      </c>
      <c r="AM11" s="81">
        <v>50321.823357146233</v>
      </c>
      <c r="AN11" s="81">
        <v>93418.655464651994</v>
      </c>
      <c r="AO11" s="81">
        <v>78612.781567892758</v>
      </c>
      <c r="AP11" s="81">
        <v>91106.540762339486</v>
      </c>
      <c r="AQ11" s="81">
        <v>55777.922525824048</v>
      </c>
      <c r="AR11" s="81">
        <v>59280.748675355688</v>
      </c>
      <c r="AS11" s="81">
        <v>54468.822050289484</v>
      </c>
      <c r="AT11" s="81">
        <v>34178.324824294308</v>
      </c>
      <c r="AU11" s="81">
        <v>85918.216487570666</v>
      </c>
      <c r="AV11" s="81">
        <v>43148.299552221317</v>
      </c>
      <c r="AW11" s="81">
        <v>25361.005335620604</v>
      </c>
      <c r="AX11" s="81">
        <v>33376.837498878594</v>
      </c>
      <c r="AY11" s="81">
        <v>29791.754378387239</v>
      </c>
      <c r="AZ11" s="81">
        <f>871.62/2</f>
        <v>435.81</v>
      </c>
      <c r="BA11" s="81">
        <v>14695.14655165188</v>
      </c>
      <c r="BB11" s="81">
        <f>1969.77576773241/2</f>
        <v>984.88788386620502</v>
      </c>
      <c r="BC11" s="81">
        <f>8708.24350349046/2</f>
        <v>4354.1217517452296</v>
      </c>
      <c r="BD11" s="81">
        <f>3487.33883524593/2</f>
        <v>1743.6694176229651</v>
      </c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</row>
    <row r="12" spans="2:123" x14ac:dyDescent="0.2">
      <c r="B12" s="78"/>
      <c r="C12" s="78" t="s">
        <v>126</v>
      </c>
      <c r="D12" s="79" t="s">
        <v>311</v>
      </c>
      <c r="E12" s="79" t="s">
        <v>311</v>
      </c>
      <c r="F12" s="79" t="s">
        <v>1149</v>
      </c>
      <c r="G12" s="80">
        <v>44460</v>
      </c>
      <c r="H12" s="80">
        <v>44460</v>
      </c>
      <c r="I12" s="80">
        <v>45803</v>
      </c>
      <c r="J12" s="80"/>
      <c r="K12" s="65" t="s">
        <v>48</v>
      </c>
      <c r="L12" s="65" t="s">
        <v>69</v>
      </c>
      <c r="M12" s="65" t="s">
        <v>89</v>
      </c>
      <c r="N12" s="79" t="s">
        <v>377</v>
      </c>
      <c r="O12" s="6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>
        <v>8335.538738868061</v>
      </c>
      <c r="AC12" s="81">
        <v>76850.440628463955</v>
      </c>
      <c r="AD12" s="81">
        <v>96780.158162643143</v>
      </c>
      <c r="AE12" s="81">
        <v>120680.72222782153</v>
      </c>
      <c r="AF12" s="81">
        <v>132011.37331020157</v>
      </c>
      <c r="AG12" s="81">
        <v>126389.52050635603</v>
      </c>
      <c r="AH12" s="81">
        <v>166019.17219702294</v>
      </c>
      <c r="AI12" s="81">
        <v>221850.47500000001</v>
      </c>
      <c r="AJ12" s="81">
        <v>204526.7629110557</v>
      </c>
      <c r="AK12" s="81">
        <v>121984.53155218018</v>
      </c>
      <c r="AL12" s="81">
        <v>97799.454382165335</v>
      </c>
      <c r="AM12" s="81">
        <v>50321.823357146233</v>
      </c>
      <c r="AN12" s="81">
        <v>93418.655464651994</v>
      </c>
      <c r="AO12" s="81">
        <v>78612.781567892758</v>
      </c>
      <c r="AP12" s="81">
        <v>91106.540762339486</v>
      </c>
      <c r="AQ12" s="81">
        <v>55777.922525824048</v>
      </c>
      <c r="AR12" s="81">
        <v>59280.748675355688</v>
      </c>
      <c r="AS12" s="81">
        <v>54468.822050289484</v>
      </c>
      <c r="AT12" s="81">
        <v>34178.324824294308</v>
      </c>
      <c r="AU12" s="81">
        <v>85918.216487570666</v>
      </c>
      <c r="AV12" s="81">
        <v>43148.299552221317</v>
      </c>
      <c r="AW12" s="81">
        <v>25361.005335620604</v>
      </c>
      <c r="AX12" s="81">
        <v>33376.837498878594</v>
      </c>
      <c r="AY12" s="81">
        <v>29791.754378387239</v>
      </c>
      <c r="AZ12" s="81">
        <f>871.62/2</f>
        <v>435.81</v>
      </c>
      <c r="BA12" s="81">
        <v>14695.14655165188</v>
      </c>
      <c r="BB12" s="81">
        <v>984.88788386620502</v>
      </c>
      <c r="BC12" s="81">
        <f>8708.24350349046/2</f>
        <v>4354.1217517452296</v>
      </c>
      <c r="BD12" s="81">
        <f>3487.33883524593/2</f>
        <v>1743.6694176229651</v>
      </c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</row>
    <row r="13" spans="2:123" x14ac:dyDescent="0.2">
      <c r="B13" s="78"/>
      <c r="C13" s="78" t="s">
        <v>1155</v>
      </c>
      <c r="D13" s="79" t="s">
        <v>307</v>
      </c>
      <c r="E13" s="79" t="s">
        <v>307</v>
      </c>
      <c r="F13" s="79" t="s">
        <v>1149</v>
      </c>
      <c r="G13" s="80">
        <v>45033</v>
      </c>
      <c r="H13" s="80">
        <v>45033</v>
      </c>
      <c r="I13" s="80">
        <v>45058</v>
      </c>
      <c r="J13" s="80"/>
      <c r="K13" s="65" t="s">
        <v>48</v>
      </c>
      <c r="L13" s="65" t="s">
        <v>65</v>
      </c>
      <c r="M13" s="65" t="s">
        <v>89</v>
      </c>
      <c r="N13" s="79" t="s">
        <v>377</v>
      </c>
      <c r="O13" s="67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>
        <v>141857.60206124853</v>
      </c>
      <c r="AF13" s="81">
        <v>43715.747938751476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</row>
    <row r="14" spans="2:123" x14ac:dyDescent="0.2">
      <c r="B14" s="78"/>
      <c r="C14" s="78" t="s">
        <v>310</v>
      </c>
      <c r="D14" s="79" t="s">
        <v>311</v>
      </c>
      <c r="E14" s="79" t="s">
        <v>311</v>
      </c>
      <c r="F14" s="79" t="s">
        <v>1149</v>
      </c>
      <c r="G14" s="80">
        <v>45198</v>
      </c>
      <c r="H14" s="80">
        <v>45198</v>
      </c>
      <c r="I14" s="80">
        <v>45929</v>
      </c>
      <c r="J14" s="80"/>
      <c r="K14" s="65" t="s">
        <v>48</v>
      </c>
      <c r="L14" s="65" t="s">
        <v>69</v>
      </c>
      <c r="M14" s="65" t="s">
        <v>89</v>
      </c>
      <c r="N14" s="79" t="s">
        <v>377</v>
      </c>
      <c r="O14" s="6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>
        <v>10454.614801247079</v>
      </c>
      <c r="AL14" s="81">
        <v>29792.022434917664</v>
      </c>
      <c r="AM14" s="81">
        <v>16059.392243269991</v>
      </c>
      <c r="AN14" s="81">
        <v>60603.019651087125</v>
      </c>
      <c r="AO14" s="81">
        <v>87284.120081720233</v>
      </c>
      <c r="AP14" s="81">
        <v>39301.927199457423</v>
      </c>
      <c r="AQ14" s="81">
        <v>101509.0148742453</v>
      </c>
      <c r="AR14" s="81">
        <v>65573.759965841018</v>
      </c>
      <c r="AS14" s="81">
        <v>61326.538231591287</v>
      </c>
      <c r="AT14" s="81">
        <v>33795.231136817427</v>
      </c>
      <c r="AU14" s="81">
        <v>83234.664619551564</v>
      </c>
      <c r="AV14" s="81">
        <v>34938.754760253942</v>
      </c>
      <c r="AW14" s="81">
        <v>405769.28322137706</v>
      </c>
      <c r="AX14" s="81">
        <v>93701.396619261708</v>
      </c>
      <c r="AY14" s="81">
        <v>99440.026046348037</v>
      </c>
      <c r="AZ14" s="81">
        <v>-64777.759700353723</v>
      </c>
      <c r="BA14" s="81">
        <v>127705.56800480443</v>
      </c>
      <c r="BB14" s="81">
        <v>15069.349550448358</v>
      </c>
      <c r="BC14" s="81">
        <v>118720.07923543942</v>
      </c>
      <c r="BD14" s="81">
        <v>70545.391183392378</v>
      </c>
      <c r="BE14" s="81">
        <v>29582.366399696562</v>
      </c>
      <c r="BF14" s="81">
        <v>13921.113599857083</v>
      </c>
      <c r="BG14" s="81">
        <v>14965.197119846707</v>
      </c>
      <c r="BH14" s="81">
        <v>11484.918719882146</v>
      </c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</row>
    <row r="15" spans="2:123" x14ac:dyDescent="0.2">
      <c r="B15" s="78"/>
      <c r="C15" s="78" t="s">
        <v>1156</v>
      </c>
      <c r="D15" s="79" t="s">
        <v>311</v>
      </c>
      <c r="E15" s="79" t="s">
        <v>311</v>
      </c>
      <c r="F15" s="79" t="s">
        <v>1149</v>
      </c>
      <c r="G15" s="80">
        <v>45261</v>
      </c>
      <c r="H15" s="80">
        <v>45261</v>
      </c>
      <c r="I15" s="80">
        <v>45565</v>
      </c>
      <c r="J15" s="80"/>
      <c r="K15" s="65" t="s">
        <v>48</v>
      </c>
      <c r="L15" s="65" t="s">
        <v>71</v>
      </c>
      <c r="M15" s="65" t="s">
        <v>89</v>
      </c>
      <c r="N15" s="79" t="s">
        <v>377</v>
      </c>
      <c r="O15" s="67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>
        <v>5702.2175290390705</v>
      </c>
      <c r="AN15" s="81">
        <v>39569.61787087917</v>
      </c>
      <c r="AO15" s="81">
        <v>39485.999357916517</v>
      </c>
      <c r="AP15" s="81">
        <v>75804.61</v>
      </c>
      <c r="AQ15" s="81">
        <v>98016.388099708653</v>
      </c>
      <c r="AR15" s="81">
        <v>115465.57922836847</v>
      </c>
      <c r="AS15" s="81">
        <v>68329.441125097219</v>
      </c>
      <c r="AT15" s="81">
        <v>111146.40876197495</v>
      </c>
      <c r="AU15" s="81">
        <v>109478.50396695838</v>
      </c>
      <c r="AV15" s="81">
        <v>87001.234060057555</v>
      </c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</row>
    <row r="16" spans="2:123" x14ac:dyDescent="0.2">
      <c r="B16" s="78"/>
      <c r="C16" s="78" t="s">
        <v>308</v>
      </c>
      <c r="D16" s="79" t="s">
        <v>307</v>
      </c>
      <c r="E16" s="79" t="s">
        <v>307</v>
      </c>
      <c r="F16" s="79" t="s">
        <v>1149</v>
      </c>
      <c r="G16" s="80">
        <v>45369</v>
      </c>
      <c r="H16" s="80">
        <v>45369</v>
      </c>
      <c r="I16" s="80">
        <v>45856</v>
      </c>
      <c r="J16" s="80"/>
      <c r="K16" s="65" t="s">
        <v>48</v>
      </c>
      <c r="L16" s="65" t="s">
        <v>69</v>
      </c>
      <c r="M16" s="65" t="s">
        <v>89</v>
      </c>
      <c r="N16" s="79" t="s">
        <v>377</v>
      </c>
      <c r="O16" s="6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>
        <v>10634.269</v>
      </c>
      <c r="AR16" s="81">
        <v>154231.07999999999</v>
      </c>
      <c r="AS16" s="81">
        <v>116206.44999999998</v>
      </c>
      <c r="AT16" s="81">
        <v>87891.815000000002</v>
      </c>
      <c r="AU16" s="81">
        <v>131545.046</v>
      </c>
      <c r="AV16" s="81">
        <v>179840.75</v>
      </c>
      <c r="AW16" s="81">
        <v>156821.595</v>
      </c>
      <c r="AX16" s="81">
        <v>147966.375</v>
      </c>
      <c r="AY16" s="81">
        <v>135214.47500000001</v>
      </c>
      <c r="AZ16" s="81">
        <v>202309.38</v>
      </c>
      <c r="BA16" s="81">
        <v>195057.44</v>
      </c>
      <c r="BB16" s="81">
        <v>126788.56</v>
      </c>
      <c r="BC16" s="81">
        <v>81023.94</v>
      </c>
      <c r="BD16" s="81">
        <v>19322.75</v>
      </c>
      <c r="BE16" s="81">
        <v>28958.52</v>
      </c>
      <c r="BF16" s="81">
        <v>27933.4</v>
      </c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</row>
    <row r="17" spans="2:123" x14ac:dyDescent="0.2">
      <c r="B17" s="78"/>
      <c r="C17" s="78" t="s">
        <v>1157</v>
      </c>
      <c r="D17" s="79" t="s">
        <v>311</v>
      </c>
      <c r="E17" s="79" t="s">
        <v>311</v>
      </c>
      <c r="F17" s="79" t="s">
        <v>1149</v>
      </c>
      <c r="G17" s="80"/>
      <c r="H17" s="80"/>
      <c r="I17" s="80"/>
      <c r="J17" s="80"/>
      <c r="K17" s="65" t="s">
        <v>48</v>
      </c>
      <c r="L17" s="65" t="s">
        <v>69</v>
      </c>
      <c r="M17" s="65" t="s">
        <v>89</v>
      </c>
      <c r="N17" s="79" t="s">
        <v>377</v>
      </c>
      <c r="O17" s="67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>
        <v>1000</v>
      </c>
      <c r="AX17" s="81">
        <v>10512</v>
      </c>
      <c r="AY17" s="81">
        <v>3488</v>
      </c>
      <c r="AZ17" s="81">
        <v>-9272.300469483569</v>
      </c>
      <c r="BA17" s="81">
        <v>2562.1420351872039</v>
      </c>
      <c r="BB17" s="81">
        <v>5983.1176179698341</v>
      </c>
      <c r="BC17" s="81">
        <v>727.04081632653106</v>
      </c>
      <c r="BD17" s="81">
        <v>0</v>
      </c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</row>
    <row r="18" spans="2:123" x14ac:dyDescent="0.2">
      <c r="B18" s="78"/>
      <c r="C18" s="78" t="s">
        <v>306</v>
      </c>
      <c r="D18" s="79" t="s">
        <v>307</v>
      </c>
      <c r="E18" s="79"/>
      <c r="F18" s="79"/>
      <c r="G18" s="80"/>
      <c r="H18" s="80"/>
      <c r="I18" s="80"/>
      <c r="J18" s="80"/>
      <c r="K18" s="65" t="s">
        <v>48</v>
      </c>
      <c r="L18" s="65" t="s">
        <v>69</v>
      </c>
      <c r="M18" s="65" t="s">
        <v>89</v>
      </c>
      <c r="N18" s="79" t="s">
        <v>377</v>
      </c>
      <c r="O18" s="6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>
        <v>2326.156869168</v>
      </c>
      <c r="BA18" s="81">
        <v>11807.532533808</v>
      </c>
      <c r="BB18" s="81">
        <v>23158.823687064003</v>
      </c>
      <c r="BC18" s="81">
        <v>48705.16</v>
      </c>
      <c r="BD18" s="81">
        <v>106096.76</v>
      </c>
      <c r="BE18" s="81">
        <v>76339.2554458464</v>
      </c>
      <c r="BF18" s="81">
        <v>94854.088228646389</v>
      </c>
      <c r="BG18" s="81">
        <v>99321.505326523198</v>
      </c>
      <c r="BH18" s="81">
        <v>99102.282767803175</v>
      </c>
      <c r="BI18" s="81">
        <v>109446.65699222879</v>
      </c>
      <c r="BJ18" s="81">
        <v>116244.38289201794</v>
      </c>
      <c r="BK18" s="81">
        <v>98405.637151245581</v>
      </c>
      <c r="BL18" s="81">
        <v>854684.56391959195</v>
      </c>
      <c r="BM18" s="81">
        <v>41732.925555807356</v>
      </c>
      <c r="BN18" s="81">
        <v>44384.771166687358</v>
      </c>
      <c r="BO18" s="81">
        <v>44384.771166687358</v>
      </c>
      <c r="BP18" s="81">
        <v>35899.232011843196</v>
      </c>
      <c r="BQ18" s="81">
        <v>39126.602256595201</v>
      </c>
      <c r="BR18" s="81">
        <v>39357.595572019207</v>
      </c>
      <c r="BS18" s="81">
        <v>38206.054347379206</v>
      </c>
      <c r="BT18" s="81">
        <v>35610.882750259196</v>
      </c>
      <c r="BU18" s="81">
        <v>33524.531694259196</v>
      </c>
      <c r="BV18" s="81">
        <v>39436.492292783354</v>
      </c>
      <c r="BW18" s="81">
        <v>36489.956491647368</v>
      </c>
      <c r="BX18" s="81">
        <v>33164.552060265603</v>
      </c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</row>
    <row r="19" spans="2:123" x14ac:dyDescent="0.2">
      <c r="B19" s="78"/>
      <c r="C19" s="78" t="s">
        <v>1158</v>
      </c>
      <c r="D19" s="79" t="s">
        <v>1159</v>
      </c>
      <c r="E19" s="79" t="s">
        <v>1159</v>
      </c>
      <c r="F19" s="79" t="s">
        <v>1149</v>
      </c>
      <c r="G19" s="80">
        <v>44830</v>
      </c>
      <c r="H19" s="80">
        <v>44830</v>
      </c>
      <c r="I19" s="80">
        <v>45119</v>
      </c>
      <c r="J19" s="80"/>
      <c r="K19" s="65" t="s">
        <v>47</v>
      </c>
      <c r="L19" s="65" t="s">
        <v>69</v>
      </c>
      <c r="M19" s="65" t="s">
        <v>89</v>
      </c>
      <c r="N19" s="79" t="s">
        <v>377</v>
      </c>
      <c r="O19" s="67"/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570520.26655254629</v>
      </c>
      <c r="Y19" s="81">
        <v>435988.39119030035</v>
      </c>
      <c r="Z19" s="81">
        <v>236799.92454000612</v>
      </c>
      <c r="AA19" s="81">
        <v>293782.62494003854</v>
      </c>
      <c r="AB19" s="81">
        <v>405128.08345649356</v>
      </c>
      <c r="AC19" s="81">
        <v>406608.84234446322</v>
      </c>
      <c r="AD19" s="81">
        <v>367110.57439636742</v>
      </c>
      <c r="AE19" s="81">
        <v>314866.491302729</v>
      </c>
      <c r="AF19" s="81">
        <v>461266.00605913368</v>
      </c>
      <c r="AG19" s="81">
        <v>319326.94877302798</v>
      </c>
      <c r="AH19" s="81">
        <v>188601.84644489401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/>
      <c r="AP19" s="81"/>
      <c r="AQ19" s="81"/>
      <c r="AR19" s="81"/>
      <c r="AS19" s="81"/>
      <c r="AT19" s="81"/>
      <c r="AU19" s="81"/>
      <c r="AV19" s="81"/>
      <c r="AW19" s="81">
        <v>0</v>
      </c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</row>
    <row r="20" spans="2:123" x14ac:dyDescent="0.2">
      <c r="B20" s="78"/>
      <c r="C20" s="78" t="s">
        <v>1160</v>
      </c>
      <c r="D20" s="79" t="s">
        <v>1159</v>
      </c>
      <c r="E20" s="79" t="s">
        <v>1159</v>
      </c>
      <c r="F20" s="79" t="s">
        <v>1149</v>
      </c>
      <c r="G20" s="80">
        <v>44368</v>
      </c>
      <c r="H20" s="80">
        <v>44368</v>
      </c>
      <c r="I20" s="80">
        <v>44728</v>
      </c>
      <c r="J20" s="80"/>
      <c r="K20" s="65" t="s">
        <v>47</v>
      </c>
      <c r="L20" s="65" t="s">
        <v>71</v>
      </c>
      <c r="M20" s="65" t="s">
        <v>89</v>
      </c>
      <c r="N20" s="79" t="s">
        <v>377</v>
      </c>
      <c r="O20" s="67"/>
      <c r="P20" s="81">
        <v>42793.759766929878</v>
      </c>
      <c r="Q20" s="81">
        <v>30722.447603318833</v>
      </c>
      <c r="R20" s="81">
        <v>-1275.8307055821278</v>
      </c>
      <c r="S20" s="81">
        <v>38845.56358071365</v>
      </c>
      <c r="T20" s="81">
        <v>-7578.1013800512155</v>
      </c>
      <c r="U20" s="81">
        <v>-34834.603356351516</v>
      </c>
      <c r="V20" s="81">
        <v>10264.823242480748</v>
      </c>
      <c r="W20" s="81">
        <v>10090.428131522449</v>
      </c>
      <c r="X20" s="81">
        <v>18646.903662514487</v>
      </c>
      <c r="Y20" s="81">
        <v>3706.8849273896121</v>
      </c>
      <c r="Z20" s="81">
        <v>11704.847427014747</v>
      </c>
      <c r="AA20" s="81">
        <v>11095.576139320319</v>
      </c>
      <c r="AB20" s="81">
        <v>-15183.454720611873</v>
      </c>
      <c r="AC20" s="81">
        <v>329.12506248398859</v>
      </c>
      <c r="AD20" s="81">
        <v>-991.38054435515369</v>
      </c>
      <c r="AE20" s="81">
        <v>1650.1052263216552</v>
      </c>
      <c r="AF20" s="81">
        <v>24418.231055216333</v>
      </c>
      <c r="AG20" s="81">
        <v>-1.4551915228366852E-11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/>
      <c r="AP20" s="81"/>
      <c r="AQ20" s="81"/>
      <c r="AR20" s="81"/>
      <c r="AS20" s="81"/>
      <c r="AT20" s="81"/>
      <c r="AU20" s="81"/>
      <c r="AV20" s="81"/>
      <c r="AW20" s="81">
        <v>0</v>
      </c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</row>
    <row r="21" spans="2:123" x14ac:dyDescent="0.2">
      <c r="B21" s="78"/>
      <c r="C21" s="78" t="s">
        <v>1161</v>
      </c>
      <c r="D21" s="79" t="s">
        <v>1159</v>
      </c>
      <c r="E21" s="79" t="s">
        <v>1159</v>
      </c>
      <c r="F21" s="79" t="s">
        <v>1149</v>
      </c>
      <c r="G21" s="80">
        <v>44361</v>
      </c>
      <c r="H21" s="80">
        <v>44361</v>
      </c>
      <c r="I21" s="80">
        <v>44742</v>
      </c>
      <c r="J21" s="80"/>
      <c r="K21" s="65" t="s">
        <v>47</v>
      </c>
      <c r="L21" s="65" t="s">
        <v>69</v>
      </c>
      <c r="M21" s="65" t="s">
        <v>89</v>
      </c>
      <c r="N21" s="79" t="s">
        <v>377</v>
      </c>
      <c r="O21" s="67"/>
      <c r="P21" s="81">
        <v>13809.054027330829</v>
      </c>
      <c r="Q21" s="81">
        <v>20720.054917627851</v>
      </c>
      <c r="R21" s="81">
        <v>17581.307679872778</v>
      </c>
      <c r="S21" s="81">
        <v>39726.546516007475</v>
      </c>
      <c r="T21" s="81">
        <v>22392.308561057649</v>
      </c>
      <c r="U21" s="81">
        <v>5848.6553424657532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/>
      <c r="AP21" s="81"/>
      <c r="AQ21" s="81"/>
      <c r="AR21" s="81"/>
      <c r="AS21" s="81"/>
      <c r="AT21" s="81"/>
      <c r="AU21" s="81"/>
      <c r="AV21" s="81"/>
      <c r="AW21" s="81">
        <v>0</v>
      </c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</row>
    <row r="22" spans="2:123" x14ac:dyDescent="0.2">
      <c r="B22" s="78"/>
      <c r="C22" s="78" t="s">
        <v>1162</v>
      </c>
      <c r="D22" s="79" t="s">
        <v>1159</v>
      </c>
      <c r="E22" s="79" t="s">
        <v>1159</v>
      </c>
      <c r="F22" s="79" t="s">
        <v>1149</v>
      </c>
      <c r="G22" s="80">
        <v>44364</v>
      </c>
      <c r="H22" s="80">
        <v>44364</v>
      </c>
      <c r="I22" s="80">
        <v>44544</v>
      </c>
      <c r="J22" s="80"/>
      <c r="K22" s="65" t="s">
        <v>47</v>
      </c>
      <c r="L22" s="65" t="s">
        <v>71</v>
      </c>
      <c r="M22" s="65" t="s">
        <v>89</v>
      </c>
      <c r="N22" s="79" t="s">
        <v>377</v>
      </c>
      <c r="O22" s="67"/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81">
        <v>0</v>
      </c>
      <c r="AB22" s="81">
        <v>0</v>
      </c>
      <c r="AC22" s="81">
        <v>0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/>
      <c r="AP22" s="81"/>
      <c r="AQ22" s="81"/>
      <c r="AR22" s="81"/>
      <c r="AS22" s="81"/>
      <c r="AT22" s="81"/>
      <c r="AU22" s="81"/>
      <c r="AV22" s="81"/>
      <c r="AW22" s="81">
        <v>0</v>
      </c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</row>
    <row r="23" spans="2:123" x14ac:dyDescent="0.2">
      <c r="B23" s="78"/>
      <c r="C23" s="78" t="s">
        <v>1163</v>
      </c>
      <c r="D23" s="79" t="s">
        <v>1159</v>
      </c>
      <c r="E23" s="79" t="s">
        <v>1159</v>
      </c>
      <c r="F23" s="79" t="s">
        <v>1149</v>
      </c>
      <c r="G23" s="80">
        <v>44685</v>
      </c>
      <c r="H23" s="80">
        <v>44685</v>
      </c>
      <c r="I23" s="80">
        <v>45382</v>
      </c>
      <c r="J23" s="80"/>
      <c r="K23" s="65" t="s">
        <v>47</v>
      </c>
      <c r="L23" s="65" t="s">
        <v>71</v>
      </c>
      <c r="M23" s="65" t="s">
        <v>89</v>
      </c>
      <c r="N23" s="79" t="s">
        <v>377</v>
      </c>
      <c r="O23" s="67"/>
      <c r="P23" s="81">
        <v>0</v>
      </c>
      <c r="Q23" s="81">
        <v>0</v>
      </c>
      <c r="R23" s="81">
        <v>0</v>
      </c>
      <c r="S23" s="81">
        <v>0</v>
      </c>
      <c r="T23" s="81">
        <v>15360.327357755261</v>
      </c>
      <c r="U23" s="81">
        <v>31065.955270507569</v>
      </c>
      <c r="V23" s="81">
        <v>27557.277322293427</v>
      </c>
      <c r="W23" s="81">
        <v>45993.421181519217</v>
      </c>
      <c r="X23" s="81">
        <v>115726.01908376739</v>
      </c>
      <c r="Y23" s="81">
        <v>49540.156236085859</v>
      </c>
      <c r="Z23" s="81">
        <v>66706.271422766484</v>
      </c>
      <c r="AA23" s="81">
        <v>33936.09600534918</v>
      </c>
      <c r="AB23" s="81">
        <v>58398.940505822116</v>
      </c>
      <c r="AC23" s="81">
        <v>46676.501559331773</v>
      </c>
      <c r="AD23" s="81">
        <v>64274.954180999179</v>
      </c>
      <c r="AE23" s="81">
        <v>30076.444107700947</v>
      </c>
      <c r="AF23" s="81">
        <v>27655.884077402407</v>
      </c>
      <c r="AG23" s="81">
        <v>43233.102622432743</v>
      </c>
      <c r="AH23" s="81">
        <v>6731.470974299009</v>
      </c>
      <c r="AI23" s="81">
        <v>5600.22</v>
      </c>
      <c r="AJ23" s="81">
        <v>13568.018447208684</v>
      </c>
      <c r="AK23" s="81">
        <v>12429.521395020653</v>
      </c>
      <c r="AL23" s="81">
        <v>0</v>
      </c>
      <c r="AM23" s="81">
        <v>6386.1944899109658</v>
      </c>
      <c r="AN23" s="81">
        <v>6504.7262423104839</v>
      </c>
      <c r="AO23" s="81">
        <v>6626.5889418058796</v>
      </c>
      <c r="AP23" s="81">
        <v>6751.9085757107241</v>
      </c>
      <c r="AQ23" s="81">
        <v>0</v>
      </c>
      <c r="AR23" s="81"/>
      <c r="AS23" s="81"/>
      <c r="AT23" s="81"/>
      <c r="AU23" s="81"/>
      <c r="AV23" s="81"/>
      <c r="AW23" s="81">
        <v>0</v>
      </c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</row>
    <row r="24" spans="2:123" x14ac:dyDescent="0.2">
      <c r="B24" s="78"/>
      <c r="C24" s="78" t="s">
        <v>1164</v>
      </c>
      <c r="D24" s="79" t="s">
        <v>1159</v>
      </c>
      <c r="E24" s="79" t="s">
        <v>1159</v>
      </c>
      <c r="F24" s="79" t="s">
        <v>1149</v>
      </c>
      <c r="G24" s="80">
        <v>44504</v>
      </c>
      <c r="H24" s="80">
        <v>44504</v>
      </c>
      <c r="I24" s="80">
        <v>45412</v>
      </c>
      <c r="J24" s="80"/>
      <c r="K24" s="65" t="s">
        <v>47</v>
      </c>
      <c r="L24" s="65" t="s">
        <v>71</v>
      </c>
      <c r="M24" s="65" t="s">
        <v>89</v>
      </c>
      <c r="N24" s="79" t="s">
        <v>377</v>
      </c>
      <c r="O24" s="67"/>
      <c r="P24" s="81">
        <v>70348.013986013975</v>
      </c>
      <c r="Q24" s="81">
        <v>63540.141664786817</v>
      </c>
      <c r="R24" s="81">
        <v>76612.479999999996</v>
      </c>
      <c r="S24" s="81">
        <v>69754.744440341747</v>
      </c>
      <c r="T24" s="81">
        <v>70348.013986013946</v>
      </c>
      <c r="U24" s="81">
        <v>68078.723212271638</v>
      </c>
      <c r="V24" s="81">
        <v>73150.436315789484</v>
      </c>
      <c r="W24" s="81">
        <v>68657.260428168272</v>
      </c>
      <c r="X24" s="81">
        <v>69313.10866681709</v>
      </c>
      <c r="Y24" s="81">
        <v>19337.929722948393</v>
      </c>
      <c r="Z24" s="81">
        <v>17670.099999999999</v>
      </c>
      <c r="AA24" s="81">
        <v>10524.27</v>
      </c>
      <c r="AB24" s="81">
        <v>10524.27</v>
      </c>
      <c r="AC24" s="81">
        <v>11010.499450086692</v>
      </c>
      <c r="AD24" s="81">
        <v>13038.04</v>
      </c>
      <c r="AE24" s="81">
        <v>13356.400000000001</v>
      </c>
      <c r="AF24" s="81">
        <v>13883.76509536782</v>
      </c>
      <c r="AG24" s="81">
        <v>10524.27</v>
      </c>
      <c r="AH24" s="81">
        <v>10524.27</v>
      </c>
      <c r="AI24" s="81">
        <v>10524.27</v>
      </c>
      <c r="AJ24" s="81">
        <v>10524.27</v>
      </c>
      <c r="AK24" s="81">
        <v>10524.27</v>
      </c>
      <c r="AL24" s="81">
        <v>10524.27</v>
      </c>
      <c r="AM24" s="81">
        <v>10524.27</v>
      </c>
      <c r="AN24" s="81">
        <v>10524.27</v>
      </c>
      <c r="AO24" s="81">
        <v>10524.27</v>
      </c>
      <c r="AP24" s="81">
        <v>10524.27</v>
      </c>
      <c r="AQ24" s="81">
        <v>10524.27</v>
      </c>
      <c r="AR24" s="81">
        <v>0</v>
      </c>
      <c r="AS24" s="81"/>
      <c r="AT24" s="81"/>
      <c r="AU24" s="81"/>
      <c r="AV24" s="81"/>
      <c r="AW24" s="81">
        <v>0</v>
      </c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</row>
    <row r="25" spans="2:123" x14ac:dyDescent="0.2">
      <c r="B25" s="78"/>
      <c r="C25" s="78" t="s">
        <v>1165</v>
      </c>
      <c r="D25" s="79" t="s">
        <v>1159</v>
      </c>
      <c r="E25" s="79" t="s">
        <v>1159</v>
      </c>
      <c r="F25" s="79" t="s">
        <v>1149</v>
      </c>
      <c r="G25" s="80">
        <v>44491</v>
      </c>
      <c r="H25" s="80">
        <v>44491</v>
      </c>
      <c r="I25" s="80">
        <v>44903</v>
      </c>
      <c r="J25" s="80"/>
      <c r="K25" s="65" t="s">
        <v>47</v>
      </c>
      <c r="L25" s="65" t="s">
        <v>65</v>
      </c>
      <c r="M25" s="65" t="s">
        <v>89</v>
      </c>
      <c r="N25" s="79" t="s">
        <v>377</v>
      </c>
      <c r="O25" s="67"/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81"/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/>
      <c r="AP25" s="81"/>
      <c r="AQ25" s="81"/>
      <c r="AR25" s="81"/>
      <c r="AS25" s="81"/>
      <c r="AT25" s="81"/>
      <c r="AU25" s="81"/>
      <c r="AV25" s="81"/>
      <c r="AW25" s="81">
        <v>0</v>
      </c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</row>
    <row r="26" spans="2:123" x14ac:dyDescent="0.2">
      <c r="B26" s="78"/>
      <c r="C26" s="78" t="s">
        <v>1166</v>
      </c>
      <c r="D26" s="79" t="s">
        <v>1159</v>
      </c>
      <c r="E26" s="79" t="s">
        <v>1159</v>
      </c>
      <c r="F26" s="79" t="s">
        <v>1149</v>
      </c>
      <c r="G26" s="80">
        <v>44543</v>
      </c>
      <c r="H26" s="80">
        <v>44543</v>
      </c>
      <c r="I26" s="80">
        <v>44903</v>
      </c>
      <c r="J26" s="80"/>
      <c r="K26" s="65" t="s">
        <v>47</v>
      </c>
      <c r="L26" s="65" t="s">
        <v>65</v>
      </c>
      <c r="M26" s="65" t="s">
        <v>89</v>
      </c>
      <c r="N26" s="79" t="s">
        <v>377</v>
      </c>
      <c r="O26" s="67"/>
      <c r="P26" s="81">
        <v>330.8</v>
      </c>
      <c r="Q26" s="81">
        <v>1</v>
      </c>
      <c r="R26" s="81">
        <v>4460.4388774811769</v>
      </c>
      <c r="S26" s="81">
        <v>12477.765929355213</v>
      </c>
      <c r="T26" s="81">
        <v>42002.338314425164</v>
      </c>
      <c r="U26" s="81">
        <v>241723.34280325138</v>
      </c>
      <c r="V26" s="81">
        <v>194759.02957442551</v>
      </c>
      <c r="W26" s="81">
        <v>273657.94176916039</v>
      </c>
      <c r="X26" s="81">
        <v>-5729.0772379138652</v>
      </c>
      <c r="Y26" s="81">
        <v>110691.80440429875</v>
      </c>
      <c r="Z26" s="81">
        <v>118726.4809141196</v>
      </c>
      <c r="AA26" s="81">
        <v>6899.1346513966419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/>
      <c r="AP26" s="81"/>
      <c r="AQ26" s="81"/>
      <c r="AR26" s="81"/>
      <c r="AS26" s="81"/>
      <c r="AT26" s="81"/>
      <c r="AU26" s="81"/>
      <c r="AV26" s="81"/>
      <c r="AW26" s="81">
        <v>0</v>
      </c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</row>
    <row r="27" spans="2:123" x14ac:dyDescent="0.2">
      <c r="B27" s="78"/>
      <c r="C27" s="78" t="s">
        <v>1167</v>
      </c>
      <c r="D27" s="79" t="s">
        <v>1159</v>
      </c>
      <c r="E27" s="79" t="s">
        <v>1159</v>
      </c>
      <c r="F27" s="79" t="s">
        <v>1149</v>
      </c>
      <c r="G27" s="80">
        <v>44908</v>
      </c>
      <c r="H27" s="80">
        <v>44908</v>
      </c>
      <c r="I27" s="80">
        <v>45270</v>
      </c>
      <c r="J27" s="80"/>
      <c r="K27" s="65" t="s">
        <v>47</v>
      </c>
      <c r="L27" s="65" t="s">
        <v>65</v>
      </c>
      <c r="M27" s="65" t="s">
        <v>89</v>
      </c>
      <c r="N27" s="79" t="s">
        <v>377</v>
      </c>
      <c r="O27" s="67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>
        <v>237.74768824306472</v>
      </c>
      <c r="AC27" s="81">
        <v>838.51477022869608</v>
      </c>
      <c r="AD27" s="81">
        <v>2382.89</v>
      </c>
      <c r="AE27" s="81">
        <v>5348.256469794127</v>
      </c>
      <c r="AF27" s="81">
        <v>15010.884835499564</v>
      </c>
      <c r="AG27" s="81">
        <v>125796.83825781311</v>
      </c>
      <c r="AH27" s="81">
        <v>127995.19391893651</v>
      </c>
      <c r="AI27" s="81">
        <v>169660.08944061305</v>
      </c>
      <c r="AJ27" s="81">
        <v>171012.7</v>
      </c>
      <c r="AK27" s="81">
        <v>203711.27417781274</v>
      </c>
      <c r="AL27" s="81">
        <v>58077.018674299994</v>
      </c>
      <c r="AM27" s="81">
        <v>19803.587147887272</v>
      </c>
      <c r="AN27" s="81">
        <v>0</v>
      </c>
      <c r="AO27" s="81"/>
      <c r="AP27" s="81"/>
      <c r="AQ27" s="81"/>
      <c r="AR27" s="81"/>
      <c r="AS27" s="81"/>
      <c r="AT27" s="81"/>
      <c r="AU27" s="81"/>
      <c r="AV27" s="81"/>
      <c r="AW27" s="81">
        <v>0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</row>
    <row r="28" spans="2:123" x14ac:dyDescent="0.2">
      <c r="B28" s="78"/>
      <c r="C28" s="78" t="s">
        <v>1168</v>
      </c>
      <c r="D28" s="79" t="s">
        <v>1159</v>
      </c>
      <c r="E28" s="79" t="s">
        <v>1159</v>
      </c>
      <c r="F28" s="79" t="s">
        <v>1149</v>
      </c>
      <c r="G28" s="80">
        <v>44627</v>
      </c>
      <c r="H28" s="80">
        <v>44627</v>
      </c>
      <c r="I28" s="80">
        <v>45264</v>
      </c>
      <c r="J28" s="80"/>
      <c r="K28" s="65" t="s">
        <v>47</v>
      </c>
      <c r="L28" s="65" t="s">
        <v>69</v>
      </c>
      <c r="M28" s="65" t="s">
        <v>89</v>
      </c>
      <c r="N28" s="79" t="s">
        <v>377</v>
      </c>
      <c r="O28" s="67"/>
      <c r="P28" s="81">
        <v>0</v>
      </c>
      <c r="Q28" s="81">
        <v>0</v>
      </c>
      <c r="R28" s="81">
        <v>131119.09729746068</v>
      </c>
      <c r="S28" s="81">
        <v>108561.26922475846</v>
      </c>
      <c r="T28" s="81">
        <v>137972.39777018537</v>
      </c>
      <c r="U28" s="81">
        <v>74927.97</v>
      </c>
      <c r="V28" s="81">
        <v>101377.01753615215</v>
      </c>
      <c r="W28" s="81">
        <v>64275.879295113496</v>
      </c>
      <c r="X28" s="81">
        <v>213477.53</v>
      </c>
      <c r="Y28" s="81">
        <v>122001.07</v>
      </c>
      <c r="Z28" s="81">
        <v>138470.03530851493</v>
      </c>
      <c r="AA28" s="81">
        <v>64903.190742942039</v>
      </c>
      <c r="AB28" s="81">
        <v>66518.261654628441</v>
      </c>
      <c r="AC28" s="81">
        <v>54073.38830857398</v>
      </c>
      <c r="AD28" s="81">
        <v>90435.679173260927</v>
      </c>
      <c r="AE28" s="81">
        <v>19162.310163145419</v>
      </c>
      <c r="AF28" s="81">
        <v>97162.967917634174</v>
      </c>
      <c r="AG28" s="81">
        <v>-26829.148469987325</v>
      </c>
      <c r="AH28" s="81">
        <v>11271.57183409296</v>
      </c>
      <c r="AI28" s="81">
        <v>57818.919386670459</v>
      </c>
      <c r="AJ28" s="81">
        <v>80951.772599063581</v>
      </c>
      <c r="AK28" s="81">
        <v>9995.5307396033313</v>
      </c>
      <c r="AL28" s="81">
        <v>65847.009518186795</v>
      </c>
      <c r="AM28" s="81">
        <v>0</v>
      </c>
      <c r="AN28" s="81">
        <v>0</v>
      </c>
      <c r="AO28" s="81"/>
      <c r="AP28" s="81"/>
      <c r="AQ28" s="81"/>
      <c r="AR28" s="81"/>
      <c r="AS28" s="81"/>
      <c r="AT28" s="81"/>
      <c r="AU28" s="81"/>
      <c r="AV28" s="81"/>
      <c r="AW28" s="81">
        <v>0</v>
      </c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</row>
    <row r="29" spans="2:123" x14ac:dyDescent="0.2">
      <c r="B29" s="78"/>
      <c r="C29" s="78" t="s">
        <v>1169</v>
      </c>
      <c r="D29" s="79" t="s">
        <v>1159</v>
      </c>
      <c r="E29" s="79" t="s">
        <v>1159</v>
      </c>
      <c r="F29" s="79" t="s">
        <v>1149</v>
      </c>
      <c r="G29" s="80">
        <v>44853</v>
      </c>
      <c r="H29" s="80">
        <v>44853</v>
      </c>
      <c r="I29" s="80">
        <v>45061</v>
      </c>
      <c r="J29" s="80"/>
      <c r="K29" s="65" t="s">
        <v>47</v>
      </c>
      <c r="L29" s="65" t="s">
        <v>65</v>
      </c>
      <c r="M29" s="65" t="s">
        <v>89</v>
      </c>
      <c r="N29" s="79" t="s">
        <v>377</v>
      </c>
      <c r="O29" s="67"/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0</v>
      </c>
      <c r="Y29" s="81">
        <v>0</v>
      </c>
      <c r="Z29" s="81">
        <v>120884.61470468648</v>
      </c>
      <c r="AA29" s="81">
        <v>138228.98692547143</v>
      </c>
      <c r="AB29" s="81">
        <v>185268.04727152523</v>
      </c>
      <c r="AC29" s="81">
        <v>185259.14932448094</v>
      </c>
      <c r="AD29" s="81">
        <v>204864.73514825641</v>
      </c>
      <c r="AE29" s="81">
        <v>169058.73524637637</v>
      </c>
      <c r="AF29" s="81">
        <v>84435.731379203149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0</v>
      </c>
      <c r="AO29" s="81"/>
      <c r="AP29" s="81"/>
      <c r="AQ29" s="81"/>
      <c r="AR29" s="81"/>
      <c r="AS29" s="81"/>
      <c r="AT29" s="81"/>
      <c r="AU29" s="81"/>
      <c r="AV29" s="81"/>
      <c r="AW29" s="81">
        <v>0</v>
      </c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</row>
    <row r="30" spans="2:123" x14ac:dyDescent="0.2">
      <c r="B30" s="78"/>
      <c r="C30" s="78" t="s">
        <v>1170</v>
      </c>
      <c r="D30" s="79" t="s">
        <v>1159</v>
      </c>
      <c r="E30" s="79" t="s">
        <v>1159</v>
      </c>
      <c r="F30" s="79" t="s">
        <v>1149</v>
      </c>
      <c r="G30" s="80">
        <v>44853</v>
      </c>
      <c r="H30" s="80">
        <v>44853</v>
      </c>
      <c r="I30" s="80">
        <v>45107</v>
      </c>
      <c r="J30" s="80"/>
      <c r="K30" s="65" t="s">
        <v>47</v>
      </c>
      <c r="L30" s="65" t="s">
        <v>70</v>
      </c>
      <c r="M30" s="65" t="s">
        <v>89</v>
      </c>
      <c r="N30" s="79" t="s">
        <v>377</v>
      </c>
      <c r="O30" s="67"/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124727.72991467084</v>
      </c>
      <c r="AA30" s="81">
        <v>43745.902977179321</v>
      </c>
      <c r="AB30" s="81">
        <v>85863.560897906427</v>
      </c>
      <c r="AC30" s="81">
        <v>136039.21898665617</v>
      </c>
      <c r="AD30" s="81">
        <v>142775.87553486135</v>
      </c>
      <c r="AE30" s="81">
        <v>141362.7748568503</v>
      </c>
      <c r="AF30" s="81">
        <v>179453.22966663723</v>
      </c>
      <c r="AG30" s="81">
        <v>184031.70716523842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  <c r="AN30" s="81">
        <v>0</v>
      </c>
      <c r="AO30" s="81"/>
      <c r="AP30" s="81"/>
      <c r="AQ30" s="81"/>
      <c r="AR30" s="81"/>
      <c r="AS30" s="81"/>
      <c r="AT30" s="81"/>
      <c r="AU30" s="81"/>
      <c r="AV30" s="81"/>
      <c r="AW30" s="81">
        <v>0</v>
      </c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</row>
    <row r="31" spans="2:123" x14ac:dyDescent="0.2">
      <c r="B31" s="78"/>
      <c r="C31" s="78" t="s">
        <v>1171</v>
      </c>
      <c r="D31" s="79" t="s">
        <v>1159</v>
      </c>
      <c r="E31" s="79" t="s">
        <v>1159</v>
      </c>
      <c r="F31" s="79" t="s">
        <v>1149</v>
      </c>
      <c r="G31" s="80">
        <v>45002</v>
      </c>
      <c r="H31" s="80">
        <v>45002</v>
      </c>
      <c r="I31" s="80">
        <v>45565</v>
      </c>
      <c r="J31" s="80"/>
      <c r="K31" s="65" t="s">
        <v>47</v>
      </c>
      <c r="L31" s="65" t="s">
        <v>71</v>
      </c>
      <c r="M31" s="65" t="s">
        <v>89</v>
      </c>
      <c r="N31" s="79" t="s">
        <v>377</v>
      </c>
      <c r="O31" s="67"/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0</v>
      </c>
      <c r="AC31" s="81">
        <v>0</v>
      </c>
      <c r="AD31" s="81">
        <v>37974.6835443038</v>
      </c>
      <c r="AE31" s="81">
        <v>68553.383548022786</v>
      </c>
      <c r="AF31" s="81">
        <v>93471.932907673414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64056.939501779365</v>
      </c>
      <c r="AN31" s="81">
        <v>40031.370000000003</v>
      </c>
      <c r="AO31" s="81">
        <v>191155.38</v>
      </c>
      <c r="AP31" s="81">
        <v>120130.49042052904</v>
      </c>
      <c r="AQ31" s="81">
        <v>135299.88041897264</v>
      </c>
      <c r="AR31" s="81">
        <v>94407.864504948375</v>
      </c>
      <c r="AS31" s="81">
        <v>113280.68231417902</v>
      </c>
      <c r="AT31" s="81">
        <v>152124.51150235976</v>
      </c>
      <c r="AU31" s="81">
        <v>153326.46703033638</v>
      </c>
      <c r="AV31" s="81">
        <v>136186.41430689534</v>
      </c>
      <c r="AW31" s="81">
        <v>0</v>
      </c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</row>
    <row r="32" spans="2:123" x14ac:dyDescent="0.2">
      <c r="B32" s="78"/>
      <c r="C32" s="78" t="s">
        <v>1172</v>
      </c>
      <c r="D32" s="79" t="s">
        <v>1159</v>
      </c>
      <c r="E32" s="79" t="s">
        <v>1159</v>
      </c>
      <c r="F32" s="79" t="s">
        <v>1149</v>
      </c>
      <c r="G32" s="80">
        <v>45124</v>
      </c>
      <c r="H32" s="80">
        <v>45124</v>
      </c>
      <c r="I32" s="80">
        <v>45252</v>
      </c>
      <c r="J32" s="80"/>
      <c r="K32" s="65" t="s">
        <v>47</v>
      </c>
      <c r="L32" s="65" t="s">
        <v>65</v>
      </c>
      <c r="M32" s="65" t="s">
        <v>89</v>
      </c>
      <c r="N32" s="79" t="s">
        <v>377</v>
      </c>
      <c r="O32" s="6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>
        <v>0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81">
        <v>13625.304136253042</v>
      </c>
      <c r="AI32" s="81">
        <v>86374.695863746951</v>
      </c>
      <c r="AJ32" s="81">
        <v>41978.562642769306</v>
      </c>
      <c r="AK32" s="81">
        <v>148236.23449326889</v>
      </c>
      <c r="AL32" s="81">
        <v>9785.2028639618147</v>
      </c>
      <c r="AM32" s="81">
        <v>0</v>
      </c>
      <c r="AN32" s="81">
        <v>0</v>
      </c>
      <c r="AO32" s="81"/>
      <c r="AP32" s="81"/>
      <c r="AQ32" s="81"/>
      <c r="AR32" s="81"/>
      <c r="AS32" s="81"/>
      <c r="AT32" s="81">
        <v>0</v>
      </c>
      <c r="AU32" s="81"/>
      <c r="AV32" s="81"/>
      <c r="AW32" s="81">
        <v>0</v>
      </c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</row>
    <row r="33" spans="2:123" x14ac:dyDescent="0.2">
      <c r="B33" s="78"/>
      <c r="C33" s="78" t="s">
        <v>1173</v>
      </c>
      <c r="D33" s="79" t="s">
        <v>1159</v>
      </c>
      <c r="E33" s="79" t="s">
        <v>1159</v>
      </c>
      <c r="F33" s="79" t="s">
        <v>1149</v>
      </c>
      <c r="G33" s="80">
        <v>45069</v>
      </c>
      <c r="H33" s="80">
        <v>45069</v>
      </c>
      <c r="I33" s="80">
        <v>45435</v>
      </c>
      <c r="J33" s="80"/>
      <c r="K33" s="65" t="s">
        <v>47</v>
      </c>
      <c r="L33" s="65" t="s">
        <v>71</v>
      </c>
      <c r="M33" s="65" t="s">
        <v>89</v>
      </c>
      <c r="N33" s="79" t="s">
        <v>377</v>
      </c>
      <c r="O33" s="6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>
        <v>0</v>
      </c>
      <c r="AC33" s="81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0</v>
      </c>
      <c r="AI33" s="81">
        <v>168416.73367117887</v>
      </c>
      <c r="AJ33" s="81">
        <v>39960.121205875563</v>
      </c>
      <c r="AK33" s="81">
        <v>39296.872361890186</v>
      </c>
      <c r="AL33" s="81">
        <v>16367.536037679121</v>
      </c>
      <c r="AM33" s="81">
        <v>31870.754906916351</v>
      </c>
      <c r="AN33" s="81">
        <v>36120.202313354239</v>
      </c>
      <c r="AO33" s="81">
        <v>26414.825414940307</v>
      </c>
      <c r="AP33" s="81">
        <v>12809.329470688361</v>
      </c>
      <c r="AQ33" s="81">
        <v>22503.736884275742</v>
      </c>
      <c r="AR33" s="81">
        <v>21239.887733201263</v>
      </c>
      <c r="AS33" s="81">
        <v>0</v>
      </c>
      <c r="AT33" s="81">
        <v>0</v>
      </c>
      <c r="AU33" s="81">
        <v>0</v>
      </c>
      <c r="AV33" s="81">
        <v>0</v>
      </c>
      <c r="AW33" s="81">
        <v>0</v>
      </c>
      <c r="AX33" s="81">
        <v>0</v>
      </c>
      <c r="AY33" s="81">
        <v>0</v>
      </c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</row>
    <row r="34" spans="2:123" x14ac:dyDescent="0.2">
      <c r="B34" s="78"/>
      <c r="C34" s="78" t="s">
        <v>1174</v>
      </c>
      <c r="D34" s="79" t="s">
        <v>121</v>
      </c>
      <c r="E34" s="79" t="s">
        <v>121</v>
      </c>
      <c r="F34" s="79" t="s">
        <v>1149</v>
      </c>
      <c r="G34" s="80">
        <v>45169</v>
      </c>
      <c r="H34" s="80">
        <v>45169</v>
      </c>
      <c r="I34" s="80">
        <v>45330</v>
      </c>
      <c r="J34" s="80"/>
      <c r="K34" s="65" t="s">
        <v>47</v>
      </c>
      <c r="L34" s="65" t="s">
        <v>69</v>
      </c>
      <c r="M34" s="65" t="s">
        <v>89</v>
      </c>
      <c r="N34" s="79" t="s">
        <v>377</v>
      </c>
      <c r="O34" s="6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>
        <v>0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1">
        <v>13976.654751215547</v>
      </c>
      <c r="AJ34" s="81">
        <v>34750.70135976818</v>
      </c>
      <c r="AK34" s="81">
        <v>47901.857372162347</v>
      </c>
      <c r="AL34" s="81">
        <v>31872.03303393854</v>
      </c>
      <c r="AM34" s="81">
        <v>61378.135314803818</v>
      </c>
      <c r="AN34" s="81">
        <v>45777.109525228152</v>
      </c>
      <c r="AO34" s="81">
        <v>14343.508642883418</v>
      </c>
      <c r="AP34" s="81">
        <v>0</v>
      </c>
      <c r="AQ34" s="81">
        <v>0</v>
      </c>
      <c r="AR34" s="81"/>
      <c r="AS34" s="81"/>
      <c r="AT34" s="81">
        <v>0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</row>
    <row r="35" spans="2:123" x14ac:dyDescent="0.2">
      <c r="B35" s="78"/>
      <c r="C35" s="78" t="s">
        <v>1175</v>
      </c>
      <c r="D35" s="79" t="s">
        <v>1159</v>
      </c>
      <c r="E35" s="79" t="s">
        <v>1159</v>
      </c>
      <c r="F35" s="79" t="s">
        <v>1149</v>
      </c>
      <c r="G35" s="80">
        <v>45228</v>
      </c>
      <c r="H35" s="80">
        <v>45228</v>
      </c>
      <c r="I35" s="80">
        <v>45328</v>
      </c>
      <c r="J35" s="80"/>
      <c r="K35" s="65" t="s">
        <v>47</v>
      </c>
      <c r="L35" s="65" t="s">
        <v>69</v>
      </c>
      <c r="M35" s="65" t="s">
        <v>89</v>
      </c>
      <c r="N35" s="79" t="s">
        <v>377</v>
      </c>
      <c r="O35" s="6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>
        <v>26753.864447086802</v>
      </c>
      <c r="AM35" s="81">
        <v>57453.079051892099</v>
      </c>
      <c r="AN35" s="81">
        <v>58853.380189103467</v>
      </c>
      <c r="AO35" s="81">
        <v>60932.879370541268</v>
      </c>
      <c r="AP35" s="81">
        <v>96006.796941376349</v>
      </c>
      <c r="AQ35" s="81">
        <v>0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</row>
    <row r="36" spans="2:123" x14ac:dyDescent="0.2">
      <c r="B36" s="78"/>
      <c r="C36" s="78" t="s">
        <v>1176</v>
      </c>
      <c r="D36" s="79" t="s">
        <v>1159</v>
      </c>
      <c r="E36" s="79" t="s">
        <v>1159</v>
      </c>
      <c r="F36" s="79" t="s">
        <v>1149</v>
      </c>
      <c r="G36" s="80">
        <v>45261</v>
      </c>
      <c r="H36" s="80">
        <v>45261</v>
      </c>
      <c r="I36" s="80">
        <v>45473</v>
      </c>
      <c r="J36" s="80"/>
      <c r="K36" s="65" t="s">
        <v>47</v>
      </c>
      <c r="L36" s="65" t="s">
        <v>71</v>
      </c>
      <c r="M36" s="65" t="s">
        <v>89</v>
      </c>
      <c r="N36" s="79" t="s">
        <v>377</v>
      </c>
      <c r="O36" s="6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>
        <v>1120</v>
      </c>
      <c r="AN36" s="81">
        <v>67931.37094232587</v>
      </c>
      <c r="AO36" s="81">
        <v>111370.36466189146</v>
      </c>
      <c r="AP36" s="81">
        <v>131584.2673972834</v>
      </c>
      <c r="AQ36" s="81">
        <v>145306.05887908908</v>
      </c>
      <c r="AR36" s="81">
        <v>93721.29</v>
      </c>
      <c r="AS36" s="81">
        <v>148966.64811941015</v>
      </c>
      <c r="AT36" s="81">
        <v>0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</row>
    <row r="37" spans="2:123" x14ac:dyDescent="0.2">
      <c r="B37" s="78"/>
      <c r="C37" s="78"/>
      <c r="D37" s="79"/>
      <c r="E37" s="79"/>
      <c r="F37" s="79"/>
      <c r="G37" s="80"/>
      <c r="H37" s="80"/>
      <c r="I37" s="80"/>
      <c r="J37" s="80"/>
      <c r="K37" s="65"/>
      <c r="L37" s="65"/>
      <c r="M37" s="65"/>
      <c r="N37" s="79"/>
      <c r="O37" s="67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</row>
    <row r="38" spans="2:123" x14ac:dyDescent="0.2">
      <c r="B38" s="78"/>
      <c r="C38" s="78"/>
      <c r="D38" s="79"/>
      <c r="E38" s="79"/>
      <c r="F38" s="79"/>
      <c r="G38" s="80"/>
      <c r="H38" s="80"/>
      <c r="I38" s="80"/>
      <c r="J38" s="80"/>
      <c r="K38" s="65"/>
      <c r="L38" s="65"/>
      <c r="M38" s="65"/>
      <c r="N38" s="79"/>
      <c r="O38" s="67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</row>
    <row r="39" spans="2:123" x14ac:dyDescent="0.2">
      <c r="B39" s="78"/>
      <c r="C39" s="78"/>
      <c r="D39" s="79"/>
      <c r="E39" s="79"/>
      <c r="F39" s="79"/>
      <c r="G39" s="80"/>
      <c r="H39" s="80"/>
      <c r="I39" s="80"/>
      <c r="J39" s="80"/>
      <c r="K39" s="65"/>
      <c r="L39" s="65"/>
      <c r="M39" s="65"/>
      <c r="N39" s="79"/>
      <c r="O39" s="67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</row>
    <row r="40" spans="2:123" x14ac:dyDescent="0.2">
      <c r="B40" s="78"/>
      <c r="C40" s="78"/>
      <c r="D40" s="79"/>
      <c r="E40" s="79"/>
      <c r="F40" s="79"/>
      <c r="G40" s="80"/>
      <c r="H40" s="80"/>
      <c r="I40" s="80"/>
      <c r="J40" s="80"/>
      <c r="K40" s="65"/>
      <c r="L40" s="65"/>
      <c r="M40" s="65"/>
      <c r="N40" s="79"/>
      <c r="O40" s="67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</row>
    <row r="41" spans="2:123" x14ac:dyDescent="0.2">
      <c r="B41" s="78"/>
      <c r="C41" s="78"/>
      <c r="D41" s="79"/>
      <c r="E41" s="79"/>
      <c r="F41" s="79"/>
      <c r="G41" s="80"/>
      <c r="H41" s="80"/>
      <c r="I41" s="80"/>
      <c r="J41" s="80"/>
      <c r="K41" s="65"/>
      <c r="L41" s="65"/>
      <c r="M41" s="65"/>
      <c r="N41" s="79"/>
      <c r="O41" s="67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</row>
    <row r="42" spans="2:123" x14ac:dyDescent="0.2">
      <c r="B42" s="78"/>
      <c r="C42" s="78"/>
      <c r="D42" s="79"/>
      <c r="E42" s="79"/>
      <c r="F42" s="79"/>
      <c r="G42" s="80"/>
      <c r="H42" s="80"/>
      <c r="I42" s="80"/>
      <c r="J42" s="80"/>
      <c r="K42" s="65"/>
      <c r="L42" s="65"/>
      <c r="M42" s="65"/>
      <c r="N42" s="79"/>
      <c r="O42" s="67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</row>
    <row r="43" spans="2:123" x14ac:dyDescent="0.2">
      <c r="B43" s="78"/>
      <c r="C43" s="78"/>
      <c r="D43" s="79"/>
      <c r="E43" s="79"/>
      <c r="F43" s="79"/>
      <c r="G43" s="80"/>
      <c r="H43" s="80"/>
      <c r="I43" s="80"/>
      <c r="J43" s="80"/>
      <c r="K43" s="65"/>
      <c r="L43" s="65"/>
      <c r="M43" s="65"/>
      <c r="N43" s="79"/>
      <c r="O43" s="6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</row>
    <row r="44" spans="2:123" x14ac:dyDescent="0.2">
      <c r="B44" s="78"/>
      <c r="C44" s="78"/>
      <c r="D44" s="79"/>
      <c r="E44" s="79"/>
      <c r="F44" s="79"/>
      <c r="G44" s="80"/>
      <c r="H44" s="80"/>
      <c r="I44" s="80"/>
      <c r="J44" s="80"/>
      <c r="K44" s="65"/>
      <c r="L44" s="65"/>
      <c r="M44" s="65"/>
      <c r="N44" s="79"/>
      <c r="O44" s="6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</row>
    <row r="45" spans="2:123" x14ac:dyDescent="0.2">
      <c r="B45" s="78"/>
      <c r="C45" s="78"/>
      <c r="D45" s="79"/>
      <c r="E45" s="79"/>
      <c r="F45" s="79"/>
      <c r="G45" s="80"/>
      <c r="H45" s="80"/>
      <c r="I45" s="80"/>
      <c r="J45" s="80"/>
      <c r="K45" s="65"/>
      <c r="L45" s="65"/>
      <c r="M45" s="65"/>
      <c r="N45" s="79"/>
      <c r="O45" s="67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</row>
    <row r="46" spans="2:123" x14ac:dyDescent="0.2">
      <c r="B46" s="78"/>
      <c r="C46" s="78"/>
      <c r="D46" s="79"/>
      <c r="E46" s="79"/>
      <c r="F46" s="79"/>
      <c r="G46" s="80"/>
      <c r="H46" s="80"/>
      <c r="I46" s="80"/>
      <c r="J46" s="80"/>
      <c r="K46" s="65"/>
      <c r="L46" s="65"/>
      <c r="M46" s="65"/>
      <c r="N46" s="79"/>
      <c r="O46" s="67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</row>
    <row r="47" spans="2:123" x14ac:dyDescent="0.2">
      <c r="B47" s="78"/>
      <c r="C47" s="78"/>
      <c r="D47" s="79"/>
      <c r="E47" s="79"/>
      <c r="F47" s="79"/>
      <c r="G47" s="80"/>
      <c r="H47" s="80"/>
      <c r="I47" s="80"/>
      <c r="J47" s="80"/>
      <c r="K47" s="65"/>
      <c r="L47" s="65"/>
      <c r="M47" s="65"/>
      <c r="N47" s="79"/>
      <c r="O47" s="67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</row>
    <row r="48" spans="2:123" x14ac:dyDescent="0.2">
      <c r="B48" s="78"/>
      <c r="C48" s="78"/>
      <c r="D48" s="79"/>
      <c r="E48" s="79"/>
      <c r="F48" s="79"/>
      <c r="G48" s="80"/>
      <c r="H48" s="80"/>
      <c r="I48" s="80"/>
      <c r="J48" s="80"/>
      <c r="K48" s="65"/>
      <c r="L48" s="65"/>
      <c r="M48" s="65"/>
      <c r="N48" s="79"/>
      <c r="O48" s="6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</row>
    <row r="49" spans="2:123" x14ac:dyDescent="0.2">
      <c r="B49" s="78"/>
      <c r="C49" s="78"/>
      <c r="D49" s="79"/>
      <c r="E49" s="79"/>
      <c r="F49" s="79"/>
      <c r="G49" s="80"/>
      <c r="H49" s="80"/>
      <c r="I49" s="80"/>
      <c r="J49" s="80"/>
      <c r="K49" s="65"/>
      <c r="L49" s="65"/>
      <c r="M49" s="65"/>
      <c r="N49" s="79"/>
      <c r="O49" s="67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</row>
    <row r="50" spans="2:123" x14ac:dyDescent="0.2">
      <c r="B50" s="78"/>
      <c r="C50" s="78"/>
      <c r="D50" s="79"/>
      <c r="E50" s="79"/>
      <c r="F50" s="79"/>
      <c r="G50" s="80"/>
      <c r="H50" s="80"/>
      <c r="I50" s="80"/>
      <c r="J50" s="80"/>
      <c r="K50" s="65"/>
      <c r="L50" s="65"/>
      <c r="M50" s="65"/>
      <c r="N50" s="79"/>
      <c r="O50" s="6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</row>
    <row r="51" spans="2:123" x14ac:dyDescent="0.2">
      <c r="B51" s="78"/>
      <c r="C51" s="78"/>
      <c r="D51" s="79"/>
      <c r="E51" s="79"/>
      <c r="F51" s="79"/>
      <c r="G51" s="80"/>
      <c r="H51" s="80"/>
      <c r="I51" s="80"/>
      <c r="J51" s="80"/>
      <c r="K51" s="65"/>
      <c r="L51" s="65"/>
      <c r="M51" s="65"/>
      <c r="N51" s="79"/>
      <c r="O51" s="6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</row>
    <row r="52" spans="2:123" x14ac:dyDescent="0.2">
      <c r="B52" s="78"/>
      <c r="C52" s="78"/>
      <c r="D52" s="79"/>
      <c r="E52" s="79"/>
      <c r="F52" s="79"/>
      <c r="G52" s="80"/>
      <c r="H52" s="80"/>
      <c r="I52" s="80"/>
      <c r="J52" s="80"/>
      <c r="K52" s="65"/>
      <c r="L52" s="65"/>
      <c r="M52" s="65"/>
      <c r="N52" s="79"/>
      <c r="O52" s="67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</row>
    <row r="53" spans="2:123" x14ac:dyDescent="0.2">
      <c r="B53" s="78"/>
      <c r="C53" s="78"/>
      <c r="D53" s="79"/>
      <c r="E53" s="79"/>
      <c r="F53" s="79"/>
      <c r="G53" s="80"/>
      <c r="H53" s="80"/>
      <c r="I53" s="80"/>
      <c r="J53" s="80"/>
      <c r="K53" s="65"/>
      <c r="L53" s="65"/>
      <c r="M53" s="65"/>
      <c r="N53" s="79"/>
      <c r="O53" s="67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</row>
    <row r="54" spans="2:123" x14ac:dyDescent="0.2">
      <c r="B54" s="78"/>
      <c r="C54" s="78"/>
      <c r="D54" s="79"/>
      <c r="E54" s="79"/>
      <c r="F54" s="79"/>
      <c r="G54" s="80"/>
      <c r="H54" s="80"/>
      <c r="I54" s="80"/>
      <c r="J54" s="80"/>
      <c r="K54" s="65"/>
      <c r="L54" s="65"/>
      <c r="M54" s="65"/>
      <c r="N54" s="79"/>
      <c r="O54" s="67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</row>
    <row r="55" spans="2:123" x14ac:dyDescent="0.2">
      <c r="B55" s="78"/>
      <c r="C55" s="78"/>
      <c r="D55" s="79"/>
      <c r="E55" s="79"/>
      <c r="F55" s="79"/>
      <c r="G55" s="80"/>
      <c r="H55" s="80"/>
      <c r="I55" s="80"/>
      <c r="J55" s="80"/>
      <c r="K55" s="65"/>
      <c r="L55" s="65"/>
      <c r="M55" s="65"/>
      <c r="N55" s="79"/>
      <c r="O55" s="67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</row>
    <row r="56" spans="2:123" x14ac:dyDescent="0.2">
      <c r="B56" s="78"/>
      <c r="C56" s="78"/>
      <c r="D56" s="79"/>
      <c r="E56" s="79"/>
      <c r="F56" s="79"/>
      <c r="G56" s="80"/>
      <c r="H56" s="80"/>
      <c r="I56" s="80"/>
      <c r="J56" s="80"/>
      <c r="K56" s="65"/>
      <c r="L56" s="65"/>
      <c r="M56" s="65"/>
      <c r="N56" s="79"/>
      <c r="O56" s="67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</row>
    <row r="57" spans="2:123" x14ac:dyDescent="0.2">
      <c r="B57" s="78"/>
      <c r="C57" s="78"/>
      <c r="D57" s="79"/>
      <c r="E57" s="79"/>
      <c r="F57" s="79"/>
      <c r="G57" s="80"/>
      <c r="H57" s="80"/>
      <c r="I57" s="80"/>
      <c r="J57" s="80"/>
      <c r="K57" s="65"/>
      <c r="L57" s="65"/>
      <c r="M57" s="65"/>
      <c r="N57" s="79"/>
      <c r="O57" s="67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</row>
    <row r="58" spans="2:123" x14ac:dyDescent="0.2">
      <c r="B58" s="78"/>
      <c r="C58" s="78"/>
      <c r="D58" s="79"/>
      <c r="E58" s="79"/>
      <c r="F58" s="79"/>
      <c r="G58" s="80"/>
      <c r="H58" s="80"/>
      <c r="I58" s="80"/>
      <c r="J58" s="80"/>
      <c r="K58" s="65"/>
      <c r="L58" s="65"/>
      <c r="M58" s="65"/>
      <c r="N58" s="79"/>
      <c r="O58" s="67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</row>
    <row r="59" spans="2:123" x14ac:dyDescent="0.2">
      <c r="B59" s="78"/>
      <c r="C59" s="78"/>
      <c r="D59" s="79"/>
      <c r="E59" s="79"/>
      <c r="F59" s="79"/>
      <c r="G59" s="80"/>
      <c r="H59" s="80"/>
      <c r="I59" s="80"/>
      <c r="J59" s="80"/>
      <c r="K59" s="65"/>
      <c r="L59" s="65"/>
      <c r="M59" s="65"/>
      <c r="N59" s="79"/>
      <c r="O59" s="67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</row>
    <row r="60" spans="2:123" x14ac:dyDescent="0.2">
      <c r="B60" s="78"/>
      <c r="C60" s="78"/>
      <c r="D60" s="79"/>
      <c r="E60" s="79"/>
      <c r="F60" s="79"/>
      <c r="G60" s="80"/>
      <c r="H60" s="80"/>
      <c r="I60" s="80"/>
      <c r="J60" s="80"/>
      <c r="K60" s="65"/>
      <c r="L60" s="65"/>
      <c r="M60" s="65"/>
      <c r="N60" s="79"/>
      <c r="O60" s="67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</row>
    <row r="61" spans="2:123" x14ac:dyDescent="0.2">
      <c r="B61" s="78"/>
      <c r="C61" s="78"/>
      <c r="D61" s="79"/>
      <c r="E61" s="79"/>
      <c r="F61" s="79"/>
      <c r="G61" s="80"/>
      <c r="H61" s="80"/>
      <c r="I61" s="80"/>
      <c r="J61" s="80"/>
      <c r="K61" s="65"/>
      <c r="L61" s="65"/>
      <c r="M61" s="65"/>
      <c r="N61" s="79"/>
      <c r="O61" s="67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</row>
    <row r="62" spans="2:123" x14ac:dyDescent="0.2">
      <c r="B62" s="78"/>
      <c r="C62" s="78"/>
      <c r="D62" s="79"/>
      <c r="E62" s="79"/>
      <c r="F62" s="79"/>
      <c r="G62" s="80"/>
      <c r="H62" s="80"/>
      <c r="I62" s="80"/>
      <c r="J62" s="80"/>
      <c r="K62" s="65"/>
      <c r="L62" s="65"/>
      <c r="M62" s="65"/>
      <c r="N62" s="79"/>
      <c r="O62" s="67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</row>
    <row r="63" spans="2:123" x14ac:dyDescent="0.2">
      <c r="B63" s="78"/>
      <c r="C63" s="78"/>
      <c r="D63" s="79"/>
      <c r="E63" s="79"/>
      <c r="F63" s="79"/>
      <c r="G63" s="80"/>
      <c r="H63" s="80"/>
      <c r="I63" s="80"/>
      <c r="J63" s="80"/>
      <c r="K63" s="65"/>
      <c r="L63" s="65"/>
      <c r="M63" s="65"/>
      <c r="N63" s="79"/>
      <c r="O63" s="67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</row>
    <row r="64" spans="2:123" x14ac:dyDescent="0.2">
      <c r="B64" s="78"/>
      <c r="C64" s="78"/>
      <c r="D64" s="79"/>
      <c r="E64" s="79"/>
      <c r="F64" s="79"/>
      <c r="G64" s="80"/>
      <c r="H64" s="80"/>
      <c r="I64" s="80"/>
      <c r="J64" s="80"/>
      <c r="K64" s="65"/>
      <c r="L64" s="65"/>
      <c r="M64" s="65"/>
      <c r="N64" s="79"/>
      <c r="O64" s="67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</row>
    <row r="65" spans="2:123" x14ac:dyDescent="0.2">
      <c r="B65" s="78"/>
      <c r="C65" s="78"/>
      <c r="D65" s="79"/>
      <c r="E65" s="79"/>
      <c r="F65" s="79"/>
      <c r="G65" s="80"/>
      <c r="H65" s="80"/>
      <c r="I65" s="80"/>
      <c r="J65" s="80"/>
      <c r="K65" s="65"/>
      <c r="L65" s="65"/>
      <c r="M65" s="65"/>
      <c r="N65" s="79"/>
      <c r="O65" s="67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</row>
    <row r="66" spans="2:123" x14ac:dyDescent="0.2">
      <c r="B66" s="78"/>
      <c r="C66" s="78"/>
      <c r="D66" s="79"/>
      <c r="E66" s="79"/>
      <c r="F66" s="79"/>
      <c r="G66" s="80"/>
      <c r="H66" s="80"/>
      <c r="I66" s="80"/>
      <c r="J66" s="80"/>
      <c r="K66" s="65"/>
      <c r="L66" s="65"/>
      <c r="M66" s="65"/>
      <c r="N66" s="79"/>
      <c r="O66" s="67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</row>
    <row r="67" spans="2:123" x14ac:dyDescent="0.2">
      <c r="B67" s="78"/>
      <c r="C67" s="78"/>
      <c r="D67" s="79"/>
      <c r="E67" s="79"/>
      <c r="F67" s="79"/>
      <c r="G67" s="80"/>
      <c r="H67" s="80"/>
      <c r="I67" s="80"/>
      <c r="J67" s="80"/>
      <c r="K67" s="65"/>
      <c r="L67" s="65"/>
      <c r="M67" s="65"/>
      <c r="N67" s="79"/>
      <c r="O67" s="67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</row>
    <row r="68" spans="2:123" x14ac:dyDescent="0.2">
      <c r="B68" s="78"/>
      <c r="C68" s="78"/>
      <c r="D68" s="79"/>
      <c r="E68" s="79"/>
      <c r="F68" s="79"/>
      <c r="G68" s="80"/>
      <c r="H68" s="80"/>
      <c r="I68" s="80"/>
      <c r="J68" s="80"/>
      <c r="K68" s="65"/>
      <c r="L68" s="65"/>
      <c r="M68" s="65"/>
      <c r="N68" s="79"/>
      <c r="O68" s="67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</row>
    <row r="69" spans="2:123" x14ac:dyDescent="0.2">
      <c r="B69" s="78"/>
      <c r="C69" s="78"/>
      <c r="D69" s="79"/>
      <c r="E69" s="79"/>
      <c r="F69" s="79"/>
      <c r="G69" s="80"/>
      <c r="H69" s="80"/>
      <c r="I69" s="80"/>
      <c r="J69" s="80"/>
      <c r="K69" s="65"/>
      <c r="L69" s="65"/>
      <c r="M69" s="65"/>
      <c r="N69" s="79"/>
      <c r="O69" s="67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</row>
    <row r="70" spans="2:123" x14ac:dyDescent="0.2">
      <c r="B70" s="78"/>
      <c r="C70" s="78"/>
      <c r="D70" s="79"/>
      <c r="E70" s="79"/>
      <c r="F70" s="79"/>
      <c r="G70" s="80"/>
      <c r="H70" s="80"/>
      <c r="I70" s="80"/>
      <c r="J70" s="80"/>
      <c r="K70" s="65"/>
      <c r="L70" s="65"/>
      <c r="M70" s="65"/>
      <c r="N70" s="79"/>
      <c r="O70" s="67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</row>
    <row r="71" spans="2:123" x14ac:dyDescent="0.2">
      <c r="B71" s="78"/>
      <c r="C71" s="78"/>
      <c r="D71" s="79"/>
      <c r="E71" s="79"/>
      <c r="F71" s="79"/>
      <c r="G71" s="80"/>
      <c r="H71" s="80"/>
      <c r="I71" s="80"/>
      <c r="J71" s="80"/>
      <c r="K71" s="65"/>
      <c r="L71" s="65"/>
      <c r="M71" s="65"/>
      <c r="N71" s="79"/>
      <c r="O71" s="67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</row>
    <row r="72" spans="2:123" x14ac:dyDescent="0.2">
      <c r="B72" s="78"/>
      <c r="C72" s="78"/>
      <c r="D72" s="79"/>
      <c r="E72" s="79"/>
      <c r="F72" s="79"/>
      <c r="G72" s="80"/>
      <c r="H72" s="80"/>
      <c r="I72" s="80"/>
      <c r="J72" s="80"/>
      <c r="K72" s="65"/>
      <c r="L72" s="65"/>
      <c r="M72" s="65"/>
      <c r="N72" s="79"/>
      <c r="O72" s="67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</row>
    <row r="73" spans="2:123" x14ac:dyDescent="0.2">
      <c r="B73" s="78"/>
      <c r="C73" s="78"/>
      <c r="D73" s="79"/>
      <c r="E73" s="79"/>
      <c r="F73" s="79"/>
      <c r="G73" s="80"/>
      <c r="H73" s="80"/>
      <c r="I73" s="80"/>
      <c r="J73" s="80"/>
      <c r="K73" s="65"/>
      <c r="L73" s="65"/>
      <c r="M73" s="65"/>
      <c r="N73" s="79"/>
      <c r="O73" s="67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</row>
    <row r="74" spans="2:123" x14ac:dyDescent="0.2">
      <c r="B74" s="78"/>
      <c r="C74" s="78"/>
      <c r="D74" s="79"/>
      <c r="E74" s="79"/>
      <c r="F74" s="79"/>
      <c r="G74" s="80"/>
      <c r="H74" s="80"/>
      <c r="I74" s="80"/>
      <c r="J74" s="80"/>
      <c r="K74" s="65"/>
      <c r="L74" s="65"/>
      <c r="M74" s="65"/>
      <c r="N74" s="79"/>
      <c r="O74" s="67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</row>
    <row r="75" spans="2:123" x14ac:dyDescent="0.2">
      <c r="B75" s="78"/>
      <c r="C75" s="78"/>
      <c r="D75" s="79"/>
      <c r="E75" s="79"/>
      <c r="F75" s="79"/>
      <c r="G75" s="80"/>
      <c r="H75" s="80"/>
      <c r="I75" s="80"/>
      <c r="J75" s="80"/>
      <c r="K75" s="65"/>
      <c r="L75" s="65"/>
      <c r="M75" s="65"/>
      <c r="N75" s="79"/>
      <c r="O75" s="67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</row>
    <row r="76" spans="2:123" x14ac:dyDescent="0.2">
      <c r="B76" s="78"/>
      <c r="C76" s="78"/>
      <c r="D76" s="79"/>
      <c r="E76" s="79"/>
      <c r="F76" s="79"/>
      <c r="G76" s="80"/>
      <c r="H76" s="80"/>
      <c r="I76" s="80"/>
      <c r="J76" s="80"/>
      <c r="K76" s="65"/>
      <c r="L76" s="65"/>
      <c r="M76" s="65"/>
      <c r="N76" s="79"/>
      <c r="O76" s="67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</row>
    <row r="77" spans="2:123" x14ac:dyDescent="0.2">
      <c r="B77" s="78"/>
      <c r="C77" s="78"/>
      <c r="D77" s="79"/>
      <c r="E77" s="79"/>
      <c r="F77" s="79"/>
      <c r="G77" s="80"/>
      <c r="H77" s="80"/>
      <c r="I77" s="80"/>
      <c r="J77" s="80"/>
      <c r="K77" s="65"/>
      <c r="L77" s="65"/>
      <c r="M77" s="65"/>
      <c r="N77" s="79"/>
      <c r="O77" s="67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</row>
    <row r="78" spans="2:123" x14ac:dyDescent="0.2">
      <c r="B78" s="78"/>
      <c r="C78" s="78"/>
      <c r="D78" s="79"/>
      <c r="E78" s="79"/>
      <c r="F78" s="79"/>
      <c r="G78" s="80"/>
      <c r="H78" s="80"/>
      <c r="I78" s="80"/>
      <c r="J78" s="80"/>
      <c r="K78" s="65"/>
      <c r="L78" s="65"/>
      <c r="M78" s="65"/>
      <c r="N78" s="79"/>
      <c r="O78" s="67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</row>
    <row r="79" spans="2:123" x14ac:dyDescent="0.2">
      <c r="B79" s="78"/>
      <c r="C79" s="78"/>
      <c r="D79" s="79"/>
      <c r="E79" s="79"/>
      <c r="F79" s="79"/>
      <c r="G79" s="80"/>
      <c r="H79" s="80"/>
      <c r="I79" s="80"/>
      <c r="J79" s="80"/>
      <c r="K79" s="65"/>
      <c r="L79" s="65"/>
      <c r="M79" s="65"/>
      <c r="N79" s="79"/>
      <c r="O79" s="67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</row>
    <row r="80" spans="2:123" x14ac:dyDescent="0.2">
      <c r="B80" s="78"/>
      <c r="C80" s="78"/>
      <c r="D80" s="79"/>
      <c r="E80" s="79"/>
      <c r="F80" s="79"/>
      <c r="G80" s="80"/>
      <c r="H80" s="80"/>
      <c r="I80" s="80"/>
      <c r="J80" s="80"/>
      <c r="K80" s="65"/>
      <c r="L80" s="65"/>
      <c r="M80" s="65"/>
      <c r="N80" s="79"/>
      <c r="O80" s="67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</row>
    <row r="81" spans="2:123" x14ac:dyDescent="0.2">
      <c r="B81" s="78"/>
      <c r="C81" s="78"/>
      <c r="D81" s="79"/>
      <c r="E81" s="79"/>
      <c r="F81" s="79"/>
      <c r="G81" s="80"/>
      <c r="H81" s="80"/>
      <c r="I81" s="80"/>
      <c r="J81" s="80"/>
      <c r="K81" s="65"/>
      <c r="L81" s="65"/>
      <c r="M81" s="65"/>
      <c r="N81" s="79"/>
      <c r="O81" s="67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</row>
    <row r="82" spans="2:123" x14ac:dyDescent="0.2">
      <c r="B82" s="78"/>
      <c r="C82" s="78"/>
      <c r="D82" s="79"/>
      <c r="E82" s="79"/>
      <c r="F82" s="79"/>
      <c r="G82" s="80"/>
      <c r="H82" s="80"/>
      <c r="I82" s="80"/>
      <c r="J82" s="80"/>
      <c r="K82" s="65"/>
      <c r="L82" s="65"/>
      <c r="M82" s="65"/>
      <c r="N82" s="79"/>
      <c r="O82" s="67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</row>
    <row r="83" spans="2:123" x14ac:dyDescent="0.2">
      <c r="B83" s="78"/>
      <c r="C83" s="78"/>
      <c r="D83" s="79"/>
      <c r="E83" s="79"/>
      <c r="F83" s="79"/>
      <c r="G83" s="80"/>
      <c r="H83" s="80"/>
      <c r="I83" s="80"/>
      <c r="J83" s="80"/>
      <c r="K83" s="65"/>
      <c r="L83" s="65"/>
      <c r="M83" s="65"/>
      <c r="N83" s="79"/>
      <c r="O83" s="67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</row>
    <row r="84" spans="2:123" x14ac:dyDescent="0.2">
      <c r="B84" s="78"/>
      <c r="C84" s="78"/>
      <c r="D84" s="79"/>
      <c r="E84" s="79"/>
      <c r="F84" s="79"/>
      <c r="G84" s="80"/>
      <c r="H84" s="80"/>
      <c r="I84" s="80"/>
      <c r="J84" s="80"/>
      <c r="K84" s="65"/>
      <c r="L84" s="65"/>
      <c r="M84" s="65"/>
      <c r="N84" s="79"/>
      <c r="O84" s="67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</row>
    <row r="85" spans="2:123" x14ac:dyDescent="0.2">
      <c r="B85" s="78"/>
      <c r="C85" s="78"/>
      <c r="D85" s="79"/>
      <c r="E85" s="79"/>
      <c r="F85" s="79"/>
      <c r="G85" s="80"/>
      <c r="H85" s="80"/>
      <c r="I85" s="80"/>
      <c r="J85" s="80"/>
      <c r="K85" s="65"/>
      <c r="L85" s="65"/>
      <c r="M85" s="65"/>
      <c r="N85" s="79"/>
      <c r="O85" s="67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</row>
    <row r="86" spans="2:123" x14ac:dyDescent="0.2">
      <c r="B86" s="78"/>
      <c r="C86" s="78"/>
      <c r="D86" s="79"/>
      <c r="E86" s="79"/>
      <c r="F86" s="79"/>
      <c r="G86" s="80"/>
      <c r="H86" s="80"/>
      <c r="I86" s="80"/>
      <c r="J86" s="80"/>
      <c r="K86" s="65"/>
      <c r="L86" s="65"/>
      <c r="M86" s="65"/>
      <c r="N86" s="79"/>
      <c r="O86" s="67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</row>
    <row r="87" spans="2:123" x14ac:dyDescent="0.2">
      <c r="B87" s="78"/>
      <c r="C87" s="78"/>
      <c r="D87" s="79"/>
      <c r="E87" s="79"/>
      <c r="F87" s="79"/>
      <c r="G87" s="80"/>
      <c r="H87" s="80"/>
      <c r="I87" s="80"/>
      <c r="J87" s="80"/>
      <c r="K87" s="65"/>
      <c r="L87" s="65"/>
      <c r="M87" s="65"/>
      <c r="N87" s="79"/>
      <c r="O87" s="67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</row>
    <row r="88" spans="2:123" x14ac:dyDescent="0.2">
      <c r="B88" s="78"/>
      <c r="C88" s="78"/>
      <c r="D88" s="79"/>
      <c r="E88" s="79"/>
      <c r="F88" s="79"/>
      <c r="G88" s="80"/>
      <c r="H88" s="80"/>
      <c r="I88" s="80"/>
      <c r="J88" s="80"/>
      <c r="K88" s="65"/>
      <c r="L88" s="65"/>
      <c r="M88" s="65"/>
      <c r="N88" s="79"/>
      <c r="O88" s="67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</row>
    <row r="89" spans="2:123" x14ac:dyDescent="0.2">
      <c r="B89" s="78"/>
      <c r="C89" s="78"/>
      <c r="D89" s="79"/>
      <c r="E89" s="79"/>
      <c r="F89" s="79"/>
      <c r="G89" s="80"/>
      <c r="H89" s="80"/>
      <c r="I89" s="80"/>
      <c r="J89" s="80"/>
      <c r="K89" s="65"/>
      <c r="L89" s="65"/>
      <c r="M89" s="65"/>
      <c r="N89" s="79"/>
      <c r="O89" s="67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</row>
    <row r="90" spans="2:123" x14ac:dyDescent="0.2">
      <c r="B90" s="78"/>
      <c r="C90" s="78"/>
      <c r="D90" s="79"/>
      <c r="E90" s="79"/>
      <c r="F90" s="79"/>
      <c r="G90" s="80"/>
      <c r="H90" s="80"/>
      <c r="I90" s="80"/>
      <c r="J90" s="80"/>
      <c r="K90" s="65"/>
      <c r="L90" s="65"/>
      <c r="M90" s="65"/>
      <c r="N90" s="79"/>
      <c r="O90" s="67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</row>
    <row r="91" spans="2:123" x14ac:dyDescent="0.2">
      <c r="B91" s="78"/>
      <c r="C91" s="78"/>
      <c r="D91" s="79"/>
      <c r="E91" s="79"/>
      <c r="F91" s="79"/>
      <c r="G91" s="80"/>
      <c r="H91" s="80"/>
      <c r="I91" s="80"/>
      <c r="J91" s="80"/>
      <c r="K91" s="65"/>
      <c r="L91" s="65"/>
      <c r="M91" s="65"/>
      <c r="N91" s="79"/>
      <c r="O91" s="67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</row>
    <row r="92" spans="2:123" x14ac:dyDescent="0.2">
      <c r="B92" s="78"/>
      <c r="C92" s="78"/>
      <c r="D92" s="79"/>
      <c r="E92" s="79"/>
      <c r="F92" s="79"/>
      <c r="G92" s="80"/>
      <c r="H92" s="80"/>
      <c r="I92" s="80"/>
      <c r="J92" s="80"/>
      <c r="K92" s="65"/>
      <c r="L92" s="65"/>
      <c r="M92" s="65"/>
      <c r="N92" s="79"/>
      <c r="O92" s="67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</row>
    <row r="93" spans="2:123" x14ac:dyDescent="0.2">
      <c r="B93" s="78"/>
      <c r="C93" s="78"/>
      <c r="D93" s="79"/>
      <c r="E93" s="79"/>
      <c r="F93" s="79"/>
      <c r="G93" s="80"/>
      <c r="H93" s="80"/>
      <c r="I93" s="80"/>
      <c r="J93" s="80"/>
      <c r="K93" s="65"/>
      <c r="L93" s="65"/>
      <c r="M93" s="65"/>
      <c r="N93" s="79"/>
      <c r="O93" s="67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</row>
    <row r="94" spans="2:123" x14ac:dyDescent="0.2">
      <c r="B94" s="78"/>
      <c r="C94" s="78"/>
      <c r="D94" s="79"/>
      <c r="E94" s="79"/>
      <c r="F94" s="79"/>
      <c r="G94" s="80"/>
      <c r="H94" s="80"/>
      <c r="I94" s="80"/>
      <c r="J94" s="80"/>
      <c r="K94" s="65"/>
      <c r="L94" s="65"/>
      <c r="M94" s="65"/>
      <c r="N94" s="79"/>
      <c r="O94" s="67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</row>
    <row r="95" spans="2:123" x14ac:dyDescent="0.2">
      <c r="B95" s="78"/>
      <c r="C95" s="78"/>
      <c r="D95" s="79"/>
      <c r="E95" s="79"/>
      <c r="F95" s="79"/>
      <c r="G95" s="80"/>
      <c r="H95" s="80"/>
      <c r="I95" s="80"/>
      <c r="J95" s="80"/>
      <c r="K95" s="65"/>
      <c r="L95" s="65"/>
      <c r="M95" s="65"/>
      <c r="N95" s="79"/>
      <c r="O95" s="67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</row>
    <row r="96" spans="2:123" x14ac:dyDescent="0.2">
      <c r="B96" s="78"/>
      <c r="C96" s="78"/>
      <c r="D96" s="79"/>
      <c r="E96" s="79"/>
      <c r="F96" s="79"/>
      <c r="G96" s="80"/>
      <c r="H96" s="80"/>
      <c r="I96" s="80"/>
      <c r="J96" s="80"/>
      <c r="K96" s="65"/>
      <c r="L96" s="65"/>
      <c r="M96" s="65"/>
      <c r="N96" s="79"/>
      <c r="O96" s="67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</row>
    <row r="97" spans="2:123" x14ac:dyDescent="0.2">
      <c r="B97" s="78"/>
      <c r="C97" s="78"/>
      <c r="D97" s="79"/>
      <c r="E97" s="79"/>
      <c r="F97" s="79"/>
      <c r="G97" s="80"/>
      <c r="H97" s="80"/>
      <c r="I97" s="80"/>
      <c r="J97" s="80"/>
      <c r="K97" s="65"/>
      <c r="L97" s="65"/>
      <c r="M97" s="65"/>
      <c r="N97" s="79"/>
      <c r="O97" s="67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</row>
    <row r="98" spans="2:123" x14ac:dyDescent="0.2">
      <c r="B98" s="78"/>
      <c r="C98" s="78"/>
      <c r="D98" s="79"/>
      <c r="E98" s="79"/>
      <c r="F98" s="79"/>
      <c r="G98" s="80"/>
      <c r="H98" s="80"/>
      <c r="I98" s="80"/>
      <c r="J98" s="80"/>
      <c r="K98" s="65"/>
      <c r="L98" s="65"/>
      <c r="M98" s="65"/>
      <c r="N98" s="79"/>
      <c r="O98" s="67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</row>
    <row r="99" spans="2:123" x14ac:dyDescent="0.2">
      <c r="B99" s="78"/>
      <c r="C99" s="78"/>
      <c r="D99" s="79"/>
      <c r="E99" s="79"/>
      <c r="F99" s="79"/>
      <c r="G99" s="80"/>
      <c r="H99" s="80"/>
      <c r="I99" s="80"/>
      <c r="J99" s="80"/>
      <c r="K99" s="65"/>
      <c r="L99" s="65"/>
      <c r="M99" s="65"/>
      <c r="N99" s="79"/>
      <c r="O99" s="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</row>
    <row r="100" spans="2:123" x14ac:dyDescent="0.2">
      <c r="B100" s="78"/>
      <c r="C100" s="78"/>
      <c r="D100" s="79"/>
      <c r="E100" s="79"/>
      <c r="F100" s="79"/>
      <c r="G100" s="80"/>
      <c r="H100" s="80"/>
      <c r="I100" s="80"/>
      <c r="J100" s="80"/>
      <c r="K100" s="65"/>
      <c r="L100" s="65"/>
      <c r="M100" s="65"/>
      <c r="N100" s="79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</row>
    <row r="101" spans="2:123" x14ac:dyDescent="0.2">
      <c r="B101" s="78"/>
      <c r="C101" s="78"/>
      <c r="D101" s="79"/>
      <c r="E101" s="79"/>
      <c r="F101" s="79"/>
      <c r="G101" s="80"/>
      <c r="H101" s="80"/>
      <c r="I101" s="80"/>
      <c r="J101" s="80"/>
      <c r="K101" s="65"/>
      <c r="L101" s="65"/>
      <c r="M101" s="65"/>
      <c r="N101" s="79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</row>
    <row r="102" spans="2:123" x14ac:dyDescent="0.2">
      <c r="B102" s="78"/>
      <c r="C102" s="78"/>
      <c r="D102" s="79"/>
      <c r="E102" s="79"/>
      <c r="F102" s="79"/>
      <c r="G102" s="80"/>
      <c r="H102" s="80"/>
      <c r="I102" s="80"/>
      <c r="J102" s="80"/>
      <c r="K102" s="65"/>
      <c r="L102" s="65"/>
      <c r="M102" s="65"/>
      <c r="N102" s="79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</row>
    <row r="103" spans="2:123" x14ac:dyDescent="0.2">
      <c r="B103" s="78"/>
      <c r="C103" s="78"/>
      <c r="D103" s="79"/>
      <c r="E103" s="79"/>
      <c r="F103" s="79"/>
      <c r="G103" s="80"/>
      <c r="H103" s="80"/>
      <c r="I103" s="80"/>
      <c r="J103" s="80"/>
      <c r="K103" s="65"/>
      <c r="L103" s="65"/>
      <c r="M103" s="65"/>
      <c r="N103" s="79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</row>
    <row r="104" spans="2:123" x14ac:dyDescent="0.2">
      <c r="B104" s="78"/>
      <c r="C104" s="78"/>
      <c r="D104" s="79"/>
      <c r="E104" s="79"/>
      <c r="F104" s="79"/>
      <c r="G104" s="80"/>
      <c r="H104" s="80"/>
      <c r="I104" s="80"/>
      <c r="J104" s="80"/>
      <c r="K104" s="65"/>
      <c r="L104" s="65"/>
      <c r="M104" s="65"/>
      <c r="N104" s="79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</row>
    <row r="105" spans="2:123" x14ac:dyDescent="0.2">
      <c r="B105" s="78"/>
      <c r="C105" s="78"/>
      <c r="D105" s="79"/>
      <c r="E105" s="79"/>
      <c r="F105" s="79"/>
      <c r="G105" s="80"/>
      <c r="H105" s="80"/>
      <c r="I105" s="80"/>
      <c r="J105" s="80"/>
      <c r="K105" s="65"/>
      <c r="L105" s="65"/>
      <c r="M105" s="65"/>
      <c r="N105" s="79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</row>
    <row r="106" spans="2:123" x14ac:dyDescent="0.2">
      <c r="B106" s="78"/>
      <c r="C106" s="78"/>
      <c r="D106" s="79"/>
      <c r="E106" s="79"/>
      <c r="F106" s="79"/>
      <c r="G106" s="80"/>
      <c r="H106" s="80"/>
      <c r="I106" s="80"/>
      <c r="J106" s="80"/>
      <c r="K106" s="65"/>
      <c r="L106" s="65"/>
      <c r="M106" s="65"/>
      <c r="N106" s="79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</row>
    <row r="107" spans="2:123" x14ac:dyDescent="0.2">
      <c r="B107" s="78"/>
      <c r="C107" s="78"/>
      <c r="D107" s="79"/>
      <c r="E107" s="79"/>
      <c r="F107" s="79"/>
      <c r="G107" s="80"/>
      <c r="H107" s="80"/>
      <c r="I107" s="80"/>
      <c r="J107" s="80"/>
      <c r="K107" s="65"/>
      <c r="L107" s="65"/>
      <c r="M107" s="65"/>
      <c r="N107" s="79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</row>
    <row r="108" spans="2:123" x14ac:dyDescent="0.2">
      <c r="B108" s="78"/>
      <c r="C108" s="78"/>
      <c r="D108" s="79"/>
      <c r="E108" s="79"/>
      <c r="F108" s="79"/>
      <c r="G108" s="80"/>
      <c r="H108" s="80"/>
      <c r="I108" s="80"/>
      <c r="J108" s="80"/>
      <c r="K108" s="65"/>
      <c r="L108" s="65"/>
      <c r="M108" s="65"/>
      <c r="N108" s="79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</row>
    <row r="109" spans="2:123" x14ac:dyDescent="0.2">
      <c r="B109" s="78"/>
      <c r="C109" s="78"/>
      <c r="D109" s="79"/>
      <c r="E109" s="79"/>
      <c r="F109" s="79"/>
      <c r="G109" s="80"/>
      <c r="H109" s="80"/>
      <c r="I109" s="80"/>
      <c r="J109" s="80"/>
      <c r="K109" s="65"/>
      <c r="L109" s="65"/>
      <c r="M109" s="65"/>
      <c r="N109" s="79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</row>
    <row r="110" spans="2:123" x14ac:dyDescent="0.2">
      <c r="B110" s="78"/>
      <c r="C110" s="78"/>
      <c r="D110" s="79"/>
      <c r="E110" s="79"/>
      <c r="F110" s="79"/>
      <c r="G110" s="80"/>
      <c r="H110" s="80"/>
      <c r="I110" s="80"/>
      <c r="J110" s="80"/>
      <c r="K110" s="65"/>
      <c r="L110" s="65"/>
      <c r="M110" s="65"/>
      <c r="N110" s="79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</row>
    <row r="111" spans="2:123" x14ac:dyDescent="0.2">
      <c r="B111" s="78"/>
      <c r="C111" s="78"/>
      <c r="D111" s="79"/>
      <c r="E111" s="79"/>
      <c r="F111" s="79"/>
      <c r="G111" s="80"/>
      <c r="H111" s="80"/>
      <c r="I111" s="80"/>
      <c r="J111" s="80"/>
      <c r="K111" s="65"/>
      <c r="L111" s="65"/>
      <c r="M111" s="65"/>
      <c r="N111" s="79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</row>
    <row r="112" spans="2:123" x14ac:dyDescent="0.2">
      <c r="B112" s="78"/>
      <c r="C112" s="78"/>
      <c r="D112" s="79"/>
      <c r="E112" s="79"/>
      <c r="F112" s="79"/>
      <c r="G112" s="80"/>
      <c r="H112" s="80"/>
      <c r="I112" s="80"/>
      <c r="J112" s="80"/>
      <c r="K112" s="65"/>
      <c r="L112" s="65"/>
      <c r="M112" s="65"/>
      <c r="N112" s="79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</row>
    <row r="113" spans="2:123" x14ac:dyDescent="0.2">
      <c r="B113" s="78"/>
      <c r="C113" s="78"/>
      <c r="D113" s="79"/>
      <c r="E113" s="79"/>
      <c r="F113" s="79"/>
      <c r="G113" s="80"/>
      <c r="H113" s="80"/>
      <c r="I113" s="80"/>
      <c r="J113" s="80"/>
      <c r="K113" s="65"/>
      <c r="L113" s="65"/>
      <c r="M113" s="65"/>
      <c r="N113" s="79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</row>
    <row r="114" spans="2:123" x14ac:dyDescent="0.2">
      <c r="B114" s="78"/>
      <c r="C114" s="78"/>
      <c r="D114" s="79"/>
      <c r="E114" s="79"/>
      <c r="F114" s="79"/>
      <c r="G114" s="80"/>
      <c r="H114" s="80"/>
      <c r="I114" s="80"/>
      <c r="J114" s="80"/>
      <c r="K114" s="65"/>
      <c r="L114" s="65"/>
      <c r="M114" s="65"/>
      <c r="N114" s="79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</row>
    <row r="115" spans="2:123" x14ac:dyDescent="0.2">
      <c r="B115" s="78"/>
      <c r="C115" s="78"/>
      <c r="D115" s="79"/>
      <c r="E115" s="79"/>
      <c r="F115" s="79"/>
      <c r="G115" s="80"/>
      <c r="H115" s="80"/>
      <c r="I115" s="80"/>
      <c r="J115" s="80"/>
      <c r="K115" s="65"/>
      <c r="L115" s="65"/>
      <c r="M115" s="65"/>
      <c r="N115" s="79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</row>
    <row r="116" spans="2:123" x14ac:dyDescent="0.2">
      <c r="B116" s="78"/>
      <c r="C116" s="78"/>
      <c r="D116" s="79"/>
      <c r="E116" s="79"/>
      <c r="F116" s="79"/>
      <c r="G116" s="80"/>
      <c r="H116" s="80"/>
      <c r="I116" s="80"/>
      <c r="J116" s="80"/>
      <c r="K116" s="65"/>
      <c r="L116" s="65"/>
      <c r="M116" s="65"/>
      <c r="N116" s="79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</row>
    <row r="117" spans="2:123" x14ac:dyDescent="0.2">
      <c r="B117" s="78"/>
      <c r="C117" s="78"/>
      <c r="D117" s="79"/>
      <c r="E117" s="79"/>
      <c r="F117" s="79"/>
      <c r="G117" s="80"/>
      <c r="H117" s="80"/>
      <c r="I117" s="80"/>
      <c r="J117" s="80"/>
      <c r="K117" s="65"/>
      <c r="L117" s="65"/>
      <c r="M117" s="65"/>
      <c r="N117" s="79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</row>
    <row r="118" spans="2:123" x14ac:dyDescent="0.2">
      <c r="B118" s="78"/>
      <c r="C118" s="78"/>
      <c r="D118" s="79"/>
      <c r="E118" s="79"/>
      <c r="F118" s="79"/>
      <c r="G118" s="80"/>
      <c r="H118" s="80"/>
      <c r="I118" s="80"/>
      <c r="J118" s="80"/>
      <c r="K118" s="65"/>
      <c r="L118" s="65"/>
      <c r="M118" s="65"/>
      <c r="N118" s="79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</row>
    <row r="119" spans="2:123" x14ac:dyDescent="0.2">
      <c r="B119" s="78"/>
      <c r="C119" s="78"/>
      <c r="D119" s="79"/>
      <c r="E119" s="79"/>
      <c r="F119" s="79"/>
      <c r="G119" s="80"/>
      <c r="H119" s="80"/>
      <c r="I119" s="80"/>
      <c r="J119" s="80"/>
      <c r="K119" s="65"/>
      <c r="L119" s="65"/>
      <c r="M119" s="65"/>
      <c r="N119" s="79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</row>
    <row r="120" spans="2:123" x14ac:dyDescent="0.2">
      <c r="B120" s="78"/>
      <c r="C120" s="78"/>
      <c r="D120" s="79"/>
      <c r="E120" s="79"/>
      <c r="F120" s="79"/>
      <c r="G120" s="80"/>
      <c r="H120" s="80"/>
      <c r="I120" s="80"/>
      <c r="J120" s="80"/>
      <c r="K120" s="65"/>
      <c r="L120" s="65"/>
      <c r="M120" s="65"/>
      <c r="N120" s="79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</row>
    <row r="121" spans="2:123" x14ac:dyDescent="0.2">
      <c r="B121" s="78"/>
      <c r="C121" s="78"/>
      <c r="D121" s="79"/>
      <c r="E121" s="79"/>
      <c r="F121" s="79"/>
      <c r="G121" s="80"/>
      <c r="H121" s="80"/>
      <c r="I121" s="80"/>
      <c r="J121" s="80"/>
      <c r="K121" s="65"/>
      <c r="L121" s="65"/>
      <c r="M121" s="65"/>
      <c r="N121" s="79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</row>
    <row r="122" spans="2:123" x14ac:dyDescent="0.2">
      <c r="B122" s="78"/>
      <c r="C122" s="78"/>
      <c r="D122" s="79"/>
      <c r="E122" s="79"/>
      <c r="F122" s="79"/>
      <c r="G122" s="80"/>
      <c r="H122" s="80"/>
      <c r="I122" s="80"/>
      <c r="J122" s="80"/>
      <c r="K122" s="65"/>
      <c r="L122" s="65"/>
      <c r="M122" s="65"/>
      <c r="N122" s="79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</row>
    <row r="123" spans="2:123" x14ac:dyDescent="0.2">
      <c r="B123" s="78"/>
      <c r="C123" s="78"/>
      <c r="D123" s="79"/>
      <c r="E123" s="79"/>
      <c r="F123" s="79"/>
      <c r="G123" s="80"/>
      <c r="H123" s="80"/>
      <c r="I123" s="80"/>
      <c r="J123" s="80"/>
      <c r="K123" s="65"/>
      <c r="L123" s="65"/>
      <c r="M123" s="65"/>
      <c r="N123" s="79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</row>
    <row r="124" spans="2:123" x14ac:dyDescent="0.2">
      <c r="B124" s="78"/>
      <c r="C124" s="78"/>
      <c r="D124" s="79"/>
      <c r="E124" s="79"/>
      <c r="F124" s="79"/>
      <c r="G124" s="80"/>
      <c r="H124" s="80"/>
      <c r="I124" s="80"/>
      <c r="J124" s="80"/>
      <c r="K124" s="65"/>
      <c r="L124" s="65"/>
      <c r="M124" s="65"/>
      <c r="N124" s="79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</row>
    <row r="125" spans="2:123" x14ac:dyDescent="0.2">
      <c r="B125" s="78"/>
      <c r="C125" s="78"/>
      <c r="D125" s="79"/>
      <c r="E125" s="79"/>
      <c r="F125" s="79"/>
      <c r="G125" s="80"/>
      <c r="H125" s="80"/>
      <c r="I125" s="80"/>
      <c r="J125" s="80"/>
      <c r="K125" s="79"/>
      <c r="L125" s="65"/>
      <c r="M125" s="65"/>
      <c r="N125" s="79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</row>
    <row r="126" spans="2:123" x14ac:dyDescent="0.2">
      <c r="B126" s="78"/>
      <c r="C126" s="78"/>
      <c r="D126" s="79"/>
      <c r="E126" s="79"/>
      <c r="F126" s="79"/>
      <c r="G126" s="80"/>
      <c r="H126" s="80"/>
      <c r="I126" s="80"/>
      <c r="J126" s="80"/>
      <c r="K126" s="65"/>
      <c r="L126" s="65"/>
      <c r="M126" s="65"/>
      <c r="N126" s="79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</row>
    <row r="127" spans="2:123" x14ac:dyDescent="0.2">
      <c r="B127" s="78"/>
      <c r="C127" s="78"/>
      <c r="D127" s="79"/>
      <c r="E127" s="79"/>
      <c r="F127" s="79"/>
      <c r="G127" s="80"/>
      <c r="H127" s="80"/>
      <c r="I127" s="80"/>
      <c r="J127" s="80"/>
      <c r="K127" s="65"/>
      <c r="L127" s="65"/>
      <c r="M127" s="65"/>
      <c r="N127" s="79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</row>
    <row r="128" spans="2:123" x14ac:dyDescent="0.2">
      <c r="B128" s="78"/>
      <c r="C128" s="78"/>
      <c r="D128" s="79"/>
      <c r="E128" s="79"/>
      <c r="F128" s="79"/>
      <c r="G128" s="80"/>
      <c r="H128" s="80"/>
      <c r="I128" s="80"/>
      <c r="J128" s="80"/>
      <c r="K128" s="65"/>
      <c r="L128" s="65"/>
      <c r="M128" s="65"/>
      <c r="N128" s="79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</row>
    <row r="129" spans="2:123" x14ac:dyDescent="0.2">
      <c r="B129" s="78"/>
      <c r="C129" s="78"/>
      <c r="D129" s="79"/>
      <c r="E129" s="79"/>
      <c r="F129" s="79"/>
      <c r="G129" s="80"/>
      <c r="H129" s="80"/>
      <c r="I129" s="80"/>
      <c r="J129" s="80"/>
      <c r="K129" s="65"/>
      <c r="L129" s="65"/>
      <c r="M129" s="65"/>
      <c r="N129" s="79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</row>
    <row r="130" spans="2:123" x14ac:dyDescent="0.2">
      <c r="B130" s="78"/>
      <c r="C130" s="78"/>
      <c r="D130" s="79"/>
      <c r="E130" s="79"/>
      <c r="F130" s="79"/>
      <c r="G130" s="80"/>
      <c r="H130" s="80"/>
      <c r="I130" s="80"/>
      <c r="J130" s="80"/>
      <c r="K130" s="65"/>
      <c r="L130" s="65"/>
      <c r="M130" s="65"/>
      <c r="N130" s="79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</row>
    <row r="131" spans="2:123" x14ac:dyDescent="0.2">
      <c r="B131" s="78"/>
      <c r="C131" s="78"/>
      <c r="D131" s="79"/>
      <c r="E131" s="79"/>
      <c r="F131" s="79"/>
      <c r="G131" s="80"/>
      <c r="H131" s="80"/>
      <c r="I131" s="80"/>
      <c r="J131" s="80"/>
      <c r="K131" s="65"/>
      <c r="L131" s="65"/>
      <c r="M131" s="65"/>
      <c r="N131" s="79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</row>
    <row r="132" spans="2:123" x14ac:dyDescent="0.2">
      <c r="B132" s="78"/>
      <c r="C132" s="78"/>
      <c r="D132" s="79"/>
      <c r="E132" s="79"/>
      <c r="F132" s="79"/>
      <c r="G132" s="80"/>
      <c r="H132" s="80"/>
      <c r="I132" s="80"/>
      <c r="J132" s="80"/>
      <c r="K132" s="65"/>
      <c r="L132" s="65"/>
      <c r="M132" s="65"/>
      <c r="N132" s="79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</row>
    <row r="133" spans="2:123" x14ac:dyDescent="0.2">
      <c r="B133" s="78"/>
      <c r="C133" s="78"/>
      <c r="D133" s="79"/>
      <c r="E133" s="79"/>
      <c r="F133" s="79"/>
      <c r="G133" s="80"/>
      <c r="H133" s="80"/>
      <c r="I133" s="80"/>
      <c r="J133" s="80"/>
      <c r="K133" s="65"/>
      <c r="L133" s="65"/>
      <c r="M133" s="65"/>
      <c r="N133" s="79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</row>
    <row r="134" spans="2:123" x14ac:dyDescent="0.2">
      <c r="B134" s="78"/>
      <c r="C134" s="78"/>
      <c r="D134" s="79"/>
      <c r="E134" s="79"/>
      <c r="F134" s="79"/>
      <c r="G134" s="80"/>
      <c r="H134" s="80"/>
      <c r="I134" s="80"/>
      <c r="J134" s="80"/>
      <c r="K134" s="65"/>
      <c r="L134" s="65"/>
      <c r="M134" s="65"/>
      <c r="N134" s="79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</row>
    <row r="135" spans="2:123" x14ac:dyDescent="0.2">
      <c r="B135" s="78"/>
      <c r="C135" s="78"/>
      <c r="D135" s="79"/>
      <c r="E135" s="79"/>
      <c r="F135" s="79"/>
      <c r="G135" s="80"/>
      <c r="H135" s="80"/>
      <c r="I135" s="80"/>
      <c r="J135" s="80"/>
      <c r="K135" s="65"/>
      <c r="L135" s="65"/>
      <c r="M135" s="65"/>
      <c r="N135" s="79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</row>
    <row r="136" spans="2:123" x14ac:dyDescent="0.2">
      <c r="B136" s="78"/>
      <c r="C136" s="78"/>
      <c r="D136" s="79"/>
      <c r="E136" s="79"/>
      <c r="F136" s="79"/>
      <c r="G136" s="80"/>
      <c r="H136" s="80"/>
      <c r="I136" s="80"/>
      <c r="J136" s="80"/>
      <c r="K136" s="65"/>
      <c r="L136" s="65"/>
      <c r="M136" s="65"/>
      <c r="N136" s="79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</row>
    <row r="137" spans="2:123" x14ac:dyDescent="0.2">
      <c r="B137" s="78"/>
      <c r="C137" s="78"/>
      <c r="D137" s="79"/>
      <c r="E137" s="79"/>
      <c r="F137" s="79"/>
      <c r="G137" s="80"/>
      <c r="H137" s="80"/>
      <c r="I137" s="80"/>
      <c r="J137" s="80"/>
      <c r="K137" s="65"/>
      <c r="L137" s="65"/>
      <c r="M137" s="65"/>
      <c r="N137" s="79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</row>
    <row r="138" spans="2:123" x14ac:dyDescent="0.2">
      <c r="B138" s="78"/>
      <c r="C138" s="78"/>
      <c r="D138" s="79"/>
      <c r="E138" s="79"/>
      <c r="F138" s="79"/>
      <c r="G138" s="80"/>
      <c r="H138" s="80"/>
      <c r="I138" s="80"/>
      <c r="J138" s="80"/>
      <c r="K138" s="65"/>
      <c r="L138" s="65"/>
      <c r="M138" s="65"/>
      <c r="N138" s="79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</row>
    <row r="139" spans="2:123" x14ac:dyDescent="0.2">
      <c r="B139" s="78"/>
      <c r="C139" s="78"/>
      <c r="D139" s="79"/>
      <c r="E139" s="79"/>
      <c r="F139" s="79"/>
      <c r="G139" s="80"/>
      <c r="H139" s="80"/>
      <c r="I139" s="80"/>
      <c r="J139" s="80"/>
      <c r="K139" s="65"/>
      <c r="L139" s="65"/>
      <c r="M139" s="65"/>
      <c r="N139" s="79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</row>
    <row r="140" spans="2:123" x14ac:dyDescent="0.2">
      <c r="B140" s="78"/>
      <c r="C140" s="78"/>
      <c r="D140" s="79"/>
      <c r="E140" s="79"/>
      <c r="F140" s="79"/>
      <c r="G140" s="80"/>
      <c r="H140" s="80"/>
      <c r="I140" s="80"/>
      <c r="J140" s="80"/>
      <c r="K140" s="65"/>
      <c r="L140" s="65"/>
      <c r="M140" s="65"/>
      <c r="N140" s="79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  <c r="DR140" s="81"/>
      <c r="DS140" s="81"/>
    </row>
    <row r="141" spans="2:123" x14ac:dyDescent="0.2">
      <c r="B141" s="78"/>
      <c r="C141" s="78"/>
      <c r="D141" s="79"/>
      <c r="E141" s="79"/>
      <c r="F141" s="79"/>
      <c r="G141" s="80"/>
      <c r="H141" s="80"/>
      <c r="I141" s="80"/>
      <c r="J141" s="80"/>
      <c r="K141" s="65"/>
      <c r="L141" s="65"/>
      <c r="M141" s="65"/>
      <c r="N141" s="79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  <c r="DR141" s="81"/>
      <c r="DS141" s="81"/>
    </row>
    <row r="142" spans="2:123" x14ac:dyDescent="0.2">
      <c r="B142" s="78"/>
      <c r="C142" s="78"/>
      <c r="D142" s="79"/>
      <c r="E142" s="79"/>
      <c r="F142" s="79"/>
      <c r="G142" s="80"/>
      <c r="H142" s="80"/>
      <c r="I142" s="80"/>
      <c r="J142" s="80"/>
      <c r="K142" s="65"/>
      <c r="L142" s="65"/>
      <c r="M142" s="65"/>
      <c r="N142" s="79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  <c r="DR142" s="81"/>
      <c r="DS142" s="81"/>
    </row>
    <row r="143" spans="2:123" x14ac:dyDescent="0.2">
      <c r="B143" s="78"/>
      <c r="C143" s="78"/>
      <c r="D143" s="79"/>
      <c r="E143" s="79"/>
      <c r="F143" s="79"/>
      <c r="G143" s="80"/>
      <c r="H143" s="80"/>
      <c r="I143" s="80"/>
      <c r="J143" s="80"/>
      <c r="K143" s="65"/>
      <c r="L143" s="65"/>
      <c r="M143" s="65"/>
      <c r="N143" s="79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  <c r="DR143" s="81"/>
      <c r="DS143" s="81"/>
    </row>
    <row r="144" spans="2:123" x14ac:dyDescent="0.2">
      <c r="B144" s="78"/>
      <c r="C144" s="78"/>
      <c r="D144" s="79"/>
      <c r="E144" s="79"/>
      <c r="F144" s="79"/>
      <c r="G144" s="80"/>
      <c r="H144" s="80"/>
      <c r="I144" s="80"/>
      <c r="J144" s="80"/>
      <c r="K144" s="65"/>
      <c r="L144" s="65"/>
      <c r="M144" s="65"/>
      <c r="N144" s="79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1"/>
      <c r="DE144" s="81"/>
      <c r="DF144" s="81"/>
      <c r="DG144" s="81"/>
      <c r="DH144" s="81"/>
      <c r="DI144" s="81"/>
      <c r="DJ144" s="81"/>
      <c r="DK144" s="81"/>
      <c r="DL144" s="81"/>
      <c r="DM144" s="81"/>
      <c r="DN144" s="81"/>
      <c r="DO144" s="81"/>
      <c r="DP144" s="81"/>
      <c r="DQ144" s="81"/>
      <c r="DR144" s="81"/>
      <c r="DS144" s="81"/>
    </row>
    <row r="145" spans="2:123" x14ac:dyDescent="0.2">
      <c r="B145" s="78"/>
      <c r="C145" s="78"/>
      <c r="D145" s="79"/>
      <c r="E145" s="79"/>
      <c r="F145" s="79"/>
      <c r="G145" s="80"/>
      <c r="H145" s="80"/>
      <c r="I145" s="80"/>
      <c r="J145" s="80"/>
      <c r="K145" s="65"/>
      <c r="L145" s="65"/>
      <c r="M145" s="65"/>
      <c r="N145" s="79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1"/>
      <c r="DE145" s="81"/>
      <c r="DF145" s="81"/>
      <c r="DG145" s="81"/>
      <c r="DH145" s="81"/>
      <c r="DI145" s="81"/>
      <c r="DJ145" s="81"/>
      <c r="DK145" s="81"/>
      <c r="DL145" s="81"/>
      <c r="DM145" s="81"/>
      <c r="DN145" s="81"/>
      <c r="DO145" s="81"/>
      <c r="DP145" s="81"/>
      <c r="DQ145" s="81"/>
      <c r="DR145" s="81"/>
      <c r="DS145" s="81"/>
    </row>
    <row r="146" spans="2:123" x14ac:dyDescent="0.2">
      <c r="B146" s="78"/>
      <c r="C146" s="78"/>
      <c r="D146" s="79"/>
      <c r="E146" s="79"/>
      <c r="F146" s="79"/>
      <c r="G146" s="80"/>
      <c r="H146" s="80"/>
      <c r="I146" s="80"/>
      <c r="J146" s="80"/>
      <c r="K146" s="65"/>
      <c r="L146" s="65"/>
      <c r="M146" s="65"/>
      <c r="N146" s="79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</row>
    <row r="147" spans="2:123" x14ac:dyDescent="0.2">
      <c r="B147" s="78"/>
      <c r="C147" s="78"/>
      <c r="D147" s="79"/>
      <c r="E147" s="79"/>
      <c r="F147" s="79"/>
      <c r="G147" s="80"/>
      <c r="H147" s="80"/>
      <c r="I147" s="80"/>
      <c r="J147" s="80"/>
      <c r="K147" s="65"/>
      <c r="L147" s="65"/>
      <c r="M147" s="65"/>
      <c r="N147" s="79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</row>
    <row r="148" spans="2:123" x14ac:dyDescent="0.2">
      <c r="B148" s="78"/>
      <c r="C148" s="78"/>
      <c r="D148" s="79"/>
      <c r="E148" s="79"/>
      <c r="F148" s="79"/>
      <c r="G148" s="80"/>
      <c r="H148" s="80"/>
      <c r="I148" s="80"/>
      <c r="J148" s="80"/>
      <c r="K148" s="65"/>
      <c r="L148" s="65"/>
      <c r="M148" s="65"/>
      <c r="N148" s="79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1"/>
      <c r="DE148" s="81"/>
      <c r="DF148" s="81"/>
      <c r="DG148" s="81"/>
      <c r="DH148" s="81"/>
      <c r="DI148" s="81"/>
      <c r="DJ148" s="81"/>
      <c r="DK148" s="81"/>
      <c r="DL148" s="81"/>
      <c r="DM148" s="81"/>
      <c r="DN148" s="81"/>
      <c r="DO148" s="81"/>
      <c r="DP148" s="81"/>
      <c r="DQ148" s="81"/>
      <c r="DR148" s="81"/>
      <c r="DS148" s="81"/>
    </row>
    <row r="149" spans="2:123" x14ac:dyDescent="0.2">
      <c r="B149" s="78"/>
      <c r="C149" s="78"/>
      <c r="D149" s="79"/>
      <c r="E149" s="79"/>
      <c r="F149" s="79"/>
      <c r="G149" s="80"/>
      <c r="H149" s="80"/>
      <c r="I149" s="80"/>
      <c r="J149" s="80"/>
      <c r="K149" s="65"/>
      <c r="L149" s="65"/>
      <c r="M149" s="65"/>
      <c r="N149" s="79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1"/>
      <c r="DE149" s="81"/>
      <c r="DF149" s="81"/>
      <c r="DG149" s="81"/>
      <c r="DH149" s="81"/>
      <c r="DI149" s="81"/>
      <c r="DJ149" s="81"/>
      <c r="DK149" s="81"/>
      <c r="DL149" s="81"/>
      <c r="DM149" s="81"/>
      <c r="DN149" s="81"/>
      <c r="DO149" s="81"/>
      <c r="DP149" s="81"/>
      <c r="DQ149" s="81"/>
      <c r="DR149" s="81"/>
      <c r="DS149" s="81"/>
    </row>
    <row r="150" spans="2:123" x14ac:dyDescent="0.2">
      <c r="B150" s="78"/>
      <c r="C150" s="78"/>
      <c r="D150" s="79"/>
      <c r="E150" s="79"/>
      <c r="F150" s="79"/>
      <c r="G150" s="80"/>
      <c r="H150" s="80"/>
      <c r="I150" s="80"/>
      <c r="J150" s="80"/>
      <c r="K150" s="65"/>
      <c r="L150" s="65"/>
      <c r="M150" s="65"/>
      <c r="N150" s="79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1"/>
      <c r="DE150" s="81"/>
      <c r="DF150" s="81"/>
      <c r="DG150" s="81"/>
      <c r="DH150" s="81"/>
      <c r="DI150" s="81"/>
      <c r="DJ150" s="81"/>
      <c r="DK150" s="81"/>
      <c r="DL150" s="81"/>
      <c r="DM150" s="81"/>
      <c r="DN150" s="81"/>
      <c r="DO150" s="81"/>
      <c r="DP150" s="81"/>
      <c r="DQ150" s="81"/>
      <c r="DR150" s="81"/>
      <c r="DS150" s="81"/>
    </row>
    <row r="151" spans="2:123" x14ac:dyDescent="0.2">
      <c r="B151" s="78"/>
      <c r="C151" s="78"/>
      <c r="D151" s="79"/>
      <c r="E151" s="79"/>
      <c r="F151" s="79"/>
      <c r="G151" s="80"/>
      <c r="H151" s="80"/>
      <c r="I151" s="80"/>
      <c r="J151" s="80"/>
      <c r="K151" s="65"/>
      <c r="L151" s="65"/>
      <c r="M151" s="65"/>
      <c r="N151" s="79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1"/>
      <c r="DE151" s="81"/>
      <c r="DF151" s="81"/>
      <c r="DG151" s="81"/>
      <c r="DH151" s="81"/>
      <c r="DI151" s="81"/>
      <c r="DJ151" s="81"/>
      <c r="DK151" s="81"/>
      <c r="DL151" s="81"/>
      <c r="DM151" s="81"/>
      <c r="DN151" s="81"/>
      <c r="DO151" s="81"/>
      <c r="DP151" s="81"/>
      <c r="DQ151" s="81"/>
      <c r="DR151" s="81"/>
      <c r="DS151" s="81"/>
    </row>
    <row r="152" spans="2:123" x14ac:dyDescent="0.2">
      <c r="B152" s="78"/>
      <c r="C152" s="78"/>
      <c r="D152" s="79"/>
      <c r="E152" s="79"/>
      <c r="F152" s="79"/>
      <c r="G152" s="80"/>
      <c r="H152" s="80"/>
      <c r="I152" s="80"/>
      <c r="J152" s="80"/>
      <c r="K152" s="65"/>
      <c r="L152" s="65"/>
      <c r="M152" s="65"/>
      <c r="N152" s="79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1"/>
      <c r="DE152" s="81"/>
      <c r="DF152" s="81"/>
      <c r="DG152" s="81"/>
      <c r="DH152" s="81"/>
      <c r="DI152" s="81"/>
      <c r="DJ152" s="81"/>
      <c r="DK152" s="81"/>
      <c r="DL152" s="81"/>
      <c r="DM152" s="81"/>
      <c r="DN152" s="81"/>
      <c r="DO152" s="81"/>
      <c r="DP152" s="81"/>
      <c r="DQ152" s="81"/>
      <c r="DR152" s="81"/>
      <c r="DS152" s="81"/>
    </row>
    <row r="153" spans="2:123" x14ac:dyDescent="0.2">
      <c r="B153" s="78"/>
      <c r="C153" s="78"/>
      <c r="D153" s="79"/>
      <c r="E153" s="79"/>
      <c r="F153" s="79"/>
      <c r="G153" s="80"/>
      <c r="H153" s="80"/>
      <c r="I153" s="80"/>
      <c r="J153" s="80"/>
      <c r="K153" s="65"/>
      <c r="L153" s="65"/>
      <c r="M153" s="65"/>
      <c r="N153" s="79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1"/>
      <c r="DE153" s="81"/>
      <c r="DF153" s="81"/>
      <c r="DG153" s="81"/>
      <c r="DH153" s="81"/>
      <c r="DI153" s="81"/>
      <c r="DJ153" s="81"/>
      <c r="DK153" s="81"/>
      <c r="DL153" s="81"/>
      <c r="DM153" s="81"/>
      <c r="DN153" s="81"/>
      <c r="DO153" s="81"/>
      <c r="DP153" s="81"/>
      <c r="DQ153" s="81"/>
      <c r="DR153" s="81"/>
      <c r="DS153" s="81"/>
    </row>
    <row r="154" spans="2:123" x14ac:dyDescent="0.2">
      <c r="B154" s="78"/>
      <c r="C154" s="78"/>
      <c r="D154" s="79"/>
      <c r="E154" s="79"/>
      <c r="F154" s="79"/>
      <c r="G154" s="80"/>
      <c r="H154" s="80"/>
      <c r="I154" s="80"/>
      <c r="J154" s="80"/>
      <c r="K154" s="65"/>
      <c r="L154" s="65"/>
      <c r="M154" s="65"/>
      <c r="N154" s="79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  <c r="DR154" s="81"/>
      <c r="DS154" s="81"/>
    </row>
    <row r="155" spans="2:123" x14ac:dyDescent="0.2">
      <c r="B155" s="78"/>
      <c r="C155" s="78"/>
      <c r="D155" s="79"/>
      <c r="E155" s="79"/>
      <c r="F155" s="79"/>
      <c r="G155" s="80"/>
      <c r="H155" s="80"/>
      <c r="I155" s="80"/>
      <c r="J155" s="80"/>
      <c r="K155" s="65"/>
      <c r="L155" s="65"/>
      <c r="M155" s="65"/>
      <c r="N155" s="79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1"/>
      <c r="DE155" s="81"/>
      <c r="DF155" s="81"/>
      <c r="DG155" s="81"/>
      <c r="DH155" s="81"/>
      <c r="DI155" s="81"/>
      <c r="DJ155" s="81"/>
      <c r="DK155" s="81"/>
      <c r="DL155" s="81"/>
      <c r="DM155" s="81"/>
      <c r="DN155" s="81"/>
      <c r="DO155" s="81"/>
      <c r="DP155" s="81"/>
      <c r="DQ155" s="81"/>
      <c r="DR155" s="81"/>
      <c r="DS155" s="81"/>
    </row>
    <row r="156" spans="2:123" x14ac:dyDescent="0.2">
      <c r="B156" s="78"/>
      <c r="C156" s="78"/>
      <c r="D156" s="79"/>
      <c r="E156" s="79"/>
      <c r="F156" s="79"/>
      <c r="G156" s="80"/>
      <c r="H156" s="80"/>
      <c r="I156" s="80"/>
      <c r="J156" s="80"/>
      <c r="K156" s="65"/>
      <c r="L156" s="65"/>
      <c r="M156" s="65"/>
      <c r="N156" s="79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1"/>
      <c r="CX156" s="81"/>
      <c r="CY156" s="81"/>
      <c r="CZ156" s="81"/>
      <c r="DA156" s="81"/>
      <c r="DB156" s="81"/>
      <c r="DC156" s="81"/>
      <c r="DD156" s="81"/>
      <c r="DE156" s="81"/>
      <c r="DF156" s="81"/>
      <c r="DG156" s="81"/>
      <c r="DH156" s="81"/>
      <c r="DI156" s="81"/>
      <c r="DJ156" s="81"/>
      <c r="DK156" s="81"/>
      <c r="DL156" s="81"/>
      <c r="DM156" s="81"/>
      <c r="DN156" s="81"/>
      <c r="DO156" s="81"/>
      <c r="DP156" s="81"/>
      <c r="DQ156" s="81"/>
      <c r="DR156" s="81"/>
      <c r="DS156" s="81"/>
    </row>
    <row r="157" spans="2:123" x14ac:dyDescent="0.2">
      <c r="B157" s="78"/>
      <c r="C157" s="78"/>
      <c r="D157" s="79"/>
      <c r="E157" s="79"/>
      <c r="F157" s="79"/>
      <c r="G157" s="80"/>
      <c r="H157" s="80"/>
      <c r="I157" s="80"/>
      <c r="J157" s="80"/>
      <c r="K157" s="65"/>
      <c r="L157" s="65"/>
      <c r="M157" s="65"/>
      <c r="N157" s="79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</row>
    <row r="158" spans="2:123" x14ac:dyDescent="0.2">
      <c r="B158" s="78"/>
      <c r="C158" s="78"/>
      <c r="D158" s="79"/>
      <c r="E158" s="79"/>
      <c r="F158" s="79"/>
      <c r="G158" s="80"/>
      <c r="H158" s="80"/>
      <c r="I158" s="80"/>
      <c r="J158" s="80"/>
      <c r="K158" s="65"/>
      <c r="L158" s="65"/>
      <c r="M158" s="65"/>
      <c r="N158" s="79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1"/>
      <c r="DE158" s="81"/>
      <c r="DF158" s="81"/>
      <c r="DG158" s="81"/>
      <c r="DH158" s="81"/>
      <c r="DI158" s="81"/>
      <c r="DJ158" s="81"/>
      <c r="DK158" s="81"/>
      <c r="DL158" s="81"/>
      <c r="DM158" s="81"/>
      <c r="DN158" s="81"/>
      <c r="DO158" s="81"/>
      <c r="DP158" s="81"/>
      <c r="DQ158" s="81"/>
      <c r="DR158" s="81"/>
      <c r="DS158" s="81"/>
    </row>
    <row r="159" spans="2:123" x14ac:dyDescent="0.2">
      <c r="B159" s="78"/>
      <c r="C159" s="78"/>
      <c r="D159" s="79"/>
      <c r="E159" s="79"/>
      <c r="F159" s="79"/>
      <c r="G159" s="80"/>
      <c r="H159" s="80"/>
      <c r="I159" s="80"/>
      <c r="J159" s="80"/>
      <c r="K159" s="65"/>
      <c r="L159" s="65"/>
      <c r="M159" s="65"/>
      <c r="N159" s="79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1"/>
      <c r="DE159" s="81"/>
      <c r="DF159" s="81"/>
      <c r="DG159" s="81"/>
      <c r="DH159" s="81"/>
      <c r="DI159" s="81"/>
      <c r="DJ159" s="81"/>
      <c r="DK159" s="81"/>
      <c r="DL159" s="81"/>
      <c r="DM159" s="81"/>
      <c r="DN159" s="81"/>
      <c r="DO159" s="81"/>
      <c r="DP159" s="81"/>
      <c r="DQ159" s="81"/>
      <c r="DR159" s="81"/>
      <c r="DS159" s="81"/>
    </row>
    <row r="160" spans="2:123" x14ac:dyDescent="0.2">
      <c r="B160" s="78"/>
      <c r="C160" s="78"/>
      <c r="D160" s="79"/>
      <c r="E160" s="79"/>
      <c r="F160" s="79"/>
      <c r="G160" s="80"/>
      <c r="H160" s="80"/>
      <c r="I160" s="80"/>
      <c r="J160" s="80"/>
      <c r="K160" s="65"/>
      <c r="L160" s="65"/>
      <c r="M160" s="65"/>
      <c r="N160" s="79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1"/>
      <c r="DE160" s="81"/>
      <c r="DF160" s="81"/>
      <c r="DG160" s="81"/>
      <c r="DH160" s="81"/>
      <c r="DI160" s="81"/>
      <c r="DJ160" s="81"/>
      <c r="DK160" s="81"/>
      <c r="DL160" s="81"/>
      <c r="DM160" s="81"/>
      <c r="DN160" s="81"/>
      <c r="DO160" s="81"/>
      <c r="DP160" s="81"/>
      <c r="DQ160" s="81"/>
      <c r="DR160" s="81"/>
      <c r="DS160" s="81"/>
    </row>
    <row r="161" spans="2:123" x14ac:dyDescent="0.2">
      <c r="B161" s="78"/>
      <c r="C161" s="78"/>
      <c r="D161" s="79"/>
      <c r="E161" s="79"/>
      <c r="F161" s="79"/>
      <c r="G161" s="80"/>
      <c r="H161" s="80"/>
      <c r="I161" s="80"/>
      <c r="J161" s="80"/>
      <c r="K161" s="65"/>
      <c r="L161" s="65"/>
      <c r="M161" s="65"/>
      <c r="N161" s="79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1"/>
      <c r="DE161" s="81"/>
      <c r="DF161" s="81"/>
      <c r="DG161" s="81"/>
      <c r="DH161" s="81"/>
      <c r="DI161" s="81"/>
      <c r="DJ161" s="81"/>
      <c r="DK161" s="81"/>
      <c r="DL161" s="81"/>
      <c r="DM161" s="81"/>
      <c r="DN161" s="81"/>
      <c r="DO161" s="81"/>
      <c r="DP161" s="81"/>
      <c r="DQ161" s="81"/>
      <c r="DR161" s="81"/>
      <c r="DS161" s="81"/>
    </row>
    <row r="162" spans="2:123" x14ac:dyDescent="0.2">
      <c r="B162" s="78"/>
      <c r="C162" s="78"/>
      <c r="D162" s="79"/>
      <c r="E162" s="79"/>
      <c r="F162" s="79"/>
      <c r="G162" s="80"/>
      <c r="H162" s="80"/>
      <c r="I162" s="80"/>
      <c r="J162" s="80"/>
      <c r="K162" s="65"/>
      <c r="L162" s="65"/>
      <c r="M162" s="65"/>
      <c r="N162" s="79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</row>
    <row r="163" spans="2:123" x14ac:dyDescent="0.2">
      <c r="B163" s="78"/>
      <c r="C163" s="78"/>
      <c r="D163" s="79"/>
      <c r="E163" s="79"/>
      <c r="F163" s="79"/>
      <c r="G163" s="80"/>
      <c r="H163" s="80"/>
      <c r="I163" s="80"/>
      <c r="J163" s="80"/>
      <c r="K163" s="65"/>
      <c r="L163" s="65"/>
      <c r="M163" s="65"/>
      <c r="N163" s="79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</row>
    <row r="164" spans="2:123" x14ac:dyDescent="0.2">
      <c r="B164" s="78"/>
      <c r="C164" s="78"/>
      <c r="D164" s="79"/>
      <c r="E164" s="79"/>
      <c r="F164" s="79"/>
      <c r="G164" s="80"/>
      <c r="H164" s="80"/>
      <c r="I164" s="80"/>
      <c r="J164" s="80"/>
      <c r="K164" s="65"/>
      <c r="L164" s="65"/>
      <c r="M164" s="65"/>
      <c r="N164" s="79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  <c r="DR164" s="81"/>
      <c r="DS164" s="81"/>
    </row>
    <row r="165" spans="2:123" x14ac:dyDescent="0.2">
      <c r="B165" s="78"/>
      <c r="C165" s="78"/>
      <c r="D165" s="79"/>
      <c r="E165" s="79"/>
      <c r="F165" s="79"/>
      <c r="G165" s="80"/>
      <c r="H165" s="80"/>
      <c r="I165" s="80"/>
      <c r="J165" s="80"/>
      <c r="K165" s="65"/>
      <c r="L165" s="65"/>
      <c r="M165" s="65"/>
      <c r="N165" s="79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81"/>
      <c r="DF165" s="81"/>
      <c r="DG165" s="81"/>
      <c r="DH165" s="81"/>
      <c r="DI165" s="81"/>
      <c r="DJ165" s="81"/>
      <c r="DK165" s="81"/>
      <c r="DL165" s="81"/>
      <c r="DM165" s="81"/>
      <c r="DN165" s="81"/>
      <c r="DO165" s="81"/>
      <c r="DP165" s="81"/>
      <c r="DQ165" s="81"/>
      <c r="DR165" s="81"/>
      <c r="DS165" s="81"/>
    </row>
    <row r="166" spans="2:123" x14ac:dyDescent="0.2">
      <c r="B166" s="78"/>
      <c r="C166" s="78"/>
      <c r="D166" s="79"/>
      <c r="E166" s="79"/>
      <c r="F166" s="79"/>
      <c r="G166" s="80"/>
      <c r="H166" s="80"/>
      <c r="I166" s="80"/>
      <c r="J166" s="80"/>
      <c r="K166" s="65"/>
      <c r="L166" s="65"/>
      <c r="M166" s="65"/>
      <c r="N166" s="79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81"/>
      <c r="DF166" s="81"/>
      <c r="DG166" s="81"/>
      <c r="DH166" s="81"/>
      <c r="DI166" s="81"/>
      <c r="DJ166" s="81"/>
      <c r="DK166" s="81"/>
      <c r="DL166" s="81"/>
      <c r="DM166" s="81"/>
      <c r="DN166" s="81"/>
      <c r="DO166" s="81"/>
      <c r="DP166" s="81"/>
      <c r="DQ166" s="81"/>
      <c r="DR166" s="81"/>
      <c r="DS166" s="81"/>
    </row>
    <row r="167" spans="2:123" x14ac:dyDescent="0.2">
      <c r="B167" s="78"/>
      <c r="C167" s="78"/>
      <c r="D167" s="79"/>
      <c r="E167" s="79"/>
      <c r="F167" s="79"/>
      <c r="G167" s="80"/>
      <c r="H167" s="80"/>
      <c r="I167" s="80"/>
      <c r="J167" s="80"/>
      <c r="K167" s="65"/>
      <c r="L167" s="65"/>
      <c r="M167" s="65"/>
      <c r="N167" s="79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81"/>
      <c r="DF167" s="81"/>
      <c r="DG167" s="81"/>
      <c r="DH167" s="81"/>
      <c r="DI167" s="81"/>
      <c r="DJ167" s="81"/>
      <c r="DK167" s="81"/>
      <c r="DL167" s="81"/>
      <c r="DM167" s="81"/>
      <c r="DN167" s="81"/>
      <c r="DO167" s="81"/>
      <c r="DP167" s="81"/>
      <c r="DQ167" s="81"/>
      <c r="DR167" s="81"/>
      <c r="DS167" s="81"/>
    </row>
    <row r="168" spans="2:123" x14ac:dyDescent="0.2">
      <c r="B168" s="78"/>
      <c r="C168" s="78"/>
      <c r="D168" s="79"/>
      <c r="E168" s="79"/>
      <c r="F168" s="79"/>
      <c r="G168" s="80"/>
      <c r="H168" s="80"/>
      <c r="I168" s="80"/>
      <c r="J168" s="80"/>
      <c r="K168" s="65"/>
      <c r="L168" s="65"/>
      <c r="M168" s="65"/>
      <c r="N168" s="79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</row>
    <row r="169" spans="2:123" x14ac:dyDescent="0.2">
      <c r="B169" s="78"/>
      <c r="C169" s="78"/>
      <c r="D169" s="79"/>
      <c r="E169" s="79"/>
      <c r="F169" s="79"/>
      <c r="G169" s="80"/>
      <c r="H169" s="80"/>
      <c r="I169" s="80"/>
      <c r="J169" s="80"/>
      <c r="K169" s="65"/>
      <c r="L169" s="65"/>
      <c r="M169" s="65"/>
      <c r="N169" s="79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</row>
    <row r="170" spans="2:123" x14ac:dyDescent="0.2">
      <c r="B170" s="78"/>
      <c r="C170" s="78"/>
      <c r="D170" s="79"/>
      <c r="E170" s="79"/>
      <c r="F170" s="79"/>
      <c r="G170" s="80"/>
      <c r="H170" s="80"/>
      <c r="I170" s="80"/>
      <c r="J170" s="80"/>
      <c r="K170" s="65"/>
      <c r="L170" s="65"/>
      <c r="M170" s="65"/>
      <c r="N170" s="79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</row>
    <row r="171" spans="2:123" x14ac:dyDescent="0.2">
      <c r="B171" s="78"/>
      <c r="C171" s="78"/>
      <c r="D171" s="79"/>
      <c r="E171" s="79"/>
      <c r="F171" s="79"/>
      <c r="G171" s="80"/>
      <c r="H171" s="80"/>
      <c r="I171" s="80"/>
      <c r="J171" s="80"/>
      <c r="K171" s="65"/>
      <c r="L171" s="65"/>
      <c r="M171" s="65"/>
      <c r="N171" s="79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</row>
    <row r="172" spans="2:123" x14ac:dyDescent="0.2">
      <c r="B172" s="78"/>
      <c r="C172" s="78"/>
      <c r="D172" s="79"/>
      <c r="E172" s="79"/>
      <c r="F172" s="79"/>
      <c r="G172" s="80"/>
      <c r="H172" s="80"/>
      <c r="I172" s="80"/>
      <c r="J172" s="80"/>
      <c r="K172" s="65"/>
      <c r="L172" s="65"/>
      <c r="M172" s="65"/>
      <c r="N172" s="79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81"/>
      <c r="DF172" s="81"/>
      <c r="DG172" s="81"/>
      <c r="DH172" s="81"/>
      <c r="DI172" s="81"/>
      <c r="DJ172" s="81"/>
      <c r="DK172" s="81"/>
      <c r="DL172" s="81"/>
      <c r="DM172" s="81"/>
      <c r="DN172" s="81"/>
      <c r="DO172" s="81"/>
      <c r="DP172" s="81"/>
      <c r="DQ172" s="81"/>
      <c r="DR172" s="81"/>
      <c r="DS172" s="81"/>
    </row>
    <row r="173" spans="2:123" x14ac:dyDescent="0.2">
      <c r="B173" s="78"/>
      <c r="C173" s="78"/>
      <c r="D173" s="79"/>
      <c r="E173" s="79"/>
      <c r="F173" s="79"/>
      <c r="G173" s="80"/>
      <c r="H173" s="80"/>
      <c r="I173" s="80"/>
      <c r="J173" s="80"/>
      <c r="K173" s="65"/>
      <c r="L173" s="65"/>
      <c r="M173" s="65"/>
      <c r="N173" s="79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81"/>
      <c r="DF173" s="81"/>
      <c r="DG173" s="81"/>
      <c r="DH173" s="81"/>
      <c r="DI173" s="81"/>
      <c r="DJ173" s="81"/>
      <c r="DK173" s="81"/>
      <c r="DL173" s="81"/>
      <c r="DM173" s="81"/>
      <c r="DN173" s="81"/>
      <c r="DO173" s="81"/>
      <c r="DP173" s="81"/>
      <c r="DQ173" s="81"/>
      <c r="DR173" s="81"/>
      <c r="DS173" s="81"/>
    </row>
    <row r="174" spans="2:123" x14ac:dyDescent="0.2">
      <c r="B174" s="78"/>
      <c r="C174" s="78"/>
      <c r="D174" s="79"/>
      <c r="E174" s="79"/>
      <c r="F174" s="79"/>
      <c r="G174" s="80"/>
      <c r="H174" s="80"/>
      <c r="I174" s="80"/>
      <c r="J174" s="80"/>
      <c r="K174" s="65"/>
      <c r="L174" s="65"/>
      <c r="M174" s="65"/>
      <c r="N174" s="79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81"/>
      <c r="DF174" s="81"/>
      <c r="DG174" s="81"/>
      <c r="DH174" s="81"/>
      <c r="DI174" s="81"/>
      <c r="DJ174" s="81"/>
      <c r="DK174" s="81"/>
      <c r="DL174" s="81"/>
      <c r="DM174" s="81"/>
      <c r="DN174" s="81"/>
      <c r="DO174" s="81"/>
      <c r="DP174" s="81"/>
      <c r="DQ174" s="81"/>
      <c r="DR174" s="81"/>
      <c r="DS174" s="81"/>
    </row>
    <row r="175" spans="2:123" x14ac:dyDescent="0.2">
      <c r="B175" s="78"/>
      <c r="C175" s="78"/>
      <c r="D175" s="79"/>
      <c r="E175" s="79"/>
      <c r="F175" s="79"/>
      <c r="G175" s="80"/>
      <c r="H175" s="80"/>
      <c r="I175" s="80"/>
      <c r="J175" s="80"/>
      <c r="K175" s="65"/>
      <c r="L175" s="65"/>
      <c r="M175" s="65"/>
      <c r="N175" s="79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81"/>
      <c r="DF175" s="81"/>
      <c r="DG175" s="81"/>
      <c r="DH175" s="81"/>
      <c r="DI175" s="81"/>
      <c r="DJ175" s="81"/>
      <c r="DK175" s="81"/>
      <c r="DL175" s="81"/>
      <c r="DM175" s="81"/>
      <c r="DN175" s="81"/>
      <c r="DO175" s="81"/>
      <c r="DP175" s="81"/>
      <c r="DQ175" s="81"/>
      <c r="DR175" s="81"/>
      <c r="DS175" s="81"/>
    </row>
    <row r="176" spans="2:123" x14ac:dyDescent="0.2">
      <c r="B176" s="78"/>
      <c r="C176" s="78"/>
      <c r="D176" s="79"/>
      <c r="E176" s="79"/>
      <c r="F176" s="79"/>
      <c r="G176" s="80"/>
      <c r="H176" s="80"/>
      <c r="I176" s="80"/>
      <c r="J176" s="80"/>
      <c r="K176" s="65"/>
      <c r="L176" s="65"/>
      <c r="M176" s="65"/>
      <c r="N176" s="79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</row>
    <row r="177" spans="2:123" x14ac:dyDescent="0.2">
      <c r="B177" s="78"/>
      <c r="C177" s="78"/>
      <c r="D177" s="79"/>
      <c r="E177" s="79"/>
      <c r="F177" s="79"/>
      <c r="G177" s="80"/>
      <c r="H177" s="80"/>
      <c r="I177" s="80"/>
      <c r="J177" s="80"/>
      <c r="K177" s="65"/>
      <c r="L177" s="65"/>
      <c r="M177" s="65"/>
      <c r="N177" s="79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  <c r="DR177" s="81"/>
      <c r="DS177" s="81"/>
    </row>
    <row r="178" spans="2:123" x14ac:dyDescent="0.2">
      <c r="B178" s="78"/>
      <c r="C178" s="78"/>
      <c r="D178" s="79"/>
      <c r="E178" s="79"/>
      <c r="F178" s="79"/>
      <c r="G178" s="80"/>
      <c r="H178" s="80"/>
      <c r="I178" s="80"/>
      <c r="J178" s="80"/>
      <c r="K178" s="65"/>
      <c r="L178" s="65"/>
      <c r="M178" s="65"/>
      <c r="N178" s="79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/>
      <c r="DD178" s="81"/>
      <c r="DE178" s="81"/>
      <c r="DF178" s="81"/>
      <c r="DG178" s="81"/>
      <c r="DH178" s="81"/>
      <c r="DI178" s="81"/>
      <c r="DJ178" s="81"/>
      <c r="DK178" s="81"/>
      <c r="DL178" s="81"/>
      <c r="DM178" s="81"/>
      <c r="DN178" s="81"/>
      <c r="DO178" s="81"/>
      <c r="DP178" s="81"/>
      <c r="DQ178" s="81"/>
      <c r="DR178" s="81"/>
      <c r="DS178" s="81"/>
    </row>
    <row r="179" spans="2:123" x14ac:dyDescent="0.2">
      <c r="B179" s="78"/>
      <c r="C179" s="78"/>
      <c r="D179" s="79"/>
      <c r="E179" s="79"/>
      <c r="F179" s="79"/>
      <c r="G179" s="80"/>
      <c r="H179" s="80"/>
      <c r="I179" s="80"/>
      <c r="J179" s="80"/>
      <c r="K179" s="65"/>
      <c r="L179" s="65"/>
      <c r="M179" s="65"/>
      <c r="N179" s="79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  <c r="DR179" s="81"/>
      <c r="DS179" s="81"/>
    </row>
    <row r="180" spans="2:123" x14ac:dyDescent="0.2">
      <c r="B180" s="78"/>
      <c r="C180" s="78"/>
      <c r="D180" s="79"/>
      <c r="E180" s="79"/>
      <c r="F180" s="79"/>
      <c r="G180" s="80"/>
      <c r="H180" s="80"/>
      <c r="I180" s="80"/>
      <c r="J180" s="80"/>
      <c r="K180" s="65"/>
      <c r="L180" s="65"/>
      <c r="M180" s="65"/>
      <c r="N180" s="79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  <c r="DR180" s="81"/>
      <c r="DS180" s="81"/>
    </row>
    <row r="181" spans="2:123" x14ac:dyDescent="0.2">
      <c r="B181" s="78"/>
      <c r="C181" s="78"/>
      <c r="D181" s="79"/>
      <c r="E181" s="79"/>
      <c r="F181" s="79"/>
      <c r="G181" s="80"/>
      <c r="H181" s="80"/>
      <c r="I181" s="80"/>
      <c r="J181" s="80"/>
      <c r="K181" s="65"/>
      <c r="L181" s="65"/>
      <c r="M181" s="65"/>
      <c r="N181" s="79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  <c r="DR181" s="81"/>
      <c r="DS181" s="81"/>
    </row>
    <row r="182" spans="2:123" x14ac:dyDescent="0.2">
      <c r="B182" s="78"/>
      <c r="C182" s="78"/>
      <c r="D182" s="79"/>
      <c r="E182" s="79"/>
      <c r="F182" s="79"/>
      <c r="G182" s="80"/>
      <c r="H182" s="80"/>
      <c r="I182" s="80"/>
      <c r="J182" s="80"/>
      <c r="K182" s="65"/>
      <c r="L182" s="65"/>
      <c r="M182" s="65"/>
      <c r="N182" s="79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</row>
    <row r="183" spans="2:123" x14ac:dyDescent="0.2">
      <c r="B183" s="78"/>
      <c r="C183" s="78"/>
      <c r="D183" s="79"/>
      <c r="E183" s="79"/>
      <c r="F183" s="79"/>
      <c r="G183" s="80"/>
      <c r="H183" s="80"/>
      <c r="I183" s="80"/>
      <c r="J183" s="80"/>
      <c r="K183" s="65"/>
      <c r="L183" s="65"/>
      <c r="M183" s="65"/>
      <c r="N183" s="79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</row>
    <row r="184" spans="2:123" x14ac:dyDescent="0.2">
      <c r="B184" s="78"/>
      <c r="C184" s="78"/>
      <c r="D184" s="79"/>
      <c r="E184" s="79"/>
      <c r="F184" s="79"/>
      <c r="G184" s="80"/>
      <c r="H184" s="80"/>
      <c r="I184" s="80"/>
      <c r="J184" s="80"/>
      <c r="K184" s="65"/>
      <c r="L184" s="65"/>
      <c r="M184" s="65"/>
      <c r="N184" s="79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</row>
    <row r="185" spans="2:123" x14ac:dyDescent="0.2">
      <c r="B185" s="78"/>
      <c r="C185" s="78"/>
      <c r="D185" s="79"/>
      <c r="E185" s="79"/>
      <c r="F185" s="79"/>
      <c r="G185" s="80"/>
      <c r="H185" s="80"/>
      <c r="I185" s="80"/>
      <c r="J185" s="80"/>
      <c r="K185" s="65"/>
      <c r="L185" s="65"/>
      <c r="M185" s="65"/>
      <c r="N185" s="79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</row>
    <row r="186" spans="2:123" x14ac:dyDescent="0.2">
      <c r="B186" s="78"/>
      <c r="C186" s="78"/>
      <c r="D186" s="79"/>
      <c r="E186" s="79"/>
      <c r="F186" s="79"/>
      <c r="G186" s="80"/>
      <c r="H186" s="80"/>
      <c r="I186" s="80"/>
      <c r="J186" s="80"/>
      <c r="K186" s="65"/>
      <c r="L186" s="65"/>
      <c r="M186" s="65"/>
      <c r="N186" s="79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</row>
    <row r="187" spans="2:123" x14ac:dyDescent="0.2">
      <c r="B187" s="78"/>
      <c r="C187" s="78"/>
      <c r="D187" s="79"/>
      <c r="E187" s="79"/>
      <c r="F187" s="79"/>
      <c r="G187" s="80"/>
      <c r="H187" s="80"/>
      <c r="I187" s="80"/>
      <c r="J187" s="80"/>
      <c r="K187" s="65"/>
      <c r="L187" s="65"/>
      <c r="M187" s="65"/>
      <c r="N187" s="79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  <c r="DR187" s="81"/>
      <c r="DS187" s="81"/>
    </row>
    <row r="188" spans="2:123" x14ac:dyDescent="0.2">
      <c r="B188" s="78"/>
      <c r="C188" s="78"/>
      <c r="D188" s="79"/>
      <c r="E188" s="79"/>
      <c r="F188" s="79"/>
      <c r="G188" s="80"/>
      <c r="H188" s="80"/>
      <c r="I188" s="80"/>
      <c r="J188" s="80"/>
      <c r="K188" s="65"/>
      <c r="L188" s="65"/>
      <c r="M188" s="65"/>
      <c r="N188" s="79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  <c r="DR188" s="81"/>
      <c r="DS188" s="81"/>
    </row>
    <row r="189" spans="2:123" x14ac:dyDescent="0.2">
      <c r="B189" s="78"/>
      <c r="C189" s="78"/>
      <c r="D189" s="79"/>
      <c r="E189" s="79"/>
      <c r="F189" s="79"/>
      <c r="G189" s="80"/>
      <c r="H189" s="80"/>
      <c r="I189" s="80"/>
      <c r="J189" s="80"/>
      <c r="K189" s="65"/>
      <c r="L189" s="65"/>
      <c r="M189" s="65"/>
      <c r="N189" s="79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  <c r="DR189" s="81"/>
      <c r="DS189" s="81"/>
    </row>
    <row r="190" spans="2:123" x14ac:dyDescent="0.2">
      <c r="B190" s="78"/>
      <c r="C190" s="78"/>
      <c r="D190" s="79"/>
      <c r="E190" s="79"/>
      <c r="F190" s="79"/>
      <c r="G190" s="80"/>
      <c r="H190" s="80"/>
      <c r="I190" s="80"/>
      <c r="J190" s="80"/>
      <c r="K190" s="65"/>
      <c r="L190" s="65"/>
      <c r="M190" s="65"/>
      <c r="N190" s="79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  <c r="DR190" s="81"/>
      <c r="DS190" s="81"/>
    </row>
    <row r="191" spans="2:123" x14ac:dyDescent="0.2">
      <c r="B191" s="78"/>
      <c r="C191" s="78"/>
      <c r="D191" s="79"/>
      <c r="E191" s="79"/>
      <c r="F191" s="79"/>
      <c r="G191" s="80"/>
      <c r="H191" s="80"/>
      <c r="I191" s="80"/>
      <c r="J191" s="80"/>
      <c r="K191" s="65"/>
      <c r="L191" s="65"/>
      <c r="M191" s="65"/>
      <c r="N191" s="79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</row>
    <row r="192" spans="2:123" x14ac:dyDescent="0.2">
      <c r="B192" s="78"/>
      <c r="C192" s="78"/>
      <c r="D192" s="79"/>
      <c r="E192" s="79"/>
      <c r="F192" s="79"/>
      <c r="G192" s="80"/>
      <c r="H192" s="80"/>
      <c r="I192" s="80"/>
      <c r="J192" s="80"/>
      <c r="K192" s="65"/>
      <c r="L192" s="65"/>
      <c r="M192" s="65"/>
      <c r="N192" s="79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  <c r="DR192" s="81"/>
      <c r="DS192" s="81"/>
    </row>
    <row r="193" spans="2:123" x14ac:dyDescent="0.2">
      <c r="B193" s="78"/>
      <c r="C193" s="78"/>
      <c r="D193" s="79"/>
      <c r="E193" s="79"/>
      <c r="F193" s="79"/>
      <c r="G193" s="80"/>
      <c r="H193" s="80"/>
      <c r="I193" s="80"/>
      <c r="J193" s="80"/>
      <c r="K193" s="65"/>
      <c r="L193" s="65"/>
      <c r="M193" s="65"/>
      <c r="N193" s="79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  <c r="DR193" s="81"/>
      <c r="DS193" s="81"/>
    </row>
    <row r="194" spans="2:123" x14ac:dyDescent="0.2">
      <c r="B194" s="78"/>
      <c r="C194" s="78"/>
      <c r="D194" s="79"/>
      <c r="E194" s="79"/>
      <c r="F194" s="79"/>
      <c r="G194" s="80"/>
      <c r="H194" s="80"/>
      <c r="I194" s="80"/>
      <c r="J194" s="80"/>
      <c r="K194" s="65"/>
      <c r="L194" s="65"/>
      <c r="M194" s="65"/>
      <c r="N194" s="79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</row>
    <row r="195" spans="2:123" x14ac:dyDescent="0.2">
      <c r="B195" s="78"/>
      <c r="C195" s="78"/>
      <c r="D195" s="79"/>
      <c r="E195" s="79"/>
      <c r="F195" s="79"/>
      <c r="G195" s="80"/>
      <c r="H195" s="80"/>
      <c r="I195" s="80"/>
      <c r="J195" s="80"/>
      <c r="K195" s="65"/>
      <c r="L195" s="65"/>
      <c r="M195" s="65"/>
      <c r="N195" s="79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  <c r="DR195" s="81"/>
      <c r="DS195" s="81"/>
    </row>
    <row r="196" spans="2:123" x14ac:dyDescent="0.2">
      <c r="B196" s="78"/>
      <c r="C196" s="78"/>
      <c r="D196" s="79"/>
      <c r="E196" s="79"/>
      <c r="F196" s="79"/>
      <c r="G196" s="80"/>
      <c r="H196" s="80"/>
      <c r="I196" s="80"/>
      <c r="J196" s="80"/>
      <c r="K196" s="65"/>
      <c r="L196" s="65"/>
      <c r="M196" s="65"/>
      <c r="N196" s="79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  <c r="DR196" s="81"/>
      <c r="DS196" s="81"/>
    </row>
    <row r="197" spans="2:123" x14ac:dyDescent="0.2">
      <c r="B197" s="78"/>
      <c r="C197" s="78"/>
      <c r="D197" s="79"/>
      <c r="E197" s="79"/>
      <c r="F197" s="79"/>
      <c r="G197" s="80"/>
      <c r="H197" s="80"/>
      <c r="I197" s="80"/>
      <c r="J197" s="80"/>
      <c r="K197" s="65"/>
      <c r="L197" s="65"/>
      <c r="M197" s="65"/>
      <c r="N197" s="79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  <c r="DR197" s="81"/>
      <c r="DS197" s="81"/>
    </row>
    <row r="198" spans="2:123" x14ac:dyDescent="0.2">
      <c r="B198" s="78"/>
      <c r="C198" s="78"/>
      <c r="D198" s="79"/>
      <c r="E198" s="79"/>
      <c r="F198" s="79"/>
      <c r="G198" s="80"/>
      <c r="H198" s="80"/>
      <c r="I198" s="80"/>
      <c r="J198" s="80"/>
      <c r="K198" s="65"/>
      <c r="L198" s="65"/>
      <c r="M198" s="65"/>
      <c r="N198" s="79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  <c r="DR198" s="81"/>
      <c r="DS198" s="81"/>
    </row>
    <row r="199" spans="2:123" x14ac:dyDescent="0.2">
      <c r="B199" s="78"/>
      <c r="C199" s="78"/>
      <c r="D199" s="79"/>
      <c r="E199" s="79"/>
      <c r="F199" s="79"/>
      <c r="G199" s="80"/>
      <c r="H199" s="80"/>
      <c r="I199" s="80"/>
      <c r="J199" s="80"/>
      <c r="K199" s="65"/>
      <c r="L199" s="65"/>
      <c r="M199" s="65"/>
      <c r="N199" s="79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  <c r="DR199" s="81"/>
      <c r="DS199" s="81"/>
    </row>
    <row r="200" spans="2:123" x14ac:dyDescent="0.2">
      <c r="B200" s="78"/>
      <c r="C200" s="78"/>
      <c r="D200" s="79"/>
      <c r="E200" s="79"/>
      <c r="F200" s="79"/>
      <c r="G200" s="80"/>
      <c r="H200" s="80"/>
      <c r="I200" s="80"/>
      <c r="J200" s="80"/>
      <c r="K200" s="65"/>
      <c r="L200" s="65"/>
      <c r="M200" s="65"/>
      <c r="N200" s="79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  <c r="DR200" s="81"/>
      <c r="DS200" s="81"/>
    </row>
    <row r="201" spans="2:123" x14ac:dyDescent="0.2">
      <c r="B201" s="78"/>
      <c r="C201" s="78"/>
      <c r="D201" s="79"/>
      <c r="E201" s="79"/>
      <c r="F201" s="79"/>
      <c r="G201" s="80"/>
      <c r="H201" s="80"/>
      <c r="I201" s="80"/>
      <c r="J201" s="80"/>
      <c r="K201" s="65"/>
      <c r="L201" s="65"/>
      <c r="M201" s="65"/>
      <c r="N201" s="79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  <c r="DR201" s="81"/>
      <c r="DS201" s="81"/>
    </row>
    <row r="202" spans="2:123" x14ac:dyDescent="0.2">
      <c r="B202" s="78"/>
      <c r="C202" s="78"/>
      <c r="D202" s="79"/>
      <c r="E202" s="79"/>
      <c r="F202" s="79"/>
      <c r="G202" s="80"/>
      <c r="H202" s="80"/>
      <c r="I202" s="80"/>
      <c r="J202" s="80"/>
      <c r="K202" s="65"/>
      <c r="L202" s="65"/>
      <c r="M202" s="65"/>
      <c r="N202" s="79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  <c r="DR202" s="81"/>
      <c r="DS202" s="81"/>
    </row>
    <row r="203" spans="2:123" x14ac:dyDescent="0.2">
      <c r="B203" s="78"/>
      <c r="C203" s="78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</row>
    <row r="204" spans="2:123" x14ac:dyDescent="0.2">
      <c r="D204" s="32" t="s">
        <v>383</v>
      </c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66">
        <f>SUBTOTAL(9,P6:P203)</f>
        <v>428333.35490564926</v>
      </c>
      <c r="Q204" s="66">
        <f t="shared" ref="Q204:CB204" si="0">SUBTOTAL(9,Q6:Q203)</f>
        <v>438651.40552105743</v>
      </c>
      <c r="R204" s="66">
        <f t="shared" si="0"/>
        <v>342856.42429339461</v>
      </c>
      <c r="S204" s="66">
        <f t="shared" si="0"/>
        <v>344169.28072579158</v>
      </c>
      <c r="T204" s="66">
        <f t="shared" si="0"/>
        <v>325950.54767989984</v>
      </c>
      <c r="U204" s="66">
        <f t="shared" si="0"/>
        <v>430802.40088911029</v>
      </c>
      <c r="V204" s="66">
        <f t="shared" si="0"/>
        <v>937877.02851994277</v>
      </c>
      <c r="W204" s="66">
        <f t="shared" si="0"/>
        <v>461769.01671947428</v>
      </c>
      <c r="X204" s="66">
        <f t="shared" si="0"/>
        <v>977525.86572952301</v>
      </c>
      <c r="Y204" s="66">
        <f t="shared" si="0"/>
        <v>752872.31322587328</v>
      </c>
      <c r="Z204" s="66">
        <f t="shared" si="0"/>
        <v>841067.48219928984</v>
      </c>
      <c r="AA204" s="66">
        <f t="shared" si="0"/>
        <v>602087.96098235634</v>
      </c>
      <c r="AB204" s="66">
        <f t="shared" si="0"/>
        <v>813426.53423174319</v>
      </c>
      <c r="AC204" s="66">
        <f t="shared" si="0"/>
        <v>994536.12106323324</v>
      </c>
      <c r="AD204" s="66">
        <f t="shared" si="0"/>
        <v>1115426.3677589803</v>
      </c>
      <c r="AE204" s="66">
        <f t="shared" si="0"/>
        <v>1146653.9474378321</v>
      </c>
      <c r="AF204" s="66">
        <f t="shared" si="0"/>
        <v>1304497.1275529223</v>
      </c>
      <c r="AG204" s="66">
        <f t="shared" si="0"/>
        <v>908862.75936123705</v>
      </c>
      <c r="AH204" s="66">
        <f t="shared" si="0"/>
        <v>690788.00170252146</v>
      </c>
      <c r="AI204" s="66">
        <f t="shared" si="0"/>
        <v>956072.5331134249</v>
      </c>
      <c r="AJ204" s="66">
        <f t="shared" si="0"/>
        <v>801799.67207679665</v>
      </c>
      <c r="AK204" s="66">
        <f t="shared" si="0"/>
        <v>726519.23844536569</v>
      </c>
      <c r="AL204" s="66">
        <f t="shared" si="0"/>
        <v>444617.86577440141</v>
      </c>
      <c r="AM204" s="66">
        <f t="shared" si="0"/>
        <v>374998.21689979138</v>
      </c>
      <c r="AN204" s="66">
        <f t="shared" si="0"/>
        <v>552752.37766359258</v>
      </c>
      <c r="AO204" s="66">
        <f t="shared" si="0"/>
        <v>705363.49960748467</v>
      </c>
      <c r="AP204" s="66">
        <f t="shared" si="0"/>
        <v>675126.68152972427</v>
      </c>
      <c r="AQ204" s="66">
        <f t="shared" si="0"/>
        <v>635349.46320793952</v>
      </c>
      <c r="AR204" s="66">
        <f t="shared" si="0"/>
        <v>663200.95878307056</v>
      </c>
      <c r="AS204" s="66">
        <f t="shared" si="0"/>
        <v>668136.3840310435</v>
      </c>
      <c r="AT204" s="66">
        <f t="shared" si="0"/>
        <v>469447.57762734522</v>
      </c>
      <c r="AU204" s="66">
        <f t="shared" si="0"/>
        <v>651238.91311583191</v>
      </c>
      <c r="AV204" s="66">
        <f t="shared" si="0"/>
        <v>525602.02365046158</v>
      </c>
      <c r="AW204" s="66">
        <f t="shared" si="0"/>
        <v>615733.23392673116</v>
      </c>
      <c r="AX204" s="66">
        <f t="shared" si="0"/>
        <v>319539.33992245822</v>
      </c>
      <c r="AY204" s="66">
        <f t="shared" si="0"/>
        <v>297726.00980312249</v>
      </c>
      <c r="AZ204" s="66">
        <f t="shared" si="0"/>
        <v>131457.09669933069</v>
      </c>
      <c r="BA204" s="66">
        <f t="shared" si="0"/>
        <v>366522.97567710339</v>
      </c>
      <c r="BB204" s="66">
        <f t="shared" si="0"/>
        <v>172969.6266232146</v>
      </c>
      <c r="BC204" s="66">
        <f t="shared" si="0"/>
        <v>257884.46355525643</v>
      </c>
      <c r="BD204" s="66">
        <f t="shared" si="0"/>
        <v>199452.24001863832</v>
      </c>
      <c r="BE204" s="66">
        <f t="shared" si="0"/>
        <v>134880.14184554297</v>
      </c>
      <c r="BF204" s="66">
        <f t="shared" si="0"/>
        <v>136708.60182850348</v>
      </c>
      <c r="BG204" s="66">
        <f t="shared" si="0"/>
        <v>114286.70244636991</v>
      </c>
      <c r="BH204" s="66">
        <f t="shared" si="0"/>
        <v>110587.20148768532</v>
      </c>
      <c r="BI204" s="66">
        <f t="shared" si="0"/>
        <v>109446.65699222879</v>
      </c>
      <c r="BJ204" s="66">
        <f t="shared" si="0"/>
        <v>116244.38289201794</v>
      </c>
      <c r="BK204" s="66">
        <f t="shared" si="0"/>
        <v>98405.637151245581</v>
      </c>
      <c r="BL204" s="66">
        <f t="shared" si="0"/>
        <v>854684.56391959195</v>
      </c>
      <c r="BM204" s="66">
        <f t="shared" si="0"/>
        <v>41732.925555807356</v>
      </c>
      <c r="BN204" s="66">
        <f t="shared" si="0"/>
        <v>44384.771166687358</v>
      </c>
      <c r="BO204" s="66">
        <f t="shared" si="0"/>
        <v>44384.771166687358</v>
      </c>
      <c r="BP204" s="66">
        <f t="shared" si="0"/>
        <v>35899.232011843196</v>
      </c>
      <c r="BQ204" s="66">
        <f t="shared" si="0"/>
        <v>39126.602256595201</v>
      </c>
      <c r="BR204" s="66">
        <f t="shared" si="0"/>
        <v>39357.595572019207</v>
      </c>
      <c r="BS204" s="66">
        <f t="shared" si="0"/>
        <v>38206.054347379206</v>
      </c>
      <c r="BT204" s="66">
        <f t="shared" si="0"/>
        <v>35610.882750259196</v>
      </c>
      <c r="BU204" s="66">
        <f t="shared" si="0"/>
        <v>33524.531694259196</v>
      </c>
      <c r="BV204" s="66">
        <f t="shared" si="0"/>
        <v>39436.492292783354</v>
      </c>
      <c r="BW204" s="66">
        <f t="shared" si="0"/>
        <v>36489.956491647368</v>
      </c>
      <c r="BX204" s="66">
        <f t="shared" si="0"/>
        <v>33164.552060265603</v>
      </c>
      <c r="BY204" s="66">
        <f t="shared" si="0"/>
        <v>0</v>
      </c>
      <c r="BZ204" s="66">
        <f t="shared" si="0"/>
        <v>0</v>
      </c>
      <c r="CA204" s="66">
        <f t="shared" si="0"/>
        <v>0</v>
      </c>
      <c r="CB204" s="66">
        <f t="shared" si="0"/>
        <v>0</v>
      </c>
      <c r="CC204" s="66">
        <f t="shared" ref="CC204:DS204" si="1">SUBTOTAL(9,CC6:CC203)</f>
        <v>0</v>
      </c>
      <c r="CD204" s="66">
        <f t="shared" si="1"/>
        <v>0</v>
      </c>
      <c r="CE204" s="66">
        <f t="shared" si="1"/>
        <v>0</v>
      </c>
      <c r="CF204" s="66">
        <f t="shared" si="1"/>
        <v>0</v>
      </c>
      <c r="CG204" s="66">
        <f t="shared" si="1"/>
        <v>0</v>
      </c>
      <c r="CH204" s="66">
        <f t="shared" si="1"/>
        <v>0</v>
      </c>
      <c r="CI204" s="66">
        <f t="shared" si="1"/>
        <v>0</v>
      </c>
      <c r="CJ204" s="66">
        <f t="shared" si="1"/>
        <v>0</v>
      </c>
      <c r="CK204" s="66">
        <f t="shared" si="1"/>
        <v>0</v>
      </c>
      <c r="CL204" s="66">
        <f t="shared" si="1"/>
        <v>0</v>
      </c>
      <c r="CM204" s="66">
        <f t="shared" si="1"/>
        <v>0</v>
      </c>
      <c r="CN204" s="66">
        <f t="shared" si="1"/>
        <v>0</v>
      </c>
      <c r="CO204" s="66">
        <f t="shared" si="1"/>
        <v>0</v>
      </c>
      <c r="CP204" s="66">
        <f t="shared" si="1"/>
        <v>0</v>
      </c>
      <c r="CQ204" s="66">
        <f t="shared" si="1"/>
        <v>0</v>
      </c>
      <c r="CR204" s="66">
        <f t="shared" si="1"/>
        <v>0</v>
      </c>
      <c r="CS204" s="66">
        <f t="shared" si="1"/>
        <v>0</v>
      </c>
      <c r="CT204" s="66">
        <f t="shared" si="1"/>
        <v>0</v>
      </c>
      <c r="CU204" s="66">
        <f t="shared" si="1"/>
        <v>0</v>
      </c>
      <c r="CV204" s="66">
        <f t="shared" si="1"/>
        <v>0</v>
      </c>
      <c r="CW204" s="66">
        <f t="shared" si="1"/>
        <v>0</v>
      </c>
      <c r="CX204" s="66">
        <f t="shared" si="1"/>
        <v>0</v>
      </c>
      <c r="CY204" s="66">
        <f t="shared" si="1"/>
        <v>0</v>
      </c>
      <c r="CZ204" s="66">
        <f t="shared" si="1"/>
        <v>0</v>
      </c>
      <c r="DA204" s="66">
        <f t="shared" si="1"/>
        <v>0</v>
      </c>
      <c r="DB204" s="66">
        <f t="shared" si="1"/>
        <v>0</v>
      </c>
      <c r="DC204" s="66">
        <f t="shared" si="1"/>
        <v>0</v>
      </c>
      <c r="DD204" s="66">
        <f t="shared" si="1"/>
        <v>0</v>
      </c>
      <c r="DE204" s="66">
        <f t="shared" si="1"/>
        <v>0</v>
      </c>
      <c r="DF204" s="66">
        <f t="shared" si="1"/>
        <v>0</v>
      </c>
      <c r="DG204" s="66">
        <f t="shared" si="1"/>
        <v>0</v>
      </c>
      <c r="DH204" s="66">
        <f t="shared" si="1"/>
        <v>0</v>
      </c>
      <c r="DI204" s="66">
        <f t="shared" si="1"/>
        <v>0</v>
      </c>
      <c r="DJ204" s="66">
        <f t="shared" si="1"/>
        <v>0</v>
      </c>
      <c r="DK204" s="66">
        <f t="shared" si="1"/>
        <v>0</v>
      </c>
      <c r="DL204" s="66">
        <f t="shared" si="1"/>
        <v>0</v>
      </c>
      <c r="DM204" s="66">
        <f t="shared" si="1"/>
        <v>0</v>
      </c>
      <c r="DN204" s="66">
        <f t="shared" si="1"/>
        <v>0</v>
      </c>
      <c r="DO204" s="66">
        <f t="shared" si="1"/>
        <v>0</v>
      </c>
      <c r="DP204" s="66">
        <f t="shared" si="1"/>
        <v>0</v>
      </c>
      <c r="DQ204" s="66">
        <f t="shared" si="1"/>
        <v>0</v>
      </c>
      <c r="DR204" s="66">
        <f t="shared" si="1"/>
        <v>0</v>
      </c>
      <c r="DS204" s="66">
        <f t="shared" si="1"/>
        <v>0</v>
      </c>
    </row>
  </sheetData>
  <autoFilter ref="B5:DS202" xr:uid="{D75BFE22-922D-4627-A011-84B33258B62F}"/>
  <mergeCells count="1">
    <mergeCell ref="K4:M4"/>
  </mergeCells>
  <conditionalFormatting sqref="P4:DS4">
    <cfRule type="containsText" dxfId="3" priority="1" operator="containsText" text="Fcst">
      <formula>NOT(ISERROR(SEARCH("Fcst",P4)))</formula>
    </cfRule>
    <cfRule type="containsText" dxfId="2" priority="2" operator="containsText" text="Actual">
      <formula>NOT(ISERROR(SEARCH("Actual",P4)))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568540-8307-4CB7-B562-410F77E2F537}">
          <x14:formula1>
            <xm:f>'ARR Analysis &amp; Retention'!$B$105:$B$113</xm:f>
          </x14:formula1>
          <xm:sqref>L6:L202</xm:sqref>
        </x14:dataValidation>
        <x14:dataValidation type="list" allowBlank="1" showInputMessage="1" showErrorMessage="1" xr:uid="{ECB4A212-BBB0-46D9-BD52-3FEB57F81F76}">
          <x14:formula1>
            <xm:f>'ARR Analysis &amp; Retention'!$B$137:$B$141</xm:f>
          </x14:formula1>
          <xm:sqref>M6:M202</xm:sqref>
        </x14:dataValidation>
        <x14:dataValidation type="list" allowBlank="1" showInputMessage="1" showErrorMessage="1" xr:uid="{B5678BAB-99A2-480E-AA93-5B3F734C7A48}">
          <x14:formula1>
            <xm:f>'ARR Analysis &amp; Retention'!$B$58:$B$78</xm:f>
          </x14:formula1>
          <xm:sqref>K126:K202 K6:K124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1C66-C250-4F34-A9AA-FB3DDDCA7A0A}">
  <sheetPr>
    <tabColor theme="4" tint="-0.249977111117893"/>
  </sheetPr>
  <dimension ref="B1:DS203"/>
  <sheetViews>
    <sheetView showGridLines="0" zoomScaleNormal="100" workbookViewId="0">
      <pane xSplit="3" ySplit="5" topLeftCell="AQ6" activePane="bottomRight" state="frozen"/>
      <selection activeCell="P31" sqref="P31"/>
      <selection pane="topRight" activeCell="P31" sqref="P31"/>
      <selection pane="bottomLeft" activeCell="P31" sqref="P31"/>
      <selection pane="bottomRight" activeCell="P31" sqref="P31"/>
    </sheetView>
  </sheetViews>
  <sheetFormatPr baseColWidth="10" defaultColWidth="8.83203125" defaultRowHeight="15" x14ac:dyDescent="0.2"/>
  <cols>
    <col min="1" max="1" width="5.5" customWidth="1"/>
    <col min="2" max="2" width="14.5" customWidth="1"/>
    <col min="3" max="3" width="10.83203125" bestFit="1" customWidth="1"/>
    <col min="4" max="4" width="16.1640625" bestFit="1" customWidth="1"/>
    <col min="5" max="5" width="12.1640625" bestFit="1" customWidth="1"/>
    <col min="6" max="6" width="22.5" customWidth="1"/>
    <col min="7" max="7" width="14.83203125" customWidth="1"/>
    <col min="8" max="8" width="10.5" customWidth="1"/>
    <col min="9" max="9" width="13.83203125" customWidth="1"/>
    <col min="10" max="10" width="24.5" customWidth="1"/>
    <col min="11" max="11" width="27.5" customWidth="1"/>
    <col min="12" max="12" width="18.5" customWidth="1"/>
    <col min="13" max="13" width="13" customWidth="1"/>
    <col min="14" max="14" width="14.5" customWidth="1"/>
    <col min="15" max="15" width="3.83203125" customWidth="1"/>
    <col min="16" max="27" width="9.83203125" customWidth="1"/>
    <col min="28" max="28" width="8.5" customWidth="1"/>
    <col min="29" max="31" width="9.83203125" customWidth="1"/>
    <col min="32" max="32" width="8.5" customWidth="1"/>
    <col min="33" max="37" width="9.83203125" customWidth="1"/>
    <col min="38" max="38" width="9.5" customWidth="1"/>
    <col min="39" max="42" width="9.83203125" bestFit="1" customWidth="1"/>
    <col min="43" max="43" width="8.5" bestFit="1" customWidth="1"/>
    <col min="44" max="45" width="9.83203125" bestFit="1" customWidth="1"/>
    <col min="46" max="49" width="8.5" bestFit="1" customWidth="1"/>
    <col min="50" max="51" width="9.5" bestFit="1" customWidth="1"/>
    <col min="52" max="54" width="9.83203125" bestFit="1" customWidth="1"/>
    <col min="55" max="56" width="8.5" bestFit="1" customWidth="1"/>
    <col min="57" max="57" width="9.83203125" bestFit="1" customWidth="1"/>
    <col min="58" max="59" width="9.1640625" bestFit="1" customWidth="1"/>
    <col min="60" max="60" width="9.83203125" bestFit="1" customWidth="1"/>
    <col min="61" max="123" width="9.5" customWidth="1"/>
  </cols>
  <sheetData>
    <row r="1" spans="2:123" x14ac:dyDescent="0.2">
      <c r="B1" s="81">
        <v>-67645.078841194394</v>
      </c>
    </row>
    <row r="4" spans="2:123" x14ac:dyDescent="0.2">
      <c r="B4" s="72"/>
      <c r="C4" s="72"/>
      <c r="D4" s="73"/>
      <c r="E4" s="73"/>
      <c r="F4" s="73"/>
      <c r="G4" s="73"/>
      <c r="H4" s="73"/>
      <c r="I4" s="73"/>
      <c r="J4" s="73"/>
      <c r="K4" s="130" t="s">
        <v>109</v>
      </c>
      <c r="L4" s="130"/>
      <c r="M4" s="130"/>
      <c r="N4" s="73"/>
      <c r="O4" s="5"/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2</v>
      </c>
      <c r="BX4" s="4" t="s">
        <v>2</v>
      </c>
      <c r="BY4" s="4" t="s">
        <v>2</v>
      </c>
      <c r="BZ4" s="4" t="s">
        <v>2</v>
      </c>
      <c r="CA4" s="4" t="s">
        <v>2</v>
      </c>
      <c r="CB4" s="4" t="s">
        <v>2</v>
      </c>
      <c r="CC4" s="4" t="s">
        <v>2</v>
      </c>
      <c r="CD4" s="4" t="s">
        <v>2</v>
      </c>
      <c r="CE4" s="4" t="s">
        <v>2</v>
      </c>
      <c r="CF4" s="4" t="s">
        <v>2</v>
      </c>
      <c r="CG4" s="4" t="s">
        <v>2</v>
      </c>
      <c r="CH4" s="4" t="s">
        <v>2</v>
      </c>
      <c r="CI4" s="4" t="s">
        <v>2</v>
      </c>
      <c r="CJ4" s="4" t="s">
        <v>2</v>
      </c>
      <c r="CK4" s="4" t="s">
        <v>2</v>
      </c>
      <c r="CL4" s="4" t="s">
        <v>2</v>
      </c>
      <c r="CM4" s="4" t="s">
        <v>2</v>
      </c>
      <c r="CN4" s="4" t="s">
        <v>2</v>
      </c>
      <c r="CO4" s="4" t="s">
        <v>2</v>
      </c>
      <c r="CP4" s="4" t="s">
        <v>2</v>
      </c>
      <c r="CQ4" s="4" t="s">
        <v>2</v>
      </c>
      <c r="CR4" s="4" t="s">
        <v>2</v>
      </c>
      <c r="CS4" s="4" t="s">
        <v>2</v>
      </c>
      <c r="CT4" s="4" t="s">
        <v>2</v>
      </c>
      <c r="CU4" s="4" t="s">
        <v>2</v>
      </c>
      <c r="CV4" s="4" t="s">
        <v>2</v>
      </c>
      <c r="CW4" s="4" t="s">
        <v>2</v>
      </c>
      <c r="CX4" s="4" t="s">
        <v>2</v>
      </c>
      <c r="CY4" s="4" t="s">
        <v>2</v>
      </c>
      <c r="CZ4" s="4" t="s">
        <v>2</v>
      </c>
      <c r="DA4" s="4" t="s">
        <v>2</v>
      </c>
      <c r="DB4" s="4" t="s">
        <v>2</v>
      </c>
      <c r="DC4" s="4" t="s">
        <v>2</v>
      </c>
      <c r="DD4" s="4" t="s">
        <v>2</v>
      </c>
      <c r="DE4" s="4" t="s">
        <v>2</v>
      </c>
      <c r="DF4" s="4" t="s">
        <v>2</v>
      </c>
      <c r="DG4" s="4" t="s">
        <v>2</v>
      </c>
      <c r="DH4" s="4" t="s">
        <v>2</v>
      </c>
      <c r="DI4" s="4" t="s">
        <v>2</v>
      </c>
      <c r="DJ4" s="4" t="s">
        <v>2</v>
      </c>
      <c r="DK4" s="4" t="s">
        <v>2</v>
      </c>
      <c r="DL4" s="4" t="s">
        <v>2</v>
      </c>
      <c r="DM4" s="4" t="s">
        <v>2</v>
      </c>
      <c r="DN4" s="4" t="s">
        <v>2</v>
      </c>
      <c r="DO4" s="4" t="s">
        <v>2</v>
      </c>
      <c r="DP4" s="4" t="s">
        <v>2</v>
      </c>
      <c r="DQ4" s="4" t="s">
        <v>2</v>
      </c>
      <c r="DR4" s="4" t="s">
        <v>2</v>
      </c>
      <c r="DS4" s="4" t="s">
        <v>2</v>
      </c>
    </row>
    <row r="5" spans="2:123" x14ac:dyDescent="0.2">
      <c r="B5" s="1" t="s">
        <v>110</v>
      </c>
      <c r="C5" s="1" t="s">
        <v>111</v>
      </c>
      <c r="D5" s="1" t="s">
        <v>112</v>
      </c>
      <c r="E5" s="1" t="s">
        <v>113</v>
      </c>
      <c r="F5" s="1" t="s">
        <v>386</v>
      </c>
      <c r="G5" s="1" t="s">
        <v>387</v>
      </c>
      <c r="H5" s="1" t="s">
        <v>388</v>
      </c>
      <c r="I5" s="1" t="s">
        <v>389</v>
      </c>
      <c r="J5" s="1" t="s">
        <v>390</v>
      </c>
      <c r="K5" s="1" t="s">
        <v>116</v>
      </c>
      <c r="L5" s="1" t="s">
        <v>117</v>
      </c>
      <c r="M5" s="1" t="s">
        <v>118</v>
      </c>
      <c r="N5" s="1" t="s">
        <v>391</v>
      </c>
      <c r="O5" s="1"/>
      <c r="P5" s="122">
        <v>44562</v>
      </c>
      <c r="Q5" s="122">
        <v>44593</v>
      </c>
      <c r="R5" s="122">
        <v>44621</v>
      </c>
      <c r="S5" s="122">
        <v>44652</v>
      </c>
      <c r="T5" s="122">
        <v>44682</v>
      </c>
      <c r="U5" s="122">
        <v>44713</v>
      </c>
      <c r="V5" s="122">
        <v>44743</v>
      </c>
      <c r="W5" s="122">
        <v>44774</v>
      </c>
      <c r="X5" s="122">
        <v>44805</v>
      </c>
      <c r="Y5" s="122">
        <v>44835</v>
      </c>
      <c r="Z5" s="122">
        <v>44866</v>
      </c>
      <c r="AA5" s="122">
        <v>44896</v>
      </c>
      <c r="AB5" s="122">
        <v>44927</v>
      </c>
      <c r="AC5" s="122">
        <v>44958</v>
      </c>
      <c r="AD5" s="122">
        <v>44986</v>
      </c>
      <c r="AE5" s="122">
        <v>45017</v>
      </c>
      <c r="AF5" s="122">
        <v>45047</v>
      </c>
      <c r="AG5" s="122">
        <v>45078</v>
      </c>
      <c r="AH5" s="122">
        <v>45108</v>
      </c>
      <c r="AI5" s="122">
        <v>45139</v>
      </c>
      <c r="AJ5" s="122">
        <v>45170</v>
      </c>
      <c r="AK5" s="122">
        <v>45200</v>
      </c>
      <c r="AL5" s="122">
        <v>45231</v>
      </c>
      <c r="AM5" s="122">
        <v>45261</v>
      </c>
      <c r="AN5" s="122">
        <v>45292</v>
      </c>
      <c r="AO5" s="122">
        <v>45323</v>
      </c>
      <c r="AP5" s="122">
        <v>45352</v>
      </c>
      <c r="AQ5" s="122">
        <v>45383</v>
      </c>
      <c r="AR5" s="122">
        <v>45413</v>
      </c>
      <c r="AS5" s="122">
        <v>45444</v>
      </c>
      <c r="AT5" s="122">
        <v>45474</v>
      </c>
      <c r="AU5" s="122">
        <v>45505</v>
      </c>
      <c r="AV5" s="122">
        <v>45536</v>
      </c>
      <c r="AW5" s="122">
        <v>45566</v>
      </c>
      <c r="AX5" s="122">
        <v>45597</v>
      </c>
      <c r="AY5" s="122">
        <v>45627</v>
      </c>
      <c r="AZ5" s="122">
        <v>45658</v>
      </c>
      <c r="BA5" s="122">
        <v>45689</v>
      </c>
      <c r="BB5" s="122">
        <v>45717</v>
      </c>
      <c r="BC5" s="122">
        <v>45748</v>
      </c>
      <c r="BD5" s="122">
        <v>45778</v>
      </c>
      <c r="BE5" s="122">
        <v>45809</v>
      </c>
      <c r="BF5" s="122">
        <v>45839</v>
      </c>
      <c r="BG5" s="122">
        <v>45870</v>
      </c>
      <c r="BH5" s="122">
        <v>45901</v>
      </c>
      <c r="BI5" s="122">
        <v>45931</v>
      </c>
      <c r="BJ5" s="122">
        <v>45962</v>
      </c>
      <c r="BK5" s="122">
        <v>45992</v>
      </c>
      <c r="BL5" s="122">
        <v>46023</v>
      </c>
      <c r="BM5" s="122">
        <v>46054</v>
      </c>
      <c r="BN5" s="122">
        <v>46082</v>
      </c>
      <c r="BO5" s="122">
        <v>46113</v>
      </c>
      <c r="BP5" s="122">
        <v>46143</v>
      </c>
      <c r="BQ5" s="122">
        <v>46174</v>
      </c>
      <c r="BR5" s="122">
        <v>46204</v>
      </c>
      <c r="BS5" s="122">
        <v>46235</v>
      </c>
      <c r="BT5" s="122">
        <v>46266</v>
      </c>
      <c r="BU5" s="122">
        <v>46296</v>
      </c>
      <c r="BV5" s="122">
        <v>46327</v>
      </c>
      <c r="BW5" s="122">
        <v>46357</v>
      </c>
      <c r="BX5" s="122">
        <v>46388</v>
      </c>
      <c r="BY5" s="122">
        <v>46419</v>
      </c>
      <c r="BZ5" s="122">
        <v>46447</v>
      </c>
      <c r="CA5" s="122">
        <v>46478</v>
      </c>
      <c r="CB5" s="122">
        <v>46508</v>
      </c>
      <c r="CC5" s="122">
        <v>46539</v>
      </c>
      <c r="CD5" s="122">
        <v>46569</v>
      </c>
      <c r="CE5" s="122">
        <v>46600</v>
      </c>
      <c r="CF5" s="122">
        <v>46631</v>
      </c>
      <c r="CG5" s="122">
        <v>46661</v>
      </c>
      <c r="CH5" s="122">
        <v>46692</v>
      </c>
      <c r="CI5" s="122">
        <v>46722</v>
      </c>
      <c r="CJ5" s="122">
        <v>46753</v>
      </c>
      <c r="CK5" s="122">
        <v>46784</v>
      </c>
      <c r="CL5" s="122">
        <v>46813</v>
      </c>
      <c r="CM5" s="122">
        <v>46844</v>
      </c>
      <c r="CN5" s="122">
        <v>46874</v>
      </c>
      <c r="CO5" s="122">
        <v>46905</v>
      </c>
      <c r="CP5" s="122">
        <v>46935</v>
      </c>
      <c r="CQ5" s="122">
        <v>46966</v>
      </c>
      <c r="CR5" s="122">
        <v>46997</v>
      </c>
      <c r="CS5" s="122">
        <v>47027</v>
      </c>
      <c r="CT5" s="122">
        <v>47058</v>
      </c>
      <c r="CU5" s="122">
        <v>47088</v>
      </c>
      <c r="CV5" s="122">
        <v>47119</v>
      </c>
      <c r="CW5" s="122">
        <v>47150</v>
      </c>
      <c r="CX5" s="122">
        <v>47178</v>
      </c>
      <c r="CY5" s="122">
        <v>47209</v>
      </c>
      <c r="CZ5" s="122">
        <v>47239</v>
      </c>
      <c r="DA5" s="122">
        <v>47270</v>
      </c>
      <c r="DB5" s="122">
        <v>47300</v>
      </c>
      <c r="DC5" s="122">
        <v>47331</v>
      </c>
      <c r="DD5" s="122">
        <v>47362</v>
      </c>
      <c r="DE5" s="122">
        <v>47392</v>
      </c>
      <c r="DF5" s="122">
        <v>47423</v>
      </c>
      <c r="DG5" s="122">
        <v>47453</v>
      </c>
      <c r="DH5" s="122">
        <v>47484</v>
      </c>
      <c r="DI5" s="122">
        <v>47515</v>
      </c>
      <c r="DJ5" s="122">
        <v>47543</v>
      </c>
      <c r="DK5" s="122">
        <v>47574</v>
      </c>
      <c r="DL5" s="122">
        <v>47604</v>
      </c>
      <c r="DM5" s="122">
        <v>47635</v>
      </c>
      <c r="DN5" s="122">
        <v>47665</v>
      </c>
      <c r="DO5" s="122">
        <v>47696</v>
      </c>
      <c r="DP5" s="122">
        <v>47727</v>
      </c>
      <c r="DQ5" s="122">
        <v>47757</v>
      </c>
      <c r="DR5" s="122">
        <v>47788</v>
      </c>
      <c r="DS5" s="122">
        <v>47818</v>
      </c>
    </row>
    <row r="6" spans="2:123" x14ac:dyDescent="0.2">
      <c r="B6" s="78" t="s">
        <v>303</v>
      </c>
      <c r="C6" s="78" t="s">
        <v>456</v>
      </c>
      <c r="D6" s="79" t="s">
        <v>305</v>
      </c>
      <c r="E6" s="79" t="s">
        <v>450</v>
      </c>
      <c r="F6" s="79" t="s">
        <v>451</v>
      </c>
      <c r="G6" s="80">
        <v>45015</v>
      </c>
      <c r="H6" s="80">
        <v>45016</v>
      </c>
      <c r="I6" s="80">
        <v>46112</v>
      </c>
      <c r="J6" s="80"/>
      <c r="K6" s="65" t="s">
        <v>46</v>
      </c>
      <c r="L6" s="65" t="s">
        <v>65</v>
      </c>
      <c r="M6" s="65" t="s">
        <v>89</v>
      </c>
      <c r="N6" s="79" t="s">
        <v>377</v>
      </c>
      <c r="O6" s="6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>
        <v>691035.02351103397</v>
      </c>
      <c r="AR6" s="81">
        <v>-533508.81300111883</v>
      </c>
      <c r="AS6" s="81">
        <v>178897.95544173208</v>
      </c>
      <c r="AT6" s="81">
        <v>-69846.149999999994</v>
      </c>
      <c r="AU6" s="81">
        <v>-57089.82</v>
      </c>
      <c r="AV6" s="81">
        <v>13001.03</v>
      </c>
      <c r="AW6" s="81">
        <v>-63552.68</v>
      </c>
      <c r="AX6" s="81">
        <v>74434.41</v>
      </c>
      <c r="AY6" s="81">
        <v>120456.83</v>
      </c>
      <c r="AZ6" s="81"/>
      <c r="BA6" s="81"/>
      <c r="BB6" s="81"/>
      <c r="BC6" s="81"/>
      <c r="BD6" s="81"/>
      <c r="BE6" s="81"/>
      <c r="BF6" s="81">
        <f>391666.667-Parent!BF61+$B$1</f>
        <v>-112929.42743254942</v>
      </c>
      <c r="BG6" s="81">
        <f>391666.667-Parent!BG61+$B$1</f>
        <v>-111684.84822839801</v>
      </c>
      <c r="BH6" s="81">
        <f>391666.667-Parent!BH61+$B$1</f>
        <v>-112307.13783047278</v>
      </c>
      <c r="BI6" s="81">
        <f>391666.667-Parent!BI61+$B$1</f>
        <v>-112929.42743254942</v>
      </c>
      <c r="BJ6" s="81">
        <f>391666.667-Parent!BJ61+$B$1</f>
        <v>-13311.233633476542</v>
      </c>
      <c r="BK6" s="81">
        <f>391666.667-Parent!BK61+$B$1</f>
        <v>77646.763203368289</v>
      </c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</row>
    <row r="7" spans="2:123" x14ac:dyDescent="0.2">
      <c r="B7" s="78" t="s">
        <v>157</v>
      </c>
      <c r="C7" s="78" t="s">
        <v>930</v>
      </c>
      <c r="D7" s="79" t="s">
        <v>931</v>
      </c>
      <c r="E7" s="79" t="s">
        <v>160</v>
      </c>
      <c r="F7" s="79" t="s">
        <v>932</v>
      </c>
      <c r="G7" s="80"/>
      <c r="H7" s="80">
        <v>44411</v>
      </c>
      <c r="I7" s="80">
        <v>46236</v>
      </c>
      <c r="J7" s="80"/>
      <c r="K7" s="65" t="s">
        <v>46</v>
      </c>
      <c r="L7" s="65" t="s">
        <v>70</v>
      </c>
      <c r="M7" s="65" t="s">
        <v>93</v>
      </c>
      <c r="N7" s="79" t="s">
        <v>376</v>
      </c>
      <c r="O7" s="67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>
        <v>879388</v>
      </c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</row>
    <row r="8" spans="2:123" x14ac:dyDescent="0.2">
      <c r="B8" s="82" t="s">
        <v>316</v>
      </c>
      <c r="C8" s="82" t="s">
        <v>316</v>
      </c>
      <c r="D8" s="79" t="s">
        <v>1159</v>
      </c>
      <c r="E8" s="79" t="s">
        <v>1159</v>
      </c>
      <c r="F8" s="79" t="s">
        <v>1177</v>
      </c>
      <c r="G8" s="80"/>
      <c r="H8" s="80"/>
      <c r="I8" s="80"/>
      <c r="J8" s="80"/>
      <c r="K8" s="65" t="s">
        <v>47</v>
      </c>
      <c r="L8" s="65" t="s">
        <v>65</v>
      </c>
      <c r="M8" s="65" t="s">
        <v>89</v>
      </c>
      <c r="N8" s="79" t="s">
        <v>376</v>
      </c>
      <c r="O8" s="67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>
        <v>500000</v>
      </c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</row>
    <row r="9" spans="2:123" x14ac:dyDescent="0.2">
      <c r="B9" s="82" t="s">
        <v>132</v>
      </c>
      <c r="C9" s="82" t="s">
        <v>133</v>
      </c>
      <c r="D9" s="79" t="s">
        <v>134</v>
      </c>
      <c r="E9" s="79" t="s">
        <v>134</v>
      </c>
      <c r="F9" s="79" t="s">
        <v>464</v>
      </c>
      <c r="G9" s="80">
        <v>45275</v>
      </c>
      <c r="H9" s="80">
        <v>45352</v>
      </c>
      <c r="I9" s="80">
        <v>46081</v>
      </c>
      <c r="J9" s="80"/>
      <c r="K9" s="65" t="s">
        <v>47</v>
      </c>
      <c r="L9" s="65" t="s">
        <v>71</v>
      </c>
      <c r="M9" s="65" t="s">
        <v>89</v>
      </c>
      <c r="N9" s="79" t="s">
        <v>376</v>
      </c>
      <c r="O9" s="6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>
        <f>Parent!$BB$66/12</f>
        <v>56481.993750000001</v>
      </c>
      <c r="BA9" s="81">
        <f>Parent!$BB$66/12</f>
        <v>56481.993750000001</v>
      </c>
      <c r="BB9" s="81">
        <f>(Parent!$BB$66-BA9)*-1</f>
        <v>-621301.93125000002</v>
      </c>
      <c r="BC9" s="81">
        <f>Parent!$BB$66/12</f>
        <v>56481.993750000001</v>
      </c>
      <c r="BD9" s="81">
        <f>Parent!$BB$66/12</f>
        <v>56481.993750000001</v>
      </c>
      <c r="BE9" s="81">
        <f>Parent!$BB$66/12</f>
        <v>56481.993750000001</v>
      </c>
      <c r="BF9" s="81">
        <f>Parent!$BB$66/12</f>
        <v>56481.993750000001</v>
      </c>
      <c r="BG9" s="81">
        <f>Parent!$BB$66/12</f>
        <v>56481.993750000001</v>
      </c>
      <c r="BH9" s="81">
        <f>Parent!$BB$66/12</f>
        <v>56481.993750000001</v>
      </c>
      <c r="BI9" s="81">
        <f>Parent!$BB$66/12</f>
        <v>56481.993750000001</v>
      </c>
      <c r="BJ9" s="81">
        <f>Parent!$BB$66/12</f>
        <v>56481.993750000001</v>
      </c>
      <c r="BK9" s="81">
        <f>Parent!$BB$66/12</f>
        <v>56481.993750000001</v>
      </c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</row>
    <row r="10" spans="2:123" x14ac:dyDescent="0.2">
      <c r="B10" s="82" t="s">
        <v>140</v>
      </c>
      <c r="C10" s="82" t="s">
        <v>141</v>
      </c>
      <c r="D10" s="79" t="s">
        <v>142</v>
      </c>
      <c r="E10" s="79" t="s">
        <v>142</v>
      </c>
      <c r="F10" s="79" t="s">
        <v>465</v>
      </c>
      <c r="G10" s="80">
        <v>45414</v>
      </c>
      <c r="H10" s="80">
        <v>45292</v>
      </c>
      <c r="I10" s="80">
        <v>46387</v>
      </c>
      <c r="J10" s="80"/>
      <c r="K10" s="65" t="s">
        <v>49</v>
      </c>
      <c r="L10" s="65" t="s">
        <v>71</v>
      </c>
      <c r="M10" s="65" t="s">
        <v>89</v>
      </c>
      <c r="N10" s="79" t="s">
        <v>376</v>
      </c>
      <c r="O10" s="67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>
        <f>(Parent!$AZ$68-BA10)*-1</f>
        <v>-317983.05000000005</v>
      </c>
      <c r="BA10" s="81">
        <f>Parent!$AZ$68/12</f>
        <v>28907.550000000003</v>
      </c>
      <c r="BB10" s="81">
        <f>Parent!$AZ$68/12</f>
        <v>28907.550000000003</v>
      </c>
      <c r="BC10" s="81">
        <f>Parent!$AZ$68/12</f>
        <v>28907.550000000003</v>
      </c>
      <c r="BD10" s="81">
        <f>Parent!$AZ$68/12</f>
        <v>28907.550000000003</v>
      </c>
      <c r="BE10" s="81">
        <f>Parent!$AZ$68/12</f>
        <v>28907.550000000003</v>
      </c>
      <c r="BF10" s="81">
        <f>Parent!$AZ$68/12</f>
        <v>28907.550000000003</v>
      </c>
      <c r="BG10" s="81">
        <f>Parent!$AZ$68/12</f>
        <v>28907.550000000003</v>
      </c>
      <c r="BH10" s="81">
        <f>Parent!$AZ$68/12</f>
        <v>28907.550000000003</v>
      </c>
      <c r="BI10" s="81">
        <f>Parent!$AZ$68/12</f>
        <v>28907.550000000003</v>
      </c>
      <c r="BJ10" s="81">
        <f>Parent!$AZ$68/12</f>
        <v>28907.550000000003</v>
      </c>
      <c r="BK10" s="81">
        <f>Parent!$AZ$68/12</f>
        <v>28907.550000000003</v>
      </c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</row>
    <row r="11" spans="2:123" x14ac:dyDescent="0.2">
      <c r="B11" s="78"/>
      <c r="C11" s="78"/>
      <c r="D11" s="79"/>
      <c r="E11" s="79"/>
      <c r="F11" s="79"/>
      <c r="G11" s="80"/>
      <c r="H11" s="80"/>
      <c r="I11" s="80"/>
      <c r="J11" s="80"/>
      <c r="K11" s="65"/>
      <c r="L11" s="65"/>
      <c r="M11" s="65"/>
      <c r="N11" s="79"/>
      <c r="O11" s="67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</row>
    <row r="12" spans="2:123" x14ac:dyDescent="0.2">
      <c r="B12" s="78"/>
      <c r="C12" s="78"/>
      <c r="D12" s="79"/>
      <c r="E12" s="79"/>
      <c r="F12" s="79"/>
      <c r="G12" s="80"/>
      <c r="H12" s="80"/>
      <c r="I12" s="80"/>
      <c r="J12" s="80"/>
      <c r="K12" s="65"/>
      <c r="L12" s="65"/>
      <c r="M12" s="65"/>
      <c r="N12" s="79"/>
      <c r="O12" s="6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</row>
    <row r="13" spans="2:123" x14ac:dyDescent="0.2">
      <c r="B13" s="78"/>
      <c r="C13" s="78"/>
      <c r="D13" s="79"/>
      <c r="E13" s="79"/>
      <c r="F13" s="79"/>
      <c r="G13" s="80"/>
      <c r="H13" s="80"/>
      <c r="I13" s="80"/>
      <c r="J13" s="80"/>
      <c r="K13" s="65"/>
      <c r="L13" s="65"/>
      <c r="M13" s="65"/>
      <c r="N13" s="79"/>
      <c r="O13" s="67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</row>
    <row r="14" spans="2:123" x14ac:dyDescent="0.2">
      <c r="B14" s="78"/>
      <c r="C14" s="78"/>
      <c r="D14" s="79"/>
      <c r="E14" s="79"/>
      <c r="F14" s="79"/>
      <c r="G14" s="80"/>
      <c r="H14" s="80"/>
      <c r="I14" s="80"/>
      <c r="J14" s="80"/>
      <c r="K14" s="65"/>
      <c r="L14" s="65"/>
      <c r="M14" s="65"/>
      <c r="N14" s="79"/>
      <c r="O14" s="6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</row>
    <row r="15" spans="2:123" x14ac:dyDescent="0.2">
      <c r="B15" s="78"/>
      <c r="C15" s="78"/>
      <c r="D15" s="79"/>
      <c r="E15" s="79"/>
      <c r="F15" s="79"/>
      <c r="G15" s="80"/>
      <c r="H15" s="80"/>
      <c r="I15" s="80"/>
      <c r="J15" s="80"/>
      <c r="K15" s="65"/>
      <c r="L15" s="65"/>
      <c r="M15" s="65"/>
      <c r="N15" s="79"/>
      <c r="O15" s="67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</row>
    <row r="16" spans="2:123" x14ac:dyDescent="0.2">
      <c r="B16" s="78"/>
      <c r="C16" s="78"/>
      <c r="D16" s="79"/>
      <c r="E16" s="79"/>
      <c r="F16" s="79"/>
      <c r="G16" s="80"/>
      <c r="H16" s="80"/>
      <c r="I16" s="80"/>
      <c r="J16" s="80"/>
      <c r="K16" s="65"/>
      <c r="L16" s="65"/>
      <c r="M16" s="65"/>
      <c r="N16" s="79"/>
      <c r="O16" s="6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</row>
    <row r="17" spans="2:123" x14ac:dyDescent="0.2">
      <c r="B17" s="78"/>
      <c r="C17" s="78"/>
      <c r="D17" s="79"/>
      <c r="E17" s="79"/>
      <c r="F17" s="79"/>
      <c r="G17" s="80"/>
      <c r="H17" s="80"/>
      <c r="I17" s="80"/>
      <c r="J17" s="80"/>
      <c r="K17" s="65"/>
      <c r="L17" s="65"/>
      <c r="M17" s="65"/>
      <c r="N17" s="79"/>
      <c r="O17" s="67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</row>
    <row r="18" spans="2:123" x14ac:dyDescent="0.2">
      <c r="B18" s="78"/>
      <c r="C18" s="78"/>
      <c r="D18" s="79"/>
      <c r="E18" s="79"/>
      <c r="F18" s="79"/>
      <c r="G18" s="80"/>
      <c r="H18" s="80"/>
      <c r="I18" s="80"/>
      <c r="J18" s="80"/>
      <c r="K18" s="65"/>
      <c r="L18" s="65"/>
      <c r="M18" s="65"/>
      <c r="N18" s="79"/>
      <c r="O18" s="6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</row>
    <row r="19" spans="2:123" x14ac:dyDescent="0.2">
      <c r="B19" s="78"/>
      <c r="C19" s="78"/>
      <c r="D19" s="79"/>
      <c r="E19" s="79"/>
      <c r="F19" s="79"/>
      <c r="G19" s="80"/>
      <c r="H19" s="80"/>
      <c r="I19" s="80"/>
      <c r="J19" s="80"/>
      <c r="K19" s="65"/>
      <c r="L19" s="65"/>
      <c r="M19" s="65"/>
      <c r="N19" s="79"/>
      <c r="O19" s="67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</row>
    <row r="20" spans="2:123" x14ac:dyDescent="0.2">
      <c r="B20" s="78"/>
      <c r="C20" s="78"/>
      <c r="D20" s="79"/>
      <c r="E20" s="79"/>
      <c r="F20" s="79"/>
      <c r="G20" s="80"/>
      <c r="H20" s="80"/>
      <c r="I20" s="80"/>
      <c r="J20" s="80"/>
      <c r="K20" s="65"/>
      <c r="L20" s="65"/>
      <c r="M20" s="65"/>
      <c r="N20" s="79"/>
      <c r="O20" s="6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</row>
    <row r="21" spans="2:123" x14ac:dyDescent="0.2">
      <c r="B21" s="78"/>
      <c r="C21" s="78"/>
      <c r="D21" s="79"/>
      <c r="E21" s="79"/>
      <c r="F21" s="79"/>
      <c r="G21" s="80"/>
      <c r="H21" s="80"/>
      <c r="I21" s="80"/>
      <c r="J21" s="80"/>
      <c r="K21" s="65"/>
      <c r="L21" s="65"/>
      <c r="M21" s="65"/>
      <c r="N21" s="79"/>
      <c r="O21" s="6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</row>
    <row r="22" spans="2:123" x14ac:dyDescent="0.2">
      <c r="B22" s="78"/>
      <c r="C22" s="78"/>
      <c r="D22" s="79"/>
      <c r="E22" s="79"/>
      <c r="F22" s="79"/>
      <c r="G22" s="80"/>
      <c r="H22" s="80"/>
      <c r="I22" s="80"/>
      <c r="J22" s="80"/>
      <c r="K22" s="65"/>
      <c r="L22" s="65"/>
      <c r="M22" s="65"/>
      <c r="N22" s="79"/>
      <c r="O22" s="67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</row>
    <row r="23" spans="2:123" x14ac:dyDescent="0.2">
      <c r="B23" s="78"/>
      <c r="C23" s="78"/>
      <c r="D23" s="79"/>
      <c r="E23" s="79"/>
      <c r="F23" s="79"/>
      <c r="G23" s="80"/>
      <c r="H23" s="80"/>
      <c r="I23" s="80"/>
      <c r="J23" s="80"/>
      <c r="K23" s="65"/>
      <c r="L23" s="65"/>
      <c r="M23" s="65"/>
      <c r="N23" s="79"/>
      <c r="O23" s="67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</row>
    <row r="24" spans="2:123" x14ac:dyDescent="0.2">
      <c r="B24" s="78"/>
      <c r="C24" s="78"/>
      <c r="D24" s="79"/>
      <c r="E24" s="79"/>
      <c r="F24" s="79"/>
      <c r="G24" s="80"/>
      <c r="H24" s="80"/>
      <c r="I24" s="80"/>
      <c r="J24" s="80"/>
      <c r="K24" s="65"/>
      <c r="L24" s="65"/>
      <c r="M24" s="65"/>
      <c r="N24" s="79"/>
      <c r="O24" s="6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</row>
    <row r="25" spans="2:123" x14ac:dyDescent="0.2">
      <c r="B25" s="78"/>
      <c r="C25" s="78"/>
      <c r="D25" s="79"/>
      <c r="E25" s="79"/>
      <c r="F25" s="79"/>
      <c r="G25" s="80"/>
      <c r="H25" s="80"/>
      <c r="I25" s="80"/>
      <c r="J25" s="80"/>
      <c r="K25" s="65"/>
      <c r="L25" s="65"/>
      <c r="M25" s="65"/>
      <c r="N25" s="79"/>
      <c r="O25" s="6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</row>
    <row r="26" spans="2:123" x14ac:dyDescent="0.2">
      <c r="B26" s="78"/>
      <c r="C26" s="78"/>
      <c r="D26" s="79"/>
      <c r="E26" s="79"/>
      <c r="F26" s="79"/>
      <c r="G26" s="80"/>
      <c r="H26" s="80"/>
      <c r="I26" s="80"/>
      <c r="J26" s="80"/>
      <c r="K26" s="65"/>
      <c r="L26" s="65"/>
      <c r="M26" s="65"/>
      <c r="N26" s="79"/>
      <c r="O26" s="6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</row>
    <row r="27" spans="2:123" x14ac:dyDescent="0.2">
      <c r="B27" s="78"/>
      <c r="C27" s="78"/>
      <c r="D27" s="79"/>
      <c r="E27" s="79"/>
      <c r="F27" s="79"/>
      <c r="G27" s="80"/>
      <c r="H27" s="80"/>
      <c r="I27" s="80"/>
      <c r="J27" s="80"/>
      <c r="K27" s="65"/>
      <c r="L27" s="65"/>
      <c r="M27" s="65"/>
      <c r="N27" s="79"/>
      <c r="O27" s="67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</row>
    <row r="28" spans="2:123" x14ac:dyDescent="0.2">
      <c r="B28" s="78"/>
      <c r="C28" s="78"/>
      <c r="D28" s="79"/>
      <c r="E28" s="79"/>
      <c r="F28" s="79"/>
      <c r="G28" s="80"/>
      <c r="H28" s="80"/>
      <c r="I28" s="80"/>
      <c r="J28" s="80"/>
      <c r="K28" s="65"/>
      <c r="L28" s="65"/>
      <c r="M28" s="65"/>
      <c r="N28" s="79"/>
      <c r="O28" s="67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</row>
    <row r="29" spans="2:123" x14ac:dyDescent="0.2">
      <c r="B29" s="78"/>
      <c r="C29" s="78"/>
      <c r="D29" s="79"/>
      <c r="E29" s="79"/>
      <c r="F29" s="79"/>
      <c r="G29" s="80"/>
      <c r="H29" s="80"/>
      <c r="I29" s="80"/>
      <c r="J29" s="80"/>
      <c r="K29" s="65"/>
      <c r="L29" s="65"/>
      <c r="M29" s="65"/>
      <c r="N29" s="79"/>
      <c r="O29" s="6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</row>
    <row r="30" spans="2:123" x14ac:dyDescent="0.2">
      <c r="B30" s="78"/>
      <c r="C30" s="78"/>
      <c r="D30" s="79"/>
      <c r="E30" s="79"/>
      <c r="F30" s="79"/>
      <c r="G30" s="80"/>
      <c r="H30" s="80"/>
      <c r="I30" s="80"/>
      <c r="J30" s="80"/>
      <c r="K30" s="65"/>
      <c r="L30" s="65"/>
      <c r="M30" s="65"/>
      <c r="N30" s="79"/>
      <c r="O30" s="6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</row>
    <row r="31" spans="2:123" x14ac:dyDescent="0.2">
      <c r="B31" s="78"/>
      <c r="C31" s="78"/>
      <c r="D31" s="79"/>
      <c r="E31" s="79"/>
      <c r="F31" s="79"/>
      <c r="G31" s="80"/>
      <c r="H31" s="80"/>
      <c r="I31" s="80"/>
      <c r="J31" s="80"/>
      <c r="K31" s="65"/>
      <c r="L31" s="65"/>
      <c r="M31" s="65"/>
      <c r="N31" s="79"/>
      <c r="O31" s="6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</row>
    <row r="32" spans="2:123" x14ac:dyDescent="0.2">
      <c r="B32" s="78"/>
      <c r="C32" s="78"/>
      <c r="D32" s="79"/>
      <c r="E32" s="79"/>
      <c r="F32" s="79"/>
      <c r="G32" s="80"/>
      <c r="H32" s="80"/>
      <c r="I32" s="80"/>
      <c r="J32" s="80"/>
      <c r="K32" s="65"/>
      <c r="L32" s="65"/>
      <c r="M32" s="65"/>
      <c r="N32" s="79"/>
      <c r="O32" s="6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</row>
    <row r="33" spans="2:123" x14ac:dyDescent="0.2">
      <c r="B33" s="78"/>
      <c r="C33" s="78"/>
      <c r="D33" s="79"/>
      <c r="E33" s="79"/>
      <c r="F33" s="79"/>
      <c r="G33" s="80"/>
      <c r="H33" s="80"/>
      <c r="I33" s="80"/>
      <c r="J33" s="80"/>
      <c r="K33" s="65"/>
      <c r="L33" s="65"/>
      <c r="M33" s="65"/>
      <c r="N33" s="79"/>
      <c r="O33" s="6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</row>
    <row r="34" spans="2:123" x14ac:dyDescent="0.2">
      <c r="B34" s="78"/>
      <c r="C34" s="78"/>
      <c r="D34" s="79"/>
      <c r="E34" s="79"/>
      <c r="F34" s="79"/>
      <c r="G34" s="80"/>
      <c r="H34" s="80"/>
      <c r="I34" s="80"/>
      <c r="J34" s="80"/>
      <c r="K34" s="65"/>
      <c r="L34" s="65"/>
      <c r="M34" s="65"/>
      <c r="N34" s="79"/>
      <c r="O34" s="6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</row>
    <row r="35" spans="2:123" x14ac:dyDescent="0.2">
      <c r="B35" s="78"/>
      <c r="C35" s="78"/>
      <c r="D35" s="79"/>
      <c r="E35" s="79"/>
      <c r="F35" s="79"/>
      <c r="G35" s="80"/>
      <c r="H35" s="80"/>
      <c r="I35" s="80"/>
      <c r="J35" s="80"/>
      <c r="K35" s="65"/>
      <c r="L35" s="65"/>
      <c r="M35" s="65"/>
      <c r="N35" s="79"/>
      <c r="O35" s="6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</row>
    <row r="36" spans="2:123" x14ac:dyDescent="0.2">
      <c r="B36" s="78"/>
      <c r="C36" s="78"/>
      <c r="D36" s="79"/>
      <c r="E36" s="79"/>
      <c r="F36" s="79"/>
      <c r="G36" s="80"/>
      <c r="H36" s="80"/>
      <c r="I36" s="80"/>
      <c r="J36" s="80"/>
      <c r="K36" s="65"/>
      <c r="L36" s="65"/>
      <c r="M36" s="65"/>
      <c r="N36" s="79"/>
      <c r="O36" s="6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</row>
    <row r="37" spans="2:123" x14ac:dyDescent="0.2">
      <c r="B37" s="78"/>
      <c r="C37" s="78"/>
      <c r="D37" s="79"/>
      <c r="E37" s="79"/>
      <c r="F37" s="79"/>
      <c r="G37" s="80"/>
      <c r="H37" s="80"/>
      <c r="I37" s="80"/>
      <c r="J37" s="80"/>
      <c r="K37" s="65"/>
      <c r="L37" s="65"/>
      <c r="M37" s="65"/>
      <c r="N37" s="79"/>
      <c r="O37" s="67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</row>
    <row r="38" spans="2:123" x14ac:dyDescent="0.2">
      <c r="B38" s="78"/>
      <c r="C38" s="78"/>
      <c r="D38" s="79"/>
      <c r="E38" s="79"/>
      <c r="F38" s="79"/>
      <c r="G38" s="80"/>
      <c r="H38" s="80"/>
      <c r="I38" s="80"/>
      <c r="J38" s="80"/>
      <c r="K38" s="65"/>
      <c r="L38" s="65"/>
      <c r="M38" s="65"/>
      <c r="N38" s="79"/>
      <c r="O38" s="67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</row>
    <row r="39" spans="2:123" x14ac:dyDescent="0.2">
      <c r="B39" s="78"/>
      <c r="C39" s="78"/>
      <c r="D39" s="79"/>
      <c r="E39" s="79"/>
      <c r="F39" s="79"/>
      <c r="G39" s="80"/>
      <c r="H39" s="80"/>
      <c r="I39" s="80"/>
      <c r="J39" s="80"/>
      <c r="K39" s="65"/>
      <c r="L39" s="65"/>
      <c r="M39" s="65"/>
      <c r="N39" s="79"/>
      <c r="O39" s="67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</row>
    <row r="40" spans="2:123" x14ac:dyDescent="0.2">
      <c r="B40" s="78"/>
      <c r="C40" s="78"/>
      <c r="D40" s="79"/>
      <c r="E40" s="79"/>
      <c r="F40" s="79"/>
      <c r="G40" s="80"/>
      <c r="H40" s="80"/>
      <c r="I40" s="80"/>
      <c r="J40" s="80"/>
      <c r="K40" s="65"/>
      <c r="L40" s="65"/>
      <c r="M40" s="65"/>
      <c r="N40" s="79"/>
      <c r="O40" s="67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</row>
    <row r="41" spans="2:123" x14ac:dyDescent="0.2">
      <c r="B41" s="78"/>
      <c r="C41" s="78"/>
      <c r="D41" s="79"/>
      <c r="E41" s="79"/>
      <c r="F41" s="79"/>
      <c r="G41" s="80"/>
      <c r="H41" s="80"/>
      <c r="I41" s="80"/>
      <c r="J41" s="80"/>
      <c r="K41" s="65"/>
      <c r="L41" s="65"/>
      <c r="M41" s="65"/>
      <c r="N41" s="79"/>
      <c r="O41" s="67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</row>
    <row r="42" spans="2:123" x14ac:dyDescent="0.2">
      <c r="B42" s="78"/>
      <c r="C42" s="78"/>
      <c r="D42" s="79"/>
      <c r="E42" s="79"/>
      <c r="F42" s="79"/>
      <c r="G42" s="80"/>
      <c r="H42" s="80"/>
      <c r="I42" s="80"/>
      <c r="J42" s="80"/>
      <c r="K42" s="65"/>
      <c r="L42" s="65"/>
      <c r="M42" s="65"/>
      <c r="N42" s="79"/>
      <c r="O42" s="67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</row>
    <row r="43" spans="2:123" x14ac:dyDescent="0.2">
      <c r="B43" s="78"/>
      <c r="C43" s="78"/>
      <c r="D43" s="79"/>
      <c r="E43" s="79"/>
      <c r="F43" s="79"/>
      <c r="G43" s="80"/>
      <c r="H43" s="80"/>
      <c r="I43" s="80"/>
      <c r="J43" s="80"/>
      <c r="K43" s="65"/>
      <c r="L43" s="65"/>
      <c r="M43" s="65"/>
      <c r="N43" s="79"/>
      <c r="O43" s="6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</row>
    <row r="44" spans="2:123" x14ac:dyDescent="0.2">
      <c r="B44" s="78"/>
      <c r="C44" s="78"/>
      <c r="D44" s="79"/>
      <c r="E44" s="79"/>
      <c r="F44" s="79"/>
      <c r="G44" s="80"/>
      <c r="H44" s="80"/>
      <c r="I44" s="80"/>
      <c r="J44" s="80"/>
      <c r="K44" s="65"/>
      <c r="L44" s="65"/>
      <c r="M44" s="65"/>
      <c r="N44" s="79"/>
      <c r="O44" s="6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</row>
    <row r="45" spans="2:123" x14ac:dyDescent="0.2">
      <c r="B45" s="78"/>
      <c r="C45" s="78"/>
      <c r="D45" s="79"/>
      <c r="E45" s="79"/>
      <c r="F45" s="79"/>
      <c r="G45" s="80"/>
      <c r="H45" s="80"/>
      <c r="I45" s="80"/>
      <c r="J45" s="80"/>
      <c r="K45" s="65"/>
      <c r="L45" s="65"/>
      <c r="M45" s="65"/>
      <c r="N45" s="79"/>
      <c r="O45" s="67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</row>
    <row r="46" spans="2:123" x14ac:dyDescent="0.2">
      <c r="B46" s="78"/>
      <c r="C46" s="78"/>
      <c r="D46" s="79"/>
      <c r="E46" s="79"/>
      <c r="F46" s="79"/>
      <c r="G46" s="80"/>
      <c r="H46" s="80"/>
      <c r="I46" s="80"/>
      <c r="J46" s="80"/>
      <c r="K46" s="65"/>
      <c r="L46" s="65"/>
      <c r="M46" s="65"/>
      <c r="N46" s="79"/>
      <c r="O46" s="67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</row>
    <row r="47" spans="2:123" x14ac:dyDescent="0.2">
      <c r="B47" s="78"/>
      <c r="C47" s="78"/>
      <c r="D47" s="79"/>
      <c r="E47" s="79"/>
      <c r="F47" s="79"/>
      <c r="G47" s="80"/>
      <c r="H47" s="80"/>
      <c r="I47" s="80"/>
      <c r="J47" s="80"/>
      <c r="K47" s="65"/>
      <c r="L47" s="65"/>
      <c r="M47" s="65"/>
      <c r="N47" s="79"/>
      <c r="O47" s="67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</row>
    <row r="48" spans="2:123" x14ac:dyDescent="0.2">
      <c r="B48" s="78"/>
      <c r="C48" s="78"/>
      <c r="D48" s="79"/>
      <c r="E48" s="79"/>
      <c r="F48" s="79"/>
      <c r="G48" s="80"/>
      <c r="H48" s="80"/>
      <c r="I48" s="80"/>
      <c r="J48" s="80"/>
      <c r="K48" s="65"/>
      <c r="L48" s="65"/>
      <c r="M48" s="65"/>
      <c r="N48" s="79"/>
      <c r="O48" s="6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</row>
    <row r="49" spans="2:123" x14ac:dyDescent="0.2">
      <c r="B49" s="78"/>
      <c r="C49" s="78"/>
      <c r="D49" s="79"/>
      <c r="E49" s="79"/>
      <c r="F49" s="79"/>
      <c r="G49" s="80"/>
      <c r="H49" s="80"/>
      <c r="I49" s="80"/>
      <c r="J49" s="80"/>
      <c r="K49" s="65"/>
      <c r="L49" s="65"/>
      <c r="M49" s="65"/>
      <c r="N49" s="79"/>
      <c r="O49" s="67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</row>
    <row r="50" spans="2:123" x14ac:dyDescent="0.2">
      <c r="B50" s="78"/>
      <c r="C50" s="78"/>
      <c r="D50" s="79"/>
      <c r="E50" s="79"/>
      <c r="F50" s="79"/>
      <c r="G50" s="80"/>
      <c r="H50" s="80"/>
      <c r="I50" s="80"/>
      <c r="J50" s="80"/>
      <c r="K50" s="65"/>
      <c r="L50" s="65"/>
      <c r="M50" s="65"/>
      <c r="N50" s="79"/>
      <c r="O50" s="6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</row>
    <row r="51" spans="2:123" x14ac:dyDescent="0.2">
      <c r="B51" s="78"/>
      <c r="C51" s="78"/>
      <c r="D51" s="79"/>
      <c r="E51" s="79"/>
      <c r="F51" s="79"/>
      <c r="G51" s="80"/>
      <c r="H51" s="80"/>
      <c r="I51" s="80"/>
      <c r="J51" s="80"/>
      <c r="K51" s="65"/>
      <c r="L51" s="65"/>
      <c r="M51" s="65"/>
      <c r="N51" s="79"/>
      <c r="O51" s="6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</row>
    <row r="52" spans="2:123" x14ac:dyDescent="0.2">
      <c r="B52" s="78"/>
      <c r="C52" s="78"/>
      <c r="D52" s="79"/>
      <c r="E52" s="79"/>
      <c r="F52" s="79"/>
      <c r="G52" s="80"/>
      <c r="H52" s="80"/>
      <c r="I52" s="80"/>
      <c r="J52" s="80"/>
      <c r="K52" s="65"/>
      <c r="L52" s="65"/>
      <c r="M52" s="65"/>
      <c r="N52" s="79"/>
      <c r="O52" s="67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</row>
    <row r="53" spans="2:123" x14ac:dyDescent="0.2">
      <c r="B53" s="78"/>
      <c r="C53" s="78"/>
      <c r="D53" s="79"/>
      <c r="E53" s="79"/>
      <c r="F53" s="79"/>
      <c r="G53" s="80"/>
      <c r="H53" s="80"/>
      <c r="I53" s="80"/>
      <c r="J53" s="80"/>
      <c r="K53" s="65"/>
      <c r="L53" s="65"/>
      <c r="M53" s="65"/>
      <c r="N53" s="79"/>
      <c r="O53" s="67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</row>
    <row r="54" spans="2:123" x14ac:dyDescent="0.2">
      <c r="B54" s="78"/>
      <c r="C54" s="78"/>
      <c r="D54" s="79"/>
      <c r="E54" s="79"/>
      <c r="F54" s="79"/>
      <c r="G54" s="80"/>
      <c r="H54" s="80"/>
      <c r="I54" s="80"/>
      <c r="J54" s="80"/>
      <c r="K54" s="65"/>
      <c r="L54" s="65"/>
      <c r="M54" s="65"/>
      <c r="N54" s="79"/>
      <c r="O54" s="67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</row>
    <row r="55" spans="2:123" x14ac:dyDescent="0.2">
      <c r="B55" s="78"/>
      <c r="C55" s="78"/>
      <c r="D55" s="79"/>
      <c r="E55" s="79"/>
      <c r="F55" s="79"/>
      <c r="G55" s="80"/>
      <c r="H55" s="80"/>
      <c r="I55" s="80"/>
      <c r="J55" s="80"/>
      <c r="K55" s="65"/>
      <c r="L55" s="65"/>
      <c r="M55" s="65"/>
      <c r="N55" s="79"/>
      <c r="O55" s="67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</row>
    <row r="56" spans="2:123" x14ac:dyDescent="0.2">
      <c r="B56" s="78"/>
      <c r="C56" s="78"/>
      <c r="D56" s="79"/>
      <c r="E56" s="79"/>
      <c r="F56" s="79"/>
      <c r="G56" s="80"/>
      <c r="H56" s="80"/>
      <c r="I56" s="80"/>
      <c r="J56" s="80"/>
      <c r="K56" s="65"/>
      <c r="L56" s="65"/>
      <c r="M56" s="65"/>
      <c r="N56" s="79"/>
      <c r="O56" s="67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</row>
    <row r="57" spans="2:123" x14ac:dyDescent="0.2">
      <c r="B57" s="78"/>
      <c r="C57" s="78"/>
      <c r="D57" s="79"/>
      <c r="E57" s="79"/>
      <c r="F57" s="79"/>
      <c r="G57" s="80"/>
      <c r="H57" s="80"/>
      <c r="I57" s="80"/>
      <c r="J57" s="80"/>
      <c r="K57" s="65"/>
      <c r="L57" s="65"/>
      <c r="M57" s="65"/>
      <c r="N57" s="79"/>
      <c r="O57" s="67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</row>
    <row r="58" spans="2:123" x14ac:dyDescent="0.2">
      <c r="B58" s="78"/>
      <c r="C58" s="78"/>
      <c r="D58" s="79"/>
      <c r="E58" s="79"/>
      <c r="F58" s="79"/>
      <c r="G58" s="80"/>
      <c r="H58" s="80"/>
      <c r="I58" s="80"/>
      <c r="J58" s="80"/>
      <c r="K58" s="65"/>
      <c r="L58" s="65"/>
      <c r="M58" s="65"/>
      <c r="N58" s="79"/>
      <c r="O58" s="67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</row>
    <row r="59" spans="2:123" x14ac:dyDescent="0.2">
      <c r="B59" s="78"/>
      <c r="C59" s="78"/>
      <c r="D59" s="79"/>
      <c r="E59" s="79"/>
      <c r="F59" s="79"/>
      <c r="G59" s="80"/>
      <c r="H59" s="80"/>
      <c r="I59" s="80"/>
      <c r="J59" s="80"/>
      <c r="K59" s="65"/>
      <c r="L59" s="65"/>
      <c r="M59" s="65"/>
      <c r="N59" s="79"/>
      <c r="O59" s="67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</row>
    <row r="60" spans="2:123" x14ac:dyDescent="0.2">
      <c r="B60" s="78"/>
      <c r="C60" s="78"/>
      <c r="D60" s="79"/>
      <c r="E60" s="79"/>
      <c r="F60" s="79"/>
      <c r="G60" s="80"/>
      <c r="H60" s="80"/>
      <c r="I60" s="80"/>
      <c r="J60" s="80"/>
      <c r="K60" s="65"/>
      <c r="L60" s="65"/>
      <c r="M60" s="65"/>
      <c r="N60" s="79"/>
      <c r="O60" s="67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</row>
    <row r="61" spans="2:123" x14ac:dyDescent="0.2">
      <c r="B61" s="78"/>
      <c r="C61" s="78"/>
      <c r="D61" s="79"/>
      <c r="E61" s="79"/>
      <c r="F61" s="79"/>
      <c r="G61" s="80"/>
      <c r="H61" s="80"/>
      <c r="I61" s="80"/>
      <c r="J61" s="80"/>
      <c r="K61" s="65"/>
      <c r="L61" s="65"/>
      <c r="M61" s="65"/>
      <c r="N61" s="79"/>
      <c r="O61" s="67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</row>
    <row r="62" spans="2:123" x14ac:dyDescent="0.2">
      <c r="B62" s="78"/>
      <c r="C62" s="78"/>
      <c r="D62" s="79"/>
      <c r="E62" s="79"/>
      <c r="F62" s="79"/>
      <c r="G62" s="80"/>
      <c r="H62" s="80"/>
      <c r="I62" s="80"/>
      <c r="J62" s="80"/>
      <c r="K62" s="65"/>
      <c r="L62" s="65"/>
      <c r="M62" s="65"/>
      <c r="N62" s="79"/>
      <c r="O62" s="67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</row>
    <row r="63" spans="2:123" x14ac:dyDescent="0.2">
      <c r="B63" s="78"/>
      <c r="C63" s="78"/>
      <c r="D63" s="79"/>
      <c r="E63" s="79"/>
      <c r="F63" s="79"/>
      <c r="G63" s="80"/>
      <c r="H63" s="80"/>
      <c r="I63" s="80"/>
      <c r="J63" s="80"/>
      <c r="K63" s="65"/>
      <c r="L63" s="65"/>
      <c r="M63" s="65"/>
      <c r="N63" s="79"/>
      <c r="O63" s="67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</row>
    <row r="64" spans="2:123" x14ac:dyDescent="0.2">
      <c r="B64" s="78"/>
      <c r="C64" s="78"/>
      <c r="D64" s="79"/>
      <c r="E64" s="79"/>
      <c r="F64" s="79"/>
      <c r="G64" s="80"/>
      <c r="H64" s="80"/>
      <c r="I64" s="80"/>
      <c r="J64" s="80"/>
      <c r="K64" s="65"/>
      <c r="L64" s="65"/>
      <c r="M64" s="65"/>
      <c r="N64" s="79"/>
      <c r="O64" s="67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</row>
    <row r="65" spans="2:123" x14ac:dyDescent="0.2">
      <c r="B65" s="78"/>
      <c r="C65" s="78"/>
      <c r="D65" s="79"/>
      <c r="E65" s="79"/>
      <c r="F65" s="79"/>
      <c r="G65" s="80"/>
      <c r="H65" s="80"/>
      <c r="I65" s="80"/>
      <c r="J65" s="80"/>
      <c r="K65" s="65"/>
      <c r="L65" s="65"/>
      <c r="M65" s="65"/>
      <c r="N65" s="79"/>
      <c r="O65" s="67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</row>
    <row r="66" spans="2:123" x14ac:dyDescent="0.2">
      <c r="B66" s="78"/>
      <c r="C66" s="78"/>
      <c r="D66" s="79"/>
      <c r="E66" s="79"/>
      <c r="F66" s="79"/>
      <c r="G66" s="80"/>
      <c r="H66" s="80"/>
      <c r="I66" s="80"/>
      <c r="J66" s="80"/>
      <c r="K66" s="65"/>
      <c r="L66" s="65"/>
      <c r="M66" s="65"/>
      <c r="N66" s="79"/>
      <c r="O66" s="67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</row>
    <row r="67" spans="2:123" x14ac:dyDescent="0.2">
      <c r="B67" s="78"/>
      <c r="C67" s="78"/>
      <c r="D67" s="79"/>
      <c r="E67" s="79"/>
      <c r="F67" s="79"/>
      <c r="G67" s="80"/>
      <c r="H67" s="80"/>
      <c r="I67" s="80"/>
      <c r="J67" s="80"/>
      <c r="K67" s="65"/>
      <c r="L67" s="65"/>
      <c r="M67" s="65"/>
      <c r="N67" s="79"/>
      <c r="O67" s="67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</row>
    <row r="68" spans="2:123" x14ac:dyDescent="0.2">
      <c r="B68" s="78"/>
      <c r="C68" s="78"/>
      <c r="D68" s="79"/>
      <c r="E68" s="79"/>
      <c r="F68" s="79"/>
      <c r="G68" s="80"/>
      <c r="H68" s="80"/>
      <c r="I68" s="80"/>
      <c r="J68" s="80"/>
      <c r="K68" s="65"/>
      <c r="L68" s="65"/>
      <c r="M68" s="65"/>
      <c r="N68" s="79"/>
      <c r="O68" s="67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</row>
    <row r="69" spans="2:123" x14ac:dyDescent="0.2">
      <c r="B69" s="78"/>
      <c r="C69" s="78"/>
      <c r="D69" s="79"/>
      <c r="E69" s="79"/>
      <c r="F69" s="79"/>
      <c r="G69" s="80"/>
      <c r="H69" s="80"/>
      <c r="I69" s="80"/>
      <c r="J69" s="80"/>
      <c r="K69" s="65"/>
      <c r="L69" s="65"/>
      <c r="M69" s="65"/>
      <c r="N69" s="79"/>
      <c r="O69" s="67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</row>
    <row r="70" spans="2:123" x14ac:dyDescent="0.2">
      <c r="B70" s="78"/>
      <c r="C70" s="78"/>
      <c r="D70" s="79"/>
      <c r="E70" s="79"/>
      <c r="F70" s="79"/>
      <c r="G70" s="80"/>
      <c r="H70" s="80"/>
      <c r="I70" s="80"/>
      <c r="J70" s="80"/>
      <c r="K70" s="65"/>
      <c r="L70" s="65"/>
      <c r="M70" s="65"/>
      <c r="N70" s="79"/>
      <c r="O70" s="67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</row>
    <row r="71" spans="2:123" x14ac:dyDescent="0.2">
      <c r="B71" s="78"/>
      <c r="C71" s="78"/>
      <c r="D71" s="79"/>
      <c r="E71" s="79"/>
      <c r="F71" s="79"/>
      <c r="G71" s="80"/>
      <c r="H71" s="80"/>
      <c r="I71" s="80"/>
      <c r="J71" s="80"/>
      <c r="K71" s="65"/>
      <c r="L71" s="65"/>
      <c r="M71" s="65"/>
      <c r="N71" s="79"/>
      <c r="O71" s="67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</row>
    <row r="72" spans="2:123" x14ac:dyDescent="0.2">
      <c r="B72" s="78"/>
      <c r="C72" s="78"/>
      <c r="D72" s="79"/>
      <c r="E72" s="79"/>
      <c r="F72" s="79"/>
      <c r="G72" s="80"/>
      <c r="H72" s="80"/>
      <c r="I72" s="80"/>
      <c r="J72" s="80"/>
      <c r="K72" s="65"/>
      <c r="L72" s="65"/>
      <c r="M72" s="65"/>
      <c r="N72" s="79"/>
      <c r="O72" s="67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</row>
    <row r="73" spans="2:123" x14ac:dyDescent="0.2">
      <c r="B73" s="78"/>
      <c r="C73" s="78"/>
      <c r="D73" s="79"/>
      <c r="E73" s="79"/>
      <c r="F73" s="79"/>
      <c r="G73" s="80"/>
      <c r="H73" s="80"/>
      <c r="I73" s="80"/>
      <c r="J73" s="80"/>
      <c r="K73" s="65"/>
      <c r="L73" s="65"/>
      <c r="M73" s="65"/>
      <c r="N73" s="79"/>
      <c r="O73" s="67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</row>
    <row r="74" spans="2:123" x14ac:dyDescent="0.2">
      <c r="B74" s="78"/>
      <c r="C74" s="78"/>
      <c r="D74" s="79"/>
      <c r="E74" s="79"/>
      <c r="F74" s="79"/>
      <c r="G74" s="80"/>
      <c r="H74" s="80"/>
      <c r="I74" s="80"/>
      <c r="J74" s="80"/>
      <c r="K74" s="65"/>
      <c r="L74" s="65"/>
      <c r="M74" s="65"/>
      <c r="N74" s="79"/>
      <c r="O74" s="67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</row>
    <row r="75" spans="2:123" x14ac:dyDescent="0.2">
      <c r="B75" s="78"/>
      <c r="C75" s="78"/>
      <c r="D75" s="79"/>
      <c r="E75" s="79"/>
      <c r="F75" s="79"/>
      <c r="G75" s="80"/>
      <c r="H75" s="80"/>
      <c r="I75" s="80"/>
      <c r="J75" s="80"/>
      <c r="K75" s="65"/>
      <c r="L75" s="65"/>
      <c r="M75" s="65"/>
      <c r="N75" s="79"/>
      <c r="O75" s="67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</row>
    <row r="76" spans="2:123" x14ac:dyDescent="0.2">
      <c r="B76" s="78"/>
      <c r="C76" s="78"/>
      <c r="D76" s="79"/>
      <c r="E76" s="79"/>
      <c r="F76" s="79"/>
      <c r="G76" s="80"/>
      <c r="H76" s="80"/>
      <c r="I76" s="80"/>
      <c r="J76" s="80"/>
      <c r="K76" s="65"/>
      <c r="L76" s="65"/>
      <c r="M76" s="65"/>
      <c r="N76" s="79"/>
      <c r="O76" s="67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</row>
    <row r="77" spans="2:123" x14ac:dyDescent="0.2">
      <c r="B77" s="78"/>
      <c r="C77" s="78"/>
      <c r="D77" s="79"/>
      <c r="E77" s="79"/>
      <c r="F77" s="79"/>
      <c r="G77" s="80"/>
      <c r="H77" s="80"/>
      <c r="I77" s="80"/>
      <c r="J77" s="80"/>
      <c r="K77" s="65"/>
      <c r="L77" s="65"/>
      <c r="M77" s="65"/>
      <c r="N77" s="79"/>
      <c r="O77" s="67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</row>
    <row r="78" spans="2:123" x14ac:dyDescent="0.2">
      <c r="B78" s="78"/>
      <c r="C78" s="78"/>
      <c r="D78" s="79"/>
      <c r="E78" s="79"/>
      <c r="F78" s="79"/>
      <c r="G78" s="80"/>
      <c r="H78" s="80"/>
      <c r="I78" s="80"/>
      <c r="J78" s="80"/>
      <c r="K78" s="65"/>
      <c r="L78" s="65"/>
      <c r="M78" s="65"/>
      <c r="N78" s="79"/>
      <c r="O78" s="67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</row>
    <row r="79" spans="2:123" x14ac:dyDescent="0.2">
      <c r="B79" s="78"/>
      <c r="C79" s="78"/>
      <c r="D79" s="79"/>
      <c r="E79" s="79"/>
      <c r="F79" s="79"/>
      <c r="G79" s="80"/>
      <c r="H79" s="80"/>
      <c r="I79" s="80"/>
      <c r="J79" s="80"/>
      <c r="K79" s="65"/>
      <c r="L79" s="65"/>
      <c r="M79" s="65"/>
      <c r="N79" s="79"/>
      <c r="O79" s="67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</row>
    <row r="80" spans="2:123" x14ac:dyDescent="0.2">
      <c r="B80" s="78"/>
      <c r="C80" s="78"/>
      <c r="D80" s="79"/>
      <c r="E80" s="79"/>
      <c r="F80" s="79"/>
      <c r="G80" s="80"/>
      <c r="H80" s="80"/>
      <c r="I80" s="80"/>
      <c r="J80" s="80"/>
      <c r="K80" s="65"/>
      <c r="L80" s="65"/>
      <c r="M80" s="65"/>
      <c r="N80" s="79"/>
      <c r="O80" s="67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</row>
    <row r="81" spans="2:123" x14ac:dyDescent="0.2">
      <c r="B81" s="78"/>
      <c r="C81" s="78"/>
      <c r="D81" s="79"/>
      <c r="E81" s="79"/>
      <c r="F81" s="79"/>
      <c r="G81" s="80"/>
      <c r="H81" s="80"/>
      <c r="I81" s="80"/>
      <c r="J81" s="80"/>
      <c r="K81" s="65"/>
      <c r="L81" s="65"/>
      <c r="M81" s="65"/>
      <c r="N81" s="79"/>
      <c r="O81" s="67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</row>
    <row r="82" spans="2:123" x14ac:dyDescent="0.2">
      <c r="B82" s="78"/>
      <c r="C82" s="78"/>
      <c r="D82" s="79"/>
      <c r="E82" s="79"/>
      <c r="F82" s="79"/>
      <c r="G82" s="80"/>
      <c r="H82" s="80"/>
      <c r="I82" s="80"/>
      <c r="J82" s="80"/>
      <c r="K82" s="65"/>
      <c r="L82" s="65"/>
      <c r="M82" s="65"/>
      <c r="N82" s="79"/>
      <c r="O82" s="67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</row>
    <row r="83" spans="2:123" x14ac:dyDescent="0.2">
      <c r="B83" s="78"/>
      <c r="C83" s="78"/>
      <c r="D83" s="79"/>
      <c r="E83" s="79"/>
      <c r="F83" s="79"/>
      <c r="G83" s="80"/>
      <c r="H83" s="80"/>
      <c r="I83" s="80"/>
      <c r="J83" s="80"/>
      <c r="K83" s="65"/>
      <c r="L83" s="65"/>
      <c r="M83" s="65"/>
      <c r="N83" s="79"/>
      <c r="O83" s="67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</row>
    <row r="84" spans="2:123" x14ac:dyDescent="0.2">
      <c r="B84" s="78"/>
      <c r="C84" s="78"/>
      <c r="D84" s="79"/>
      <c r="E84" s="79"/>
      <c r="F84" s="79"/>
      <c r="G84" s="80"/>
      <c r="H84" s="80"/>
      <c r="I84" s="80"/>
      <c r="J84" s="80"/>
      <c r="K84" s="65"/>
      <c r="L84" s="65"/>
      <c r="M84" s="65"/>
      <c r="N84" s="79"/>
      <c r="O84" s="67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</row>
    <row r="85" spans="2:123" x14ac:dyDescent="0.2">
      <c r="B85" s="78"/>
      <c r="C85" s="78"/>
      <c r="D85" s="79"/>
      <c r="E85" s="79"/>
      <c r="F85" s="79"/>
      <c r="G85" s="80"/>
      <c r="H85" s="80"/>
      <c r="I85" s="80"/>
      <c r="J85" s="80"/>
      <c r="K85" s="65"/>
      <c r="L85" s="65"/>
      <c r="M85" s="65"/>
      <c r="N85" s="79"/>
      <c r="O85" s="67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</row>
    <row r="86" spans="2:123" x14ac:dyDescent="0.2">
      <c r="B86" s="78"/>
      <c r="C86" s="78"/>
      <c r="D86" s="79"/>
      <c r="E86" s="79"/>
      <c r="F86" s="79"/>
      <c r="G86" s="80"/>
      <c r="H86" s="80"/>
      <c r="I86" s="80"/>
      <c r="J86" s="80"/>
      <c r="K86" s="65"/>
      <c r="L86" s="65"/>
      <c r="M86" s="65"/>
      <c r="N86" s="79"/>
      <c r="O86" s="67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</row>
    <row r="87" spans="2:123" x14ac:dyDescent="0.2">
      <c r="B87" s="78"/>
      <c r="C87" s="78"/>
      <c r="D87" s="79"/>
      <c r="E87" s="79"/>
      <c r="F87" s="79"/>
      <c r="G87" s="80"/>
      <c r="H87" s="80"/>
      <c r="I87" s="80"/>
      <c r="J87" s="80"/>
      <c r="K87" s="65"/>
      <c r="L87" s="65"/>
      <c r="M87" s="65"/>
      <c r="N87" s="79"/>
      <c r="O87" s="67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</row>
    <row r="88" spans="2:123" x14ac:dyDescent="0.2">
      <c r="B88" s="78"/>
      <c r="C88" s="78"/>
      <c r="D88" s="79"/>
      <c r="E88" s="79"/>
      <c r="F88" s="79"/>
      <c r="G88" s="80"/>
      <c r="H88" s="80"/>
      <c r="I88" s="80"/>
      <c r="J88" s="80"/>
      <c r="K88" s="65"/>
      <c r="L88" s="65"/>
      <c r="M88" s="65"/>
      <c r="N88" s="79"/>
      <c r="O88" s="67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</row>
    <row r="89" spans="2:123" x14ac:dyDescent="0.2">
      <c r="B89" s="78"/>
      <c r="C89" s="78"/>
      <c r="D89" s="79"/>
      <c r="E89" s="79"/>
      <c r="F89" s="79"/>
      <c r="G89" s="80"/>
      <c r="H89" s="80"/>
      <c r="I89" s="80"/>
      <c r="J89" s="80"/>
      <c r="K89" s="65"/>
      <c r="L89" s="65"/>
      <c r="M89" s="65"/>
      <c r="N89" s="79"/>
      <c r="O89" s="67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</row>
    <row r="90" spans="2:123" x14ac:dyDescent="0.2">
      <c r="B90" s="78"/>
      <c r="C90" s="78"/>
      <c r="D90" s="79"/>
      <c r="E90" s="79"/>
      <c r="F90" s="79"/>
      <c r="G90" s="80"/>
      <c r="H90" s="80"/>
      <c r="I90" s="80"/>
      <c r="J90" s="80"/>
      <c r="K90" s="65"/>
      <c r="L90" s="65"/>
      <c r="M90" s="65"/>
      <c r="N90" s="79"/>
      <c r="O90" s="67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</row>
    <row r="91" spans="2:123" x14ac:dyDescent="0.2">
      <c r="B91" s="78"/>
      <c r="C91" s="78"/>
      <c r="D91" s="79"/>
      <c r="E91" s="79"/>
      <c r="F91" s="79"/>
      <c r="G91" s="80"/>
      <c r="H91" s="80"/>
      <c r="I91" s="80"/>
      <c r="J91" s="80"/>
      <c r="K91" s="65"/>
      <c r="L91" s="65"/>
      <c r="M91" s="65"/>
      <c r="N91" s="79"/>
      <c r="O91" s="67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</row>
    <row r="92" spans="2:123" x14ac:dyDescent="0.2">
      <c r="B92" s="78"/>
      <c r="C92" s="78"/>
      <c r="D92" s="79"/>
      <c r="E92" s="79"/>
      <c r="F92" s="79"/>
      <c r="G92" s="80"/>
      <c r="H92" s="80"/>
      <c r="I92" s="80"/>
      <c r="J92" s="80"/>
      <c r="K92" s="65"/>
      <c r="L92" s="65"/>
      <c r="M92" s="65"/>
      <c r="N92" s="79"/>
      <c r="O92" s="67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</row>
    <row r="93" spans="2:123" x14ac:dyDescent="0.2">
      <c r="B93" s="78"/>
      <c r="C93" s="78"/>
      <c r="D93" s="79"/>
      <c r="E93" s="79"/>
      <c r="F93" s="79"/>
      <c r="G93" s="80"/>
      <c r="H93" s="80"/>
      <c r="I93" s="80"/>
      <c r="J93" s="80"/>
      <c r="K93" s="65"/>
      <c r="L93" s="65"/>
      <c r="M93" s="65"/>
      <c r="N93" s="79"/>
      <c r="O93" s="67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</row>
    <row r="94" spans="2:123" x14ac:dyDescent="0.2">
      <c r="B94" s="78"/>
      <c r="C94" s="78"/>
      <c r="D94" s="79"/>
      <c r="E94" s="79"/>
      <c r="F94" s="79"/>
      <c r="G94" s="80"/>
      <c r="H94" s="80"/>
      <c r="I94" s="80"/>
      <c r="J94" s="80"/>
      <c r="K94" s="65"/>
      <c r="L94" s="65"/>
      <c r="M94" s="65"/>
      <c r="N94" s="79"/>
      <c r="O94" s="67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</row>
    <row r="95" spans="2:123" x14ac:dyDescent="0.2">
      <c r="B95" s="78"/>
      <c r="C95" s="78"/>
      <c r="D95" s="79"/>
      <c r="E95" s="79"/>
      <c r="F95" s="79"/>
      <c r="G95" s="80"/>
      <c r="H95" s="80"/>
      <c r="I95" s="80"/>
      <c r="J95" s="80"/>
      <c r="K95" s="65"/>
      <c r="L95" s="65"/>
      <c r="M95" s="65"/>
      <c r="N95" s="79"/>
      <c r="O95" s="67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</row>
    <row r="96" spans="2:123" x14ac:dyDescent="0.2">
      <c r="B96" s="78"/>
      <c r="C96" s="78"/>
      <c r="D96" s="79"/>
      <c r="E96" s="79"/>
      <c r="F96" s="79"/>
      <c r="G96" s="80"/>
      <c r="H96" s="80"/>
      <c r="I96" s="80"/>
      <c r="J96" s="80"/>
      <c r="K96" s="65"/>
      <c r="L96" s="65"/>
      <c r="M96" s="65"/>
      <c r="N96" s="79"/>
      <c r="O96" s="67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</row>
    <row r="97" spans="2:123" x14ac:dyDescent="0.2">
      <c r="B97" s="78"/>
      <c r="C97" s="78"/>
      <c r="D97" s="79"/>
      <c r="E97" s="79"/>
      <c r="F97" s="79"/>
      <c r="G97" s="80"/>
      <c r="H97" s="80"/>
      <c r="I97" s="80"/>
      <c r="J97" s="80"/>
      <c r="K97" s="65"/>
      <c r="L97" s="65"/>
      <c r="M97" s="65"/>
      <c r="N97" s="79"/>
      <c r="O97" s="67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</row>
    <row r="98" spans="2:123" x14ac:dyDescent="0.2">
      <c r="B98" s="78"/>
      <c r="C98" s="78"/>
      <c r="D98" s="79"/>
      <c r="E98" s="79"/>
      <c r="F98" s="79"/>
      <c r="G98" s="80"/>
      <c r="H98" s="80"/>
      <c r="I98" s="80"/>
      <c r="J98" s="80"/>
      <c r="K98" s="65"/>
      <c r="L98" s="65"/>
      <c r="M98" s="65"/>
      <c r="N98" s="79"/>
      <c r="O98" s="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</row>
    <row r="99" spans="2:123" x14ac:dyDescent="0.2">
      <c r="B99" s="78"/>
      <c r="C99" s="78"/>
      <c r="D99" s="79"/>
      <c r="E99" s="79"/>
      <c r="F99" s="79"/>
      <c r="G99" s="80"/>
      <c r="H99" s="80"/>
      <c r="I99" s="80"/>
      <c r="J99" s="80"/>
      <c r="K99" s="65"/>
      <c r="L99" s="65"/>
      <c r="M99" s="65"/>
      <c r="N99" s="79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</row>
    <row r="100" spans="2:123" x14ac:dyDescent="0.2">
      <c r="B100" s="78"/>
      <c r="C100" s="78"/>
      <c r="D100" s="79"/>
      <c r="E100" s="79"/>
      <c r="F100" s="79"/>
      <c r="G100" s="80"/>
      <c r="H100" s="80"/>
      <c r="I100" s="80"/>
      <c r="J100" s="80"/>
      <c r="K100" s="65"/>
      <c r="L100" s="65"/>
      <c r="M100" s="65"/>
      <c r="N100" s="79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</row>
    <row r="101" spans="2:123" x14ac:dyDescent="0.2">
      <c r="B101" s="78"/>
      <c r="C101" s="78"/>
      <c r="D101" s="79"/>
      <c r="E101" s="79"/>
      <c r="F101" s="79"/>
      <c r="G101" s="80"/>
      <c r="H101" s="80"/>
      <c r="I101" s="80"/>
      <c r="J101" s="80"/>
      <c r="K101" s="65"/>
      <c r="L101" s="65"/>
      <c r="M101" s="65"/>
      <c r="N101" s="79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</row>
    <row r="102" spans="2:123" x14ac:dyDescent="0.2">
      <c r="B102" s="78"/>
      <c r="C102" s="78"/>
      <c r="D102" s="79"/>
      <c r="E102" s="79"/>
      <c r="F102" s="79"/>
      <c r="G102" s="80"/>
      <c r="H102" s="80"/>
      <c r="I102" s="80"/>
      <c r="J102" s="80"/>
      <c r="K102" s="65"/>
      <c r="L102" s="65"/>
      <c r="M102" s="65"/>
      <c r="N102" s="79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</row>
    <row r="103" spans="2:123" x14ac:dyDescent="0.2">
      <c r="B103" s="78"/>
      <c r="C103" s="78"/>
      <c r="D103" s="79"/>
      <c r="E103" s="79"/>
      <c r="F103" s="79"/>
      <c r="G103" s="80"/>
      <c r="H103" s="80"/>
      <c r="I103" s="80"/>
      <c r="J103" s="80"/>
      <c r="K103" s="65"/>
      <c r="L103" s="65"/>
      <c r="M103" s="65"/>
      <c r="N103" s="79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</row>
    <row r="104" spans="2:123" x14ac:dyDescent="0.2">
      <c r="B104" s="78"/>
      <c r="C104" s="78"/>
      <c r="D104" s="79"/>
      <c r="E104" s="79"/>
      <c r="F104" s="79"/>
      <c r="G104" s="80"/>
      <c r="H104" s="80"/>
      <c r="I104" s="80"/>
      <c r="J104" s="80"/>
      <c r="K104" s="65"/>
      <c r="L104" s="65"/>
      <c r="M104" s="65"/>
      <c r="N104" s="79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</row>
    <row r="105" spans="2:123" x14ac:dyDescent="0.2">
      <c r="B105" s="78"/>
      <c r="C105" s="78"/>
      <c r="D105" s="79"/>
      <c r="E105" s="79"/>
      <c r="F105" s="79"/>
      <c r="G105" s="80"/>
      <c r="H105" s="80"/>
      <c r="I105" s="80"/>
      <c r="J105" s="80"/>
      <c r="K105" s="65"/>
      <c r="L105" s="65"/>
      <c r="M105" s="65"/>
      <c r="N105" s="79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</row>
    <row r="106" spans="2:123" x14ac:dyDescent="0.2">
      <c r="B106" s="78"/>
      <c r="C106" s="78"/>
      <c r="D106" s="79"/>
      <c r="E106" s="79"/>
      <c r="F106" s="79"/>
      <c r="G106" s="80"/>
      <c r="H106" s="80"/>
      <c r="I106" s="80"/>
      <c r="J106" s="80"/>
      <c r="K106" s="65"/>
      <c r="L106" s="65"/>
      <c r="M106" s="65"/>
      <c r="N106" s="79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</row>
    <row r="107" spans="2:123" x14ac:dyDescent="0.2">
      <c r="B107" s="78"/>
      <c r="C107" s="78"/>
      <c r="D107" s="79"/>
      <c r="E107" s="79"/>
      <c r="F107" s="79"/>
      <c r="G107" s="80"/>
      <c r="H107" s="80"/>
      <c r="I107" s="80"/>
      <c r="J107" s="80"/>
      <c r="K107" s="65"/>
      <c r="L107" s="65"/>
      <c r="M107" s="65"/>
      <c r="N107" s="79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</row>
    <row r="108" spans="2:123" x14ac:dyDescent="0.2">
      <c r="B108" s="78"/>
      <c r="C108" s="78"/>
      <c r="D108" s="79"/>
      <c r="E108" s="79"/>
      <c r="F108" s="79"/>
      <c r="G108" s="80"/>
      <c r="H108" s="80"/>
      <c r="I108" s="80"/>
      <c r="J108" s="80"/>
      <c r="K108" s="65"/>
      <c r="L108" s="65"/>
      <c r="M108" s="65"/>
      <c r="N108" s="79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</row>
    <row r="109" spans="2:123" x14ac:dyDescent="0.2">
      <c r="B109" s="78"/>
      <c r="C109" s="78"/>
      <c r="D109" s="79"/>
      <c r="E109" s="79"/>
      <c r="F109" s="79"/>
      <c r="G109" s="80"/>
      <c r="H109" s="80"/>
      <c r="I109" s="80"/>
      <c r="J109" s="80"/>
      <c r="K109" s="65"/>
      <c r="L109" s="65"/>
      <c r="M109" s="65"/>
      <c r="N109" s="79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</row>
    <row r="110" spans="2:123" x14ac:dyDescent="0.2">
      <c r="B110" s="78"/>
      <c r="C110" s="78"/>
      <c r="D110" s="79"/>
      <c r="E110" s="79"/>
      <c r="F110" s="79"/>
      <c r="G110" s="80"/>
      <c r="H110" s="80"/>
      <c r="I110" s="80"/>
      <c r="J110" s="80"/>
      <c r="K110" s="65"/>
      <c r="L110" s="65"/>
      <c r="M110" s="65"/>
      <c r="N110" s="79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</row>
    <row r="111" spans="2:123" x14ac:dyDescent="0.2">
      <c r="B111" s="78"/>
      <c r="C111" s="78"/>
      <c r="D111" s="79"/>
      <c r="E111" s="79"/>
      <c r="F111" s="79"/>
      <c r="G111" s="80"/>
      <c r="H111" s="80"/>
      <c r="I111" s="80"/>
      <c r="J111" s="80"/>
      <c r="K111" s="65"/>
      <c r="L111" s="65"/>
      <c r="M111" s="65"/>
      <c r="N111" s="79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</row>
    <row r="112" spans="2:123" x14ac:dyDescent="0.2">
      <c r="B112" s="78"/>
      <c r="C112" s="78"/>
      <c r="D112" s="79"/>
      <c r="E112" s="79"/>
      <c r="F112" s="79"/>
      <c r="G112" s="80"/>
      <c r="H112" s="80"/>
      <c r="I112" s="80"/>
      <c r="J112" s="80"/>
      <c r="K112" s="65"/>
      <c r="L112" s="65"/>
      <c r="M112" s="65"/>
      <c r="N112" s="79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</row>
    <row r="113" spans="2:123" x14ac:dyDescent="0.2">
      <c r="B113" s="78"/>
      <c r="C113" s="78"/>
      <c r="D113" s="79"/>
      <c r="E113" s="79"/>
      <c r="F113" s="79"/>
      <c r="G113" s="80"/>
      <c r="H113" s="80"/>
      <c r="I113" s="80"/>
      <c r="J113" s="80"/>
      <c r="K113" s="65"/>
      <c r="L113" s="65"/>
      <c r="M113" s="65"/>
      <c r="N113" s="79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</row>
    <row r="114" spans="2:123" x14ac:dyDescent="0.2">
      <c r="B114" s="78"/>
      <c r="C114" s="78"/>
      <c r="D114" s="79"/>
      <c r="E114" s="79"/>
      <c r="F114" s="79"/>
      <c r="G114" s="80"/>
      <c r="H114" s="80"/>
      <c r="I114" s="80"/>
      <c r="J114" s="80"/>
      <c r="K114" s="65"/>
      <c r="L114" s="65"/>
      <c r="M114" s="65"/>
      <c r="N114" s="79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</row>
    <row r="115" spans="2:123" x14ac:dyDescent="0.2">
      <c r="B115" s="78"/>
      <c r="C115" s="78"/>
      <c r="D115" s="79"/>
      <c r="E115" s="79"/>
      <c r="F115" s="79"/>
      <c r="G115" s="80"/>
      <c r="H115" s="80"/>
      <c r="I115" s="80"/>
      <c r="J115" s="80"/>
      <c r="K115" s="65"/>
      <c r="L115" s="65"/>
      <c r="M115" s="65"/>
      <c r="N115" s="79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</row>
    <row r="116" spans="2:123" x14ac:dyDescent="0.2">
      <c r="B116" s="78"/>
      <c r="C116" s="78"/>
      <c r="D116" s="79"/>
      <c r="E116" s="79"/>
      <c r="F116" s="79"/>
      <c r="G116" s="80"/>
      <c r="H116" s="80"/>
      <c r="I116" s="80"/>
      <c r="J116" s="80"/>
      <c r="K116" s="65"/>
      <c r="L116" s="65"/>
      <c r="M116" s="65"/>
      <c r="N116" s="79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</row>
    <row r="117" spans="2:123" x14ac:dyDescent="0.2">
      <c r="B117" s="78"/>
      <c r="C117" s="78"/>
      <c r="D117" s="79"/>
      <c r="E117" s="79"/>
      <c r="F117" s="79"/>
      <c r="G117" s="80"/>
      <c r="H117" s="80"/>
      <c r="I117" s="80"/>
      <c r="J117" s="80"/>
      <c r="K117" s="65"/>
      <c r="L117" s="65"/>
      <c r="M117" s="65"/>
      <c r="N117" s="79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</row>
    <row r="118" spans="2:123" x14ac:dyDescent="0.2">
      <c r="B118" s="78"/>
      <c r="C118" s="78"/>
      <c r="D118" s="79"/>
      <c r="E118" s="79"/>
      <c r="F118" s="79"/>
      <c r="G118" s="80"/>
      <c r="H118" s="80"/>
      <c r="I118" s="80"/>
      <c r="J118" s="80"/>
      <c r="K118" s="65"/>
      <c r="L118" s="65"/>
      <c r="M118" s="65"/>
      <c r="N118" s="79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</row>
    <row r="119" spans="2:123" x14ac:dyDescent="0.2">
      <c r="B119" s="78"/>
      <c r="C119" s="78"/>
      <c r="D119" s="79"/>
      <c r="E119" s="79"/>
      <c r="F119" s="79"/>
      <c r="G119" s="80"/>
      <c r="H119" s="80"/>
      <c r="I119" s="80"/>
      <c r="J119" s="80"/>
      <c r="K119" s="65"/>
      <c r="L119" s="65"/>
      <c r="M119" s="65"/>
      <c r="N119" s="79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</row>
    <row r="120" spans="2:123" x14ac:dyDescent="0.2">
      <c r="B120" s="78"/>
      <c r="C120" s="78"/>
      <c r="D120" s="79"/>
      <c r="E120" s="79"/>
      <c r="F120" s="79"/>
      <c r="G120" s="80"/>
      <c r="H120" s="80"/>
      <c r="I120" s="80"/>
      <c r="J120" s="80"/>
      <c r="K120" s="65"/>
      <c r="L120" s="65"/>
      <c r="M120" s="65"/>
      <c r="N120" s="79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</row>
    <row r="121" spans="2:123" x14ac:dyDescent="0.2">
      <c r="B121" s="78"/>
      <c r="C121" s="78"/>
      <c r="D121" s="79"/>
      <c r="E121" s="79"/>
      <c r="F121" s="79"/>
      <c r="G121" s="80"/>
      <c r="H121" s="80"/>
      <c r="I121" s="80"/>
      <c r="J121" s="80"/>
      <c r="K121" s="65"/>
      <c r="L121" s="65"/>
      <c r="M121" s="65"/>
      <c r="N121" s="79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</row>
    <row r="122" spans="2:123" x14ac:dyDescent="0.2">
      <c r="B122" s="78"/>
      <c r="C122" s="78"/>
      <c r="D122" s="79"/>
      <c r="E122" s="79"/>
      <c r="F122" s="79"/>
      <c r="G122" s="80"/>
      <c r="H122" s="80"/>
      <c r="I122" s="80"/>
      <c r="J122" s="80"/>
      <c r="K122" s="65"/>
      <c r="L122" s="65"/>
      <c r="M122" s="65"/>
      <c r="N122" s="79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</row>
    <row r="123" spans="2:123" x14ac:dyDescent="0.2">
      <c r="B123" s="78"/>
      <c r="C123" s="78"/>
      <c r="D123" s="79"/>
      <c r="E123" s="79"/>
      <c r="F123" s="79"/>
      <c r="G123" s="80"/>
      <c r="H123" s="80"/>
      <c r="I123" s="80"/>
      <c r="J123" s="80"/>
      <c r="K123" s="65"/>
      <c r="L123" s="65"/>
      <c r="M123" s="65"/>
      <c r="N123" s="79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</row>
    <row r="124" spans="2:123" x14ac:dyDescent="0.2">
      <c r="B124" s="78"/>
      <c r="C124" s="78"/>
      <c r="D124" s="79"/>
      <c r="E124" s="79"/>
      <c r="F124" s="79"/>
      <c r="G124" s="80"/>
      <c r="H124" s="80"/>
      <c r="I124" s="80"/>
      <c r="J124" s="80"/>
      <c r="K124" s="79"/>
      <c r="L124" s="65"/>
      <c r="M124" s="65"/>
      <c r="N124" s="79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</row>
    <row r="125" spans="2:123" x14ac:dyDescent="0.2">
      <c r="B125" s="78"/>
      <c r="C125" s="78"/>
      <c r="D125" s="79"/>
      <c r="E125" s="79"/>
      <c r="F125" s="79"/>
      <c r="G125" s="80"/>
      <c r="H125" s="80"/>
      <c r="I125" s="80"/>
      <c r="J125" s="80"/>
      <c r="K125" s="65"/>
      <c r="L125" s="65"/>
      <c r="M125" s="65"/>
      <c r="N125" s="79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</row>
    <row r="126" spans="2:123" x14ac:dyDescent="0.2">
      <c r="B126" s="78"/>
      <c r="C126" s="78"/>
      <c r="D126" s="79"/>
      <c r="E126" s="79"/>
      <c r="F126" s="79"/>
      <c r="G126" s="80"/>
      <c r="H126" s="80"/>
      <c r="I126" s="80"/>
      <c r="J126" s="80"/>
      <c r="K126" s="65"/>
      <c r="L126" s="65"/>
      <c r="M126" s="65"/>
      <c r="N126" s="79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</row>
    <row r="127" spans="2:123" x14ac:dyDescent="0.2">
      <c r="B127" s="78"/>
      <c r="C127" s="78"/>
      <c r="D127" s="79"/>
      <c r="E127" s="79"/>
      <c r="F127" s="79"/>
      <c r="G127" s="80"/>
      <c r="H127" s="80"/>
      <c r="I127" s="80"/>
      <c r="J127" s="80"/>
      <c r="K127" s="65"/>
      <c r="L127" s="65"/>
      <c r="M127" s="65"/>
      <c r="N127" s="79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</row>
    <row r="128" spans="2:123" x14ac:dyDescent="0.2">
      <c r="B128" s="78"/>
      <c r="C128" s="78"/>
      <c r="D128" s="79"/>
      <c r="E128" s="79"/>
      <c r="F128" s="79"/>
      <c r="G128" s="80"/>
      <c r="H128" s="80"/>
      <c r="I128" s="80"/>
      <c r="J128" s="80"/>
      <c r="K128" s="65"/>
      <c r="L128" s="65"/>
      <c r="M128" s="65"/>
      <c r="N128" s="79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</row>
    <row r="129" spans="2:123" x14ac:dyDescent="0.2">
      <c r="B129" s="78"/>
      <c r="C129" s="78"/>
      <c r="D129" s="79"/>
      <c r="E129" s="79"/>
      <c r="F129" s="79"/>
      <c r="G129" s="80"/>
      <c r="H129" s="80"/>
      <c r="I129" s="80"/>
      <c r="J129" s="80"/>
      <c r="K129" s="65"/>
      <c r="L129" s="65"/>
      <c r="M129" s="65"/>
      <c r="N129" s="79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</row>
    <row r="130" spans="2:123" x14ac:dyDescent="0.2">
      <c r="B130" s="78"/>
      <c r="C130" s="78"/>
      <c r="D130" s="79"/>
      <c r="E130" s="79"/>
      <c r="F130" s="79"/>
      <c r="G130" s="80"/>
      <c r="H130" s="80"/>
      <c r="I130" s="80"/>
      <c r="J130" s="80"/>
      <c r="K130" s="65"/>
      <c r="L130" s="65"/>
      <c r="M130" s="65"/>
      <c r="N130" s="79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</row>
    <row r="131" spans="2:123" x14ac:dyDescent="0.2">
      <c r="B131" s="78"/>
      <c r="C131" s="78"/>
      <c r="D131" s="79"/>
      <c r="E131" s="79"/>
      <c r="F131" s="79"/>
      <c r="G131" s="80"/>
      <c r="H131" s="80"/>
      <c r="I131" s="80"/>
      <c r="J131" s="80"/>
      <c r="K131" s="65"/>
      <c r="L131" s="65"/>
      <c r="M131" s="65"/>
      <c r="N131" s="79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</row>
    <row r="132" spans="2:123" x14ac:dyDescent="0.2">
      <c r="B132" s="78"/>
      <c r="C132" s="78"/>
      <c r="D132" s="79"/>
      <c r="E132" s="79"/>
      <c r="F132" s="79"/>
      <c r="G132" s="80"/>
      <c r="H132" s="80"/>
      <c r="I132" s="80"/>
      <c r="J132" s="80"/>
      <c r="K132" s="65"/>
      <c r="L132" s="65"/>
      <c r="M132" s="65"/>
      <c r="N132" s="79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</row>
    <row r="133" spans="2:123" x14ac:dyDescent="0.2">
      <c r="B133" s="78"/>
      <c r="C133" s="78"/>
      <c r="D133" s="79"/>
      <c r="E133" s="79"/>
      <c r="F133" s="79"/>
      <c r="G133" s="80"/>
      <c r="H133" s="80"/>
      <c r="I133" s="80"/>
      <c r="J133" s="80"/>
      <c r="K133" s="65"/>
      <c r="L133" s="65"/>
      <c r="M133" s="65"/>
      <c r="N133" s="79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</row>
    <row r="134" spans="2:123" x14ac:dyDescent="0.2">
      <c r="B134" s="78"/>
      <c r="C134" s="78"/>
      <c r="D134" s="79"/>
      <c r="E134" s="79"/>
      <c r="F134" s="79"/>
      <c r="G134" s="80"/>
      <c r="H134" s="80"/>
      <c r="I134" s="80"/>
      <c r="J134" s="80"/>
      <c r="K134" s="65"/>
      <c r="L134" s="65"/>
      <c r="M134" s="65"/>
      <c r="N134" s="79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</row>
    <row r="135" spans="2:123" x14ac:dyDescent="0.2">
      <c r="B135" s="78"/>
      <c r="C135" s="78"/>
      <c r="D135" s="79"/>
      <c r="E135" s="79"/>
      <c r="F135" s="79"/>
      <c r="G135" s="80"/>
      <c r="H135" s="80"/>
      <c r="I135" s="80"/>
      <c r="J135" s="80"/>
      <c r="K135" s="65"/>
      <c r="L135" s="65"/>
      <c r="M135" s="65"/>
      <c r="N135" s="79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</row>
    <row r="136" spans="2:123" x14ac:dyDescent="0.2">
      <c r="B136" s="78"/>
      <c r="C136" s="78"/>
      <c r="D136" s="79"/>
      <c r="E136" s="79"/>
      <c r="F136" s="79"/>
      <c r="G136" s="80"/>
      <c r="H136" s="80"/>
      <c r="I136" s="80"/>
      <c r="J136" s="80"/>
      <c r="K136" s="65"/>
      <c r="L136" s="65"/>
      <c r="M136" s="65"/>
      <c r="N136" s="79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</row>
    <row r="137" spans="2:123" x14ac:dyDescent="0.2">
      <c r="B137" s="78"/>
      <c r="C137" s="78"/>
      <c r="D137" s="79"/>
      <c r="E137" s="79"/>
      <c r="F137" s="79"/>
      <c r="G137" s="80"/>
      <c r="H137" s="80"/>
      <c r="I137" s="80"/>
      <c r="J137" s="80"/>
      <c r="K137" s="65"/>
      <c r="L137" s="65"/>
      <c r="M137" s="65"/>
      <c r="N137" s="79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</row>
    <row r="138" spans="2:123" x14ac:dyDescent="0.2">
      <c r="B138" s="78"/>
      <c r="C138" s="78"/>
      <c r="D138" s="79"/>
      <c r="E138" s="79"/>
      <c r="F138" s="79"/>
      <c r="G138" s="80"/>
      <c r="H138" s="80"/>
      <c r="I138" s="80"/>
      <c r="J138" s="80"/>
      <c r="K138" s="65"/>
      <c r="L138" s="65"/>
      <c r="M138" s="65"/>
      <c r="N138" s="79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</row>
    <row r="139" spans="2:123" x14ac:dyDescent="0.2">
      <c r="B139" s="78"/>
      <c r="C139" s="78"/>
      <c r="D139" s="79"/>
      <c r="E139" s="79"/>
      <c r="F139" s="79"/>
      <c r="G139" s="80"/>
      <c r="H139" s="80"/>
      <c r="I139" s="80"/>
      <c r="J139" s="80"/>
      <c r="K139" s="65"/>
      <c r="L139" s="65"/>
      <c r="M139" s="65"/>
      <c r="N139" s="79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</row>
    <row r="140" spans="2:123" x14ac:dyDescent="0.2">
      <c r="B140" s="78"/>
      <c r="C140" s="78"/>
      <c r="D140" s="79"/>
      <c r="E140" s="79"/>
      <c r="F140" s="79"/>
      <c r="G140" s="80"/>
      <c r="H140" s="80"/>
      <c r="I140" s="80"/>
      <c r="J140" s="80"/>
      <c r="K140" s="65"/>
      <c r="L140" s="65"/>
      <c r="M140" s="65"/>
      <c r="N140" s="79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1"/>
      <c r="CX140" s="81"/>
      <c r="CY140" s="81"/>
      <c r="CZ140" s="81"/>
      <c r="DA140" s="81"/>
      <c r="DB140" s="81"/>
      <c r="DC140" s="81"/>
      <c r="DD140" s="81"/>
      <c r="DE140" s="81"/>
      <c r="DF140" s="81"/>
      <c r="DG140" s="81"/>
      <c r="DH140" s="81"/>
      <c r="DI140" s="81"/>
      <c r="DJ140" s="81"/>
      <c r="DK140" s="81"/>
      <c r="DL140" s="81"/>
      <c r="DM140" s="81"/>
      <c r="DN140" s="81"/>
      <c r="DO140" s="81"/>
      <c r="DP140" s="81"/>
      <c r="DQ140" s="81"/>
      <c r="DR140" s="81"/>
      <c r="DS140" s="81"/>
    </row>
    <row r="141" spans="2:123" x14ac:dyDescent="0.2">
      <c r="B141" s="78"/>
      <c r="C141" s="78"/>
      <c r="D141" s="79"/>
      <c r="E141" s="79"/>
      <c r="F141" s="79"/>
      <c r="G141" s="80"/>
      <c r="H141" s="80"/>
      <c r="I141" s="80"/>
      <c r="J141" s="80"/>
      <c r="K141" s="65"/>
      <c r="L141" s="65"/>
      <c r="M141" s="65"/>
      <c r="N141" s="79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1"/>
      <c r="CX141" s="81"/>
      <c r="CY141" s="81"/>
      <c r="CZ141" s="81"/>
      <c r="DA141" s="81"/>
      <c r="DB141" s="81"/>
      <c r="DC141" s="81"/>
      <c r="DD141" s="81"/>
      <c r="DE141" s="81"/>
      <c r="DF141" s="81"/>
      <c r="DG141" s="81"/>
      <c r="DH141" s="81"/>
      <c r="DI141" s="81"/>
      <c r="DJ141" s="81"/>
      <c r="DK141" s="81"/>
      <c r="DL141" s="81"/>
      <c r="DM141" s="81"/>
      <c r="DN141" s="81"/>
      <c r="DO141" s="81"/>
      <c r="DP141" s="81"/>
      <c r="DQ141" s="81"/>
      <c r="DR141" s="81"/>
      <c r="DS141" s="81"/>
    </row>
    <row r="142" spans="2:123" x14ac:dyDescent="0.2">
      <c r="B142" s="78"/>
      <c r="C142" s="78"/>
      <c r="D142" s="79"/>
      <c r="E142" s="79"/>
      <c r="F142" s="79"/>
      <c r="G142" s="80"/>
      <c r="H142" s="80"/>
      <c r="I142" s="80"/>
      <c r="J142" s="80"/>
      <c r="K142" s="65"/>
      <c r="L142" s="65"/>
      <c r="M142" s="65"/>
      <c r="N142" s="79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1"/>
      <c r="CX142" s="81"/>
      <c r="CY142" s="81"/>
      <c r="CZ142" s="81"/>
      <c r="DA142" s="81"/>
      <c r="DB142" s="81"/>
      <c r="DC142" s="81"/>
      <c r="DD142" s="81"/>
      <c r="DE142" s="81"/>
      <c r="DF142" s="81"/>
      <c r="DG142" s="81"/>
      <c r="DH142" s="81"/>
      <c r="DI142" s="81"/>
      <c r="DJ142" s="81"/>
      <c r="DK142" s="81"/>
      <c r="DL142" s="81"/>
      <c r="DM142" s="81"/>
      <c r="DN142" s="81"/>
      <c r="DO142" s="81"/>
      <c r="DP142" s="81"/>
      <c r="DQ142" s="81"/>
      <c r="DR142" s="81"/>
      <c r="DS142" s="81"/>
    </row>
    <row r="143" spans="2:123" x14ac:dyDescent="0.2">
      <c r="B143" s="78"/>
      <c r="C143" s="78"/>
      <c r="D143" s="79"/>
      <c r="E143" s="79"/>
      <c r="F143" s="79"/>
      <c r="G143" s="80"/>
      <c r="H143" s="80"/>
      <c r="I143" s="80"/>
      <c r="J143" s="80"/>
      <c r="K143" s="65"/>
      <c r="L143" s="65"/>
      <c r="M143" s="65"/>
      <c r="N143" s="79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  <c r="DO143" s="81"/>
      <c r="DP143" s="81"/>
      <c r="DQ143" s="81"/>
      <c r="DR143" s="81"/>
      <c r="DS143" s="81"/>
    </row>
    <row r="144" spans="2:123" x14ac:dyDescent="0.2">
      <c r="B144" s="78"/>
      <c r="C144" s="78"/>
      <c r="D144" s="79"/>
      <c r="E144" s="79"/>
      <c r="F144" s="79"/>
      <c r="G144" s="80"/>
      <c r="H144" s="80"/>
      <c r="I144" s="80"/>
      <c r="J144" s="80"/>
      <c r="K144" s="65"/>
      <c r="L144" s="65"/>
      <c r="M144" s="65"/>
      <c r="N144" s="79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1"/>
      <c r="CX144" s="81"/>
      <c r="CY144" s="81"/>
      <c r="CZ144" s="81"/>
      <c r="DA144" s="81"/>
      <c r="DB144" s="81"/>
      <c r="DC144" s="81"/>
      <c r="DD144" s="81"/>
      <c r="DE144" s="81"/>
      <c r="DF144" s="81"/>
      <c r="DG144" s="81"/>
      <c r="DH144" s="81"/>
      <c r="DI144" s="81"/>
      <c r="DJ144" s="81"/>
      <c r="DK144" s="81"/>
      <c r="DL144" s="81"/>
      <c r="DM144" s="81"/>
      <c r="DN144" s="81"/>
      <c r="DO144" s="81"/>
      <c r="DP144" s="81"/>
      <c r="DQ144" s="81"/>
      <c r="DR144" s="81"/>
      <c r="DS144" s="81"/>
    </row>
    <row r="145" spans="2:123" x14ac:dyDescent="0.2">
      <c r="B145" s="78"/>
      <c r="C145" s="78"/>
      <c r="D145" s="79"/>
      <c r="E145" s="79"/>
      <c r="F145" s="79"/>
      <c r="G145" s="80"/>
      <c r="H145" s="80"/>
      <c r="I145" s="80"/>
      <c r="J145" s="80"/>
      <c r="K145" s="65"/>
      <c r="L145" s="65"/>
      <c r="M145" s="65"/>
      <c r="N145" s="79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1"/>
      <c r="CX145" s="81"/>
      <c r="CY145" s="81"/>
      <c r="CZ145" s="81"/>
      <c r="DA145" s="81"/>
      <c r="DB145" s="81"/>
      <c r="DC145" s="81"/>
      <c r="DD145" s="81"/>
      <c r="DE145" s="81"/>
      <c r="DF145" s="81"/>
      <c r="DG145" s="81"/>
      <c r="DH145" s="81"/>
      <c r="DI145" s="81"/>
      <c r="DJ145" s="81"/>
      <c r="DK145" s="81"/>
      <c r="DL145" s="81"/>
      <c r="DM145" s="81"/>
      <c r="DN145" s="81"/>
      <c r="DO145" s="81"/>
      <c r="DP145" s="81"/>
      <c r="DQ145" s="81"/>
      <c r="DR145" s="81"/>
      <c r="DS145" s="81"/>
    </row>
    <row r="146" spans="2:123" x14ac:dyDescent="0.2">
      <c r="B146" s="78"/>
      <c r="C146" s="78"/>
      <c r="D146" s="79"/>
      <c r="E146" s="79"/>
      <c r="F146" s="79"/>
      <c r="G146" s="80"/>
      <c r="H146" s="80"/>
      <c r="I146" s="80"/>
      <c r="J146" s="80"/>
      <c r="K146" s="65"/>
      <c r="L146" s="65"/>
      <c r="M146" s="65"/>
      <c r="N146" s="79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1"/>
      <c r="CX146" s="81"/>
      <c r="CY146" s="81"/>
      <c r="CZ146" s="81"/>
      <c r="DA146" s="81"/>
      <c r="DB146" s="81"/>
      <c r="DC146" s="81"/>
      <c r="DD146" s="81"/>
      <c r="DE146" s="81"/>
      <c r="DF146" s="81"/>
      <c r="DG146" s="81"/>
      <c r="DH146" s="81"/>
      <c r="DI146" s="81"/>
      <c r="DJ146" s="81"/>
      <c r="DK146" s="81"/>
      <c r="DL146" s="81"/>
      <c r="DM146" s="81"/>
      <c r="DN146" s="81"/>
      <c r="DO146" s="81"/>
      <c r="DP146" s="81"/>
      <c r="DQ146" s="81"/>
      <c r="DR146" s="81"/>
      <c r="DS146" s="81"/>
    </row>
    <row r="147" spans="2:123" x14ac:dyDescent="0.2">
      <c r="B147" s="78"/>
      <c r="C147" s="78"/>
      <c r="D147" s="79"/>
      <c r="E147" s="79"/>
      <c r="F147" s="79"/>
      <c r="G147" s="80"/>
      <c r="H147" s="80"/>
      <c r="I147" s="80"/>
      <c r="J147" s="80"/>
      <c r="K147" s="65"/>
      <c r="L147" s="65"/>
      <c r="M147" s="65"/>
      <c r="N147" s="79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1"/>
      <c r="CX147" s="81"/>
      <c r="CY147" s="81"/>
      <c r="CZ147" s="81"/>
      <c r="DA147" s="81"/>
      <c r="DB147" s="81"/>
      <c r="DC147" s="81"/>
      <c r="DD147" s="81"/>
      <c r="DE147" s="81"/>
      <c r="DF147" s="81"/>
      <c r="DG147" s="81"/>
      <c r="DH147" s="81"/>
      <c r="DI147" s="81"/>
      <c r="DJ147" s="81"/>
      <c r="DK147" s="81"/>
      <c r="DL147" s="81"/>
      <c r="DM147" s="81"/>
      <c r="DN147" s="81"/>
      <c r="DO147" s="81"/>
      <c r="DP147" s="81"/>
      <c r="DQ147" s="81"/>
      <c r="DR147" s="81"/>
      <c r="DS147" s="81"/>
    </row>
    <row r="148" spans="2:123" x14ac:dyDescent="0.2">
      <c r="B148" s="78"/>
      <c r="C148" s="78"/>
      <c r="D148" s="79"/>
      <c r="E148" s="79"/>
      <c r="F148" s="79"/>
      <c r="G148" s="80"/>
      <c r="H148" s="80"/>
      <c r="I148" s="80"/>
      <c r="J148" s="80"/>
      <c r="K148" s="65"/>
      <c r="L148" s="65"/>
      <c r="M148" s="65"/>
      <c r="N148" s="79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1"/>
      <c r="CX148" s="81"/>
      <c r="CY148" s="81"/>
      <c r="CZ148" s="81"/>
      <c r="DA148" s="81"/>
      <c r="DB148" s="81"/>
      <c r="DC148" s="81"/>
      <c r="DD148" s="81"/>
      <c r="DE148" s="81"/>
      <c r="DF148" s="81"/>
      <c r="DG148" s="81"/>
      <c r="DH148" s="81"/>
      <c r="DI148" s="81"/>
      <c r="DJ148" s="81"/>
      <c r="DK148" s="81"/>
      <c r="DL148" s="81"/>
      <c r="DM148" s="81"/>
      <c r="DN148" s="81"/>
      <c r="DO148" s="81"/>
      <c r="DP148" s="81"/>
      <c r="DQ148" s="81"/>
      <c r="DR148" s="81"/>
      <c r="DS148" s="81"/>
    </row>
    <row r="149" spans="2:123" x14ac:dyDescent="0.2">
      <c r="B149" s="78"/>
      <c r="C149" s="78"/>
      <c r="D149" s="79"/>
      <c r="E149" s="79"/>
      <c r="F149" s="79"/>
      <c r="G149" s="80"/>
      <c r="H149" s="80"/>
      <c r="I149" s="80"/>
      <c r="J149" s="80"/>
      <c r="K149" s="65"/>
      <c r="L149" s="65"/>
      <c r="M149" s="65"/>
      <c r="N149" s="79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1"/>
      <c r="CX149" s="81"/>
      <c r="CY149" s="81"/>
      <c r="CZ149" s="81"/>
      <c r="DA149" s="81"/>
      <c r="DB149" s="81"/>
      <c r="DC149" s="81"/>
      <c r="DD149" s="81"/>
      <c r="DE149" s="81"/>
      <c r="DF149" s="81"/>
      <c r="DG149" s="81"/>
      <c r="DH149" s="81"/>
      <c r="DI149" s="81"/>
      <c r="DJ149" s="81"/>
      <c r="DK149" s="81"/>
      <c r="DL149" s="81"/>
      <c r="DM149" s="81"/>
      <c r="DN149" s="81"/>
      <c r="DO149" s="81"/>
      <c r="DP149" s="81"/>
      <c r="DQ149" s="81"/>
      <c r="DR149" s="81"/>
      <c r="DS149" s="81"/>
    </row>
    <row r="150" spans="2:123" x14ac:dyDescent="0.2">
      <c r="B150" s="78"/>
      <c r="C150" s="78"/>
      <c r="D150" s="79"/>
      <c r="E150" s="79"/>
      <c r="F150" s="79"/>
      <c r="G150" s="80"/>
      <c r="H150" s="80"/>
      <c r="I150" s="80"/>
      <c r="J150" s="80"/>
      <c r="K150" s="65"/>
      <c r="L150" s="65"/>
      <c r="M150" s="65"/>
      <c r="N150" s="79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1"/>
      <c r="CX150" s="81"/>
      <c r="CY150" s="81"/>
      <c r="CZ150" s="81"/>
      <c r="DA150" s="81"/>
      <c r="DB150" s="81"/>
      <c r="DC150" s="81"/>
      <c r="DD150" s="81"/>
      <c r="DE150" s="81"/>
      <c r="DF150" s="81"/>
      <c r="DG150" s="81"/>
      <c r="DH150" s="81"/>
      <c r="DI150" s="81"/>
      <c r="DJ150" s="81"/>
      <c r="DK150" s="81"/>
      <c r="DL150" s="81"/>
      <c r="DM150" s="81"/>
      <c r="DN150" s="81"/>
      <c r="DO150" s="81"/>
      <c r="DP150" s="81"/>
      <c r="DQ150" s="81"/>
      <c r="DR150" s="81"/>
      <c r="DS150" s="81"/>
    </row>
    <row r="151" spans="2:123" x14ac:dyDescent="0.2">
      <c r="B151" s="78"/>
      <c r="C151" s="78"/>
      <c r="D151" s="79"/>
      <c r="E151" s="79"/>
      <c r="F151" s="79"/>
      <c r="G151" s="80"/>
      <c r="H151" s="80"/>
      <c r="I151" s="80"/>
      <c r="J151" s="80"/>
      <c r="K151" s="65"/>
      <c r="L151" s="65"/>
      <c r="M151" s="65"/>
      <c r="N151" s="79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1"/>
      <c r="CX151" s="81"/>
      <c r="CY151" s="81"/>
      <c r="CZ151" s="81"/>
      <c r="DA151" s="81"/>
      <c r="DB151" s="81"/>
      <c r="DC151" s="81"/>
      <c r="DD151" s="81"/>
      <c r="DE151" s="81"/>
      <c r="DF151" s="81"/>
      <c r="DG151" s="81"/>
      <c r="DH151" s="81"/>
      <c r="DI151" s="81"/>
      <c r="DJ151" s="81"/>
      <c r="DK151" s="81"/>
      <c r="DL151" s="81"/>
      <c r="DM151" s="81"/>
      <c r="DN151" s="81"/>
      <c r="DO151" s="81"/>
      <c r="DP151" s="81"/>
      <c r="DQ151" s="81"/>
      <c r="DR151" s="81"/>
      <c r="DS151" s="81"/>
    </row>
    <row r="152" spans="2:123" x14ac:dyDescent="0.2">
      <c r="B152" s="78"/>
      <c r="C152" s="78"/>
      <c r="D152" s="79"/>
      <c r="E152" s="79"/>
      <c r="F152" s="79"/>
      <c r="G152" s="80"/>
      <c r="H152" s="80"/>
      <c r="I152" s="80"/>
      <c r="J152" s="80"/>
      <c r="K152" s="65"/>
      <c r="L152" s="65"/>
      <c r="M152" s="65"/>
      <c r="N152" s="79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1"/>
      <c r="CX152" s="81"/>
      <c r="CY152" s="81"/>
      <c r="CZ152" s="81"/>
      <c r="DA152" s="81"/>
      <c r="DB152" s="81"/>
      <c r="DC152" s="81"/>
      <c r="DD152" s="81"/>
      <c r="DE152" s="81"/>
      <c r="DF152" s="81"/>
      <c r="DG152" s="81"/>
      <c r="DH152" s="81"/>
      <c r="DI152" s="81"/>
      <c r="DJ152" s="81"/>
      <c r="DK152" s="81"/>
      <c r="DL152" s="81"/>
      <c r="DM152" s="81"/>
      <c r="DN152" s="81"/>
      <c r="DO152" s="81"/>
      <c r="DP152" s="81"/>
      <c r="DQ152" s="81"/>
      <c r="DR152" s="81"/>
      <c r="DS152" s="81"/>
    </row>
    <row r="153" spans="2:123" x14ac:dyDescent="0.2">
      <c r="B153" s="78"/>
      <c r="C153" s="78"/>
      <c r="D153" s="79"/>
      <c r="E153" s="79"/>
      <c r="F153" s="79"/>
      <c r="G153" s="80"/>
      <c r="H153" s="80"/>
      <c r="I153" s="80"/>
      <c r="J153" s="80"/>
      <c r="K153" s="65"/>
      <c r="L153" s="65"/>
      <c r="M153" s="65"/>
      <c r="N153" s="79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1"/>
      <c r="CX153" s="81"/>
      <c r="CY153" s="81"/>
      <c r="CZ153" s="81"/>
      <c r="DA153" s="81"/>
      <c r="DB153" s="81"/>
      <c r="DC153" s="81"/>
      <c r="DD153" s="81"/>
      <c r="DE153" s="81"/>
      <c r="DF153" s="81"/>
      <c r="DG153" s="81"/>
      <c r="DH153" s="81"/>
      <c r="DI153" s="81"/>
      <c r="DJ153" s="81"/>
      <c r="DK153" s="81"/>
      <c r="DL153" s="81"/>
      <c r="DM153" s="81"/>
      <c r="DN153" s="81"/>
      <c r="DO153" s="81"/>
      <c r="DP153" s="81"/>
      <c r="DQ153" s="81"/>
      <c r="DR153" s="81"/>
      <c r="DS153" s="81"/>
    </row>
    <row r="154" spans="2:123" x14ac:dyDescent="0.2">
      <c r="B154" s="78"/>
      <c r="C154" s="78"/>
      <c r="D154" s="79"/>
      <c r="E154" s="79"/>
      <c r="F154" s="79"/>
      <c r="G154" s="80"/>
      <c r="H154" s="80"/>
      <c r="I154" s="80"/>
      <c r="J154" s="80"/>
      <c r="K154" s="65"/>
      <c r="L154" s="65"/>
      <c r="M154" s="65"/>
      <c r="N154" s="79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1"/>
      <c r="CX154" s="81"/>
      <c r="CY154" s="81"/>
      <c r="CZ154" s="81"/>
      <c r="DA154" s="81"/>
      <c r="DB154" s="81"/>
      <c r="DC154" s="81"/>
      <c r="DD154" s="81"/>
      <c r="DE154" s="81"/>
      <c r="DF154" s="81"/>
      <c r="DG154" s="81"/>
      <c r="DH154" s="81"/>
      <c r="DI154" s="81"/>
      <c r="DJ154" s="81"/>
      <c r="DK154" s="81"/>
      <c r="DL154" s="81"/>
      <c r="DM154" s="81"/>
      <c r="DN154" s="81"/>
      <c r="DO154" s="81"/>
      <c r="DP154" s="81"/>
      <c r="DQ154" s="81"/>
      <c r="DR154" s="81"/>
      <c r="DS154" s="81"/>
    </row>
    <row r="155" spans="2:123" x14ac:dyDescent="0.2">
      <c r="B155" s="78"/>
      <c r="C155" s="78"/>
      <c r="D155" s="79"/>
      <c r="E155" s="79"/>
      <c r="F155" s="79"/>
      <c r="G155" s="80"/>
      <c r="H155" s="80"/>
      <c r="I155" s="80"/>
      <c r="J155" s="80"/>
      <c r="K155" s="65"/>
      <c r="L155" s="65"/>
      <c r="M155" s="65"/>
      <c r="N155" s="79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1"/>
      <c r="CX155" s="81"/>
      <c r="CY155" s="81"/>
      <c r="CZ155" s="81"/>
      <c r="DA155" s="81"/>
      <c r="DB155" s="81"/>
      <c r="DC155" s="81"/>
      <c r="DD155" s="81"/>
      <c r="DE155" s="81"/>
      <c r="DF155" s="81"/>
      <c r="DG155" s="81"/>
      <c r="DH155" s="81"/>
      <c r="DI155" s="81"/>
      <c r="DJ155" s="81"/>
      <c r="DK155" s="81"/>
      <c r="DL155" s="81"/>
      <c r="DM155" s="81"/>
      <c r="DN155" s="81"/>
      <c r="DO155" s="81"/>
      <c r="DP155" s="81"/>
      <c r="DQ155" s="81"/>
      <c r="DR155" s="81"/>
      <c r="DS155" s="81"/>
    </row>
    <row r="156" spans="2:123" x14ac:dyDescent="0.2">
      <c r="B156" s="78"/>
      <c r="C156" s="78"/>
      <c r="D156" s="79"/>
      <c r="E156" s="79"/>
      <c r="F156" s="79"/>
      <c r="G156" s="80"/>
      <c r="H156" s="80"/>
      <c r="I156" s="80"/>
      <c r="J156" s="80"/>
      <c r="K156" s="65"/>
      <c r="L156" s="65"/>
      <c r="M156" s="65"/>
      <c r="N156" s="79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1"/>
      <c r="CX156" s="81"/>
      <c r="CY156" s="81"/>
      <c r="CZ156" s="81"/>
      <c r="DA156" s="81"/>
      <c r="DB156" s="81"/>
      <c r="DC156" s="81"/>
      <c r="DD156" s="81"/>
      <c r="DE156" s="81"/>
      <c r="DF156" s="81"/>
      <c r="DG156" s="81"/>
      <c r="DH156" s="81"/>
      <c r="DI156" s="81"/>
      <c r="DJ156" s="81"/>
      <c r="DK156" s="81"/>
      <c r="DL156" s="81"/>
      <c r="DM156" s="81"/>
      <c r="DN156" s="81"/>
      <c r="DO156" s="81"/>
      <c r="DP156" s="81"/>
      <c r="DQ156" s="81"/>
      <c r="DR156" s="81"/>
      <c r="DS156" s="81"/>
    </row>
    <row r="157" spans="2:123" x14ac:dyDescent="0.2">
      <c r="B157" s="78"/>
      <c r="C157" s="78"/>
      <c r="D157" s="79"/>
      <c r="E157" s="79"/>
      <c r="F157" s="79"/>
      <c r="G157" s="80"/>
      <c r="H157" s="80"/>
      <c r="I157" s="80"/>
      <c r="J157" s="80"/>
      <c r="K157" s="65"/>
      <c r="L157" s="65"/>
      <c r="M157" s="65"/>
      <c r="N157" s="79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</row>
    <row r="158" spans="2:123" x14ac:dyDescent="0.2">
      <c r="B158" s="78"/>
      <c r="C158" s="78"/>
      <c r="D158" s="79"/>
      <c r="E158" s="79"/>
      <c r="F158" s="79"/>
      <c r="G158" s="80"/>
      <c r="H158" s="80"/>
      <c r="I158" s="80"/>
      <c r="J158" s="80"/>
      <c r="K158" s="65"/>
      <c r="L158" s="65"/>
      <c r="M158" s="65"/>
      <c r="N158" s="79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1"/>
      <c r="CX158" s="81"/>
      <c r="CY158" s="81"/>
      <c r="CZ158" s="81"/>
      <c r="DA158" s="81"/>
      <c r="DB158" s="81"/>
      <c r="DC158" s="81"/>
      <c r="DD158" s="81"/>
      <c r="DE158" s="81"/>
      <c r="DF158" s="81"/>
      <c r="DG158" s="81"/>
      <c r="DH158" s="81"/>
      <c r="DI158" s="81"/>
      <c r="DJ158" s="81"/>
      <c r="DK158" s="81"/>
      <c r="DL158" s="81"/>
      <c r="DM158" s="81"/>
      <c r="DN158" s="81"/>
      <c r="DO158" s="81"/>
      <c r="DP158" s="81"/>
      <c r="DQ158" s="81"/>
      <c r="DR158" s="81"/>
      <c r="DS158" s="81"/>
    </row>
    <row r="159" spans="2:123" x14ac:dyDescent="0.2">
      <c r="B159" s="78"/>
      <c r="C159" s="78"/>
      <c r="D159" s="79"/>
      <c r="E159" s="79"/>
      <c r="F159" s="79"/>
      <c r="G159" s="80"/>
      <c r="H159" s="80"/>
      <c r="I159" s="80"/>
      <c r="J159" s="80"/>
      <c r="K159" s="65"/>
      <c r="L159" s="65"/>
      <c r="M159" s="65"/>
      <c r="N159" s="79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1"/>
      <c r="CX159" s="81"/>
      <c r="CY159" s="81"/>
      <c r="CZ159" s="81"/>
      <c r="DA159" s="81"/>
      <c r="DB159" s="81"/>
      <c r="DC159" s="81"/>
      <c r="DD159" s="81"/>
      <c r="DE159" s="81"/>
      <c r="DF159" s="81"/>
      <c r="DG159" s="81"/>
      <c r="DH159" s="81"/>
      <c r="DI159" s="81"/>
      <c r="DJ159" s="81"/>
      <c r="DK159" s="81"/>
      <c r="DL159" s="81"/>
      <c r="DM159" s="81"/>
      <c r="DN159" s="81"/>
      <c r="DO159" s="81"/>
      <c r="DP159" s="81"/>
      <c r="DQ159" s="81"/>
      <c r="DR159" s="81"/>
      <c r="DS159" s="81"/>
    </row>
    <row r="160" spans="2:123" x14ac:dyDescent="0.2">
      <c r="B160" s="78"/>
      <c r="C160" s="78"/>
      <c r="D160" s="79"/>
      <c r="E160" s="79"/>
      <c r="F160" s="79"/>
      <c r="G160" s="80"/>
      <c r="H160" s="80"/>
      <c r="I160" s="80"/>
      <c r="J160" s="80"/>
      <c r="K160" s="65"/>
      <c r="L160" s="65"/>
      <c r="M160" s="65"/>
      <c r="N160" s="79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1"/>
      <c r="CX160" s="81"/>
      <c r="CY160" s="81"/>
      <c r="CZ160" s="81"/>
      <c r="DA160" s="81"/>
      <c r="DB160" s="81"/>
      <c r="DC160" s="81"/>
      <c r="DD160" s="81"/>
      <c r="DE160" s="81"/>
      <c r="DF160" s="81"/>
      <c r="DG160" s="81"/>
      <c r="DH160" s="81"/>
      <c r="DI160" s="81"/>
      <c r="DJ160" s="81"/>
      <c r="DK160" s="81"/>
      <c r="DL160" s="81"/>
      <c r="DM160" s="81"/>
      <c r="DN160" s="81"/>
      <c r="DO160" s="81"/>
      <c r="DP160" s="81"/>
      <c r="DQ160" s="81"/>
      <c r="DR160" s="81"/>
      <c r="DS160" s="81"/>
    </row>
    <row r="161" spans="2:123" x14ac:dyDescent="0.2">
      <c r="B161" s="78"/>
      <c r="C161" s="78"/>
      <c r="D161" s="79"/>
      <c r="E161" s="79"/>
      <c r="F161" s="79"/>
      <c r="G161" s="80"/>
      <c r="H161" s="80"/>
      <c r="I161" s="80"/>
      <c r="J161" s="80"/>
      <c r="K161" s="65"/>
      <c r="L161" s="65"/>
      <c r="M161" s="65"/>
      <c r="N161" s="79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1"/>
      <c r="CX161" s="81"/>
      <c r="CY161" s="81"/>
      <c r="CZ161" s="81"/>
      <c r="DA161" s="81"/>
      <c r="DB161" s="81"/>
      <c r="DC161" s="81"/>
      <c r="DD161" s="81"/>
      <c r="DE161" s="81"/>
      <c r="DF161" s="81"/>
      <c r="DG161" s="81"/>
      <c r="DH161" s="81"/>
      <c r="DI161" s="81"/>
      <c r="DJ161" s="81"/>
      <c r="DK161" s="81"/>
      <c r="DL161" s="81"/>
      <c r="DM161" s="81"/>
      <c r="DN161" s="81"/>
      <c r="DO161" s="81"/>
      <c r="DP161" s="81"/>
      <c r="DQ161" s="81"/>
      <c r="DR161" s="81"/>
      <c r="DS161" s="81"/>
    </row>
    <row r="162" spans="2:123" x14ac:dyDescent="0.2">
      <c r="B162" s="78"/>
      <c r="C162" s="78"/>
      <c r="D162" s="79"/>
      <c r="E162" s="79"/>
      <c r="F162" s="79"/>
      <c r="G162" s="80"/>
      <c r="H162" s="80"/>
      <c r="I162" s="80"/>
      <c r="J162" s="80"/>
      <c r="K162" s="65"/>
      <c r="L162" s="65"/>
      <c r="M162" s="65"/>
      <c r="N162" s="79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</row>
    <row r="163" spans="2:123" x14ac:dyDescent="0.2">
      <c r="B163" s="78"/>
      <c r="C163" s="78"/>
      <c r="D163" s="79"/>
      <c r="E163" s="79"/>
      <c r="F163" s="79"/>
      <c r="G163" s="80"/>
      <c r="H163" s="80"/>
      <c r="I163" s="80"/>
      <c r="J163" s="80"/>
      <c r="K163" s="65"/>
      <c r="L163" s="65"/>
      <c r="M163" s="65"/>
      <c r="N163" s="79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1"/>
      <c r="CX163" s="81"/>
      <c r="CY163" s="81"/>
      <c r="CZ163" s="81"/>
      <c r="DA163" s="81"/>
      <c r="DB163" s="81"/>
      <c r="DC163" s="81"/>
      <c r="DD163" s="81"/>
      <c r="DE163" s="81"/>
      <c r="DF163" s="81"/>
      <c r="DG163" s="81"/>
      <c r="DH163" s="81"/>
      <c r="DI163" s="81"/>
      <c r="DJ163" s="81"/>
      <c r="DK163" s="81"/>
      <c r="DL163" s="81"/>
      <c r="DM163" s="81"/>
      <c r="DN163" s="81"/>
      <c r="DO163" s="81"/>
      <c r="DP163" s="81"/>
      <c r="DQ163" s="81"/>
      <c r="DR163" s="81"/>
      <c r="DS163" s="81"/>
    </row>
    <row r="164" spans="2:123" x14ac:dyDescent="0.2">
      <c r="B164" s="78"/>
      <c r="C164" s="78"/>
      <c r="D164" s="79"/>
      <c r="E164" s="79"/>
      <c r="F164" s="79"/>
      <c r="G164" s="80"/>
      <c r="H164" s="80"/>
      <c r="I164" s="80"/>
      <c r="J164" s="80"/>
      <c r="K164" s="65"/>
      <c r="L164" s="65"/>
      <c r="M164" s="65"/>
      <c r="N164" s="79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1"/>
      <c r="CX164" s="81"/>
      <c r="CY164" s="81"/>
      <c r="CZ164" s="81"/>
      <c r="DA164" s="81"/>
      <c r="DB164" s="81"/>
      <c r="DC164" s="81"/>
      <c r="DD164" s="81"/>
      <c r="DE164" s="81"/>
      <c r="DF164" s="81"/>
      <c r="DG164" s="81"/>
      <c r="DH164" s="81"/>
      <c r="DI164" s="81"/>
      <c r="DJ164" s="81"/>
      <c r="DK164" s="81"/>
      <c r="DL164" s="81"/>
      <c r="DM164" s="81"/>
      <c r="DN164" s="81"/>
      <c r="DO164" s="81"/>
      <c r="DP164" s="81"/>
      <c r="DQ164" s="81"/>
      <c r="DR164" s="81"/>
      <c r="DS164" s="81"/>
    </row>
    <row r="165" spans="2:123" x14ac:dyDescent="0.2">
      <c r="B165" s="78"/>
      <c r="C165" s="78"/>
      <c r="D165" s="79"/>
      <c r="E165" s="79"/>
      <c r="F165" s="79"/>
      <c r="G165" s="80"/>
      <c r="H165" s="80"/>
      <c r="I165" s="80"/>
      <c r="J165" s="80"/>
      <c r="K165" s="65"/>
      <c r="L165" s="65"/>
      <c r="M165" s="65"/>
      <c r="N165" s="79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81"/>
      <c r="DF165" s="81"/>
      <c r="DG165" s="81"/>
      <c r="DH165" s="81"/>
      <c r="DI165" s="81"/>
      <c r="DJ165" s="81"/>
      <c r="DK165" s="81"/>
      <c r="DL165" s="81"/>
      <c r="DM165" s="81"/>
      <c r="DN165" s="81"/>
      <c r="DO165" s="81"/>
      <c r="DP165" s="81"/>
      <c r="DQ165" s="81"/>
      <c r="DR165" s="81"/>
      <c r="DS165" s="81"/>
    </row>
    <row r="166" spans="2:123" x14ac:dyDescent="0.2">
      <c r="B166" s="78"/>
      <c r="C166" s="78"/>
      <c r="D166" s="79"/>
      <c r="E166" s="79"/>
      <c r="F166" s="79"/>
      <c r="G166" s="80"/>
      <c r="H166" s="80"/>
      <c r="I166" s="80"/>
      <c r="J166" s="80"/>
      <c r="K166" s="65"/>
      <c r="L166" s="65"/>
      <c r="M166" s="65"/>
      <c r="N166" s="79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81"/>
      <c r="DF166" s="81"/>
      <c r="DG166" s="81"/>
      <c r="DH166" s="81"/>
      <c r="DI166" s="81"/>
      <c r="DJ166" s="81"/>
      <c r="DK166" s="81"/>
      <c r="DL166" s="81"/>
      <c r="DM166" s="81"/>
      <c r="DN166" s="81"/>
      <c r="DO166" s="81"/>
      <c r="DP166" s="81"/>
      <c r="DQ166" s="81"/>
      <c r="DR166" s="81"/>
      <c r="DS166" s="81"/>
    </row>
    <row r="167" spans="2:123" x14ac:dyDescent="0.2">
      <c r="B167" s="78"/>
      <c r="C167" s="78"/>
      <c r="D167" s="79"/>
      <c r="E167" s="79"/>
      <c r="F167" s="79"/>
      <c r="G167" s="80"/>
      <c r="H167" s="80"/>
      <c r="I167" s="80"/>
      <c r="J167" s="80"/>
      <c r="K167" s="65"/>
      <c r="L167" s="65"/>
      <c r="M167" s="65"/>
      <c r="N167" s="79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81"/>
      <c r="DF167" s="81"/>
      <c r="DG167" s="81"/>
      <c r="DH167" s="81"/>
      <c r="DI167" s="81"/>
      <c r="DJ167" s="81"/>
      <c r="DK167" s="81"/>
      <c r="DL167" s="81"/>
      <c r="DM167" s="81"/>
      <c r="DN167" s="81"/>
      <c r="DO167" s="81"/>
      <c r="DP167" s="81"/>
      <c r="DQ167" s="81"/>
      <c r="DR167" s="81"/>
      <c r="DS167" s="81"/>
    </row>
    <row r="168" spans="2:123" x14ac:dyDescent="0.2">
      <c r="B168" s="78"/>
      <c r="C168" s="78"/>
      <c r="D168" s="79"/>
      <c r="E168" s="79"/>
      <c r="F168" s="79"/>
      <c r="G168" s="80"/>
      <c r="H168" s="80"/>
      <c r="I168" s="80"/>
      <c r="J168" s="80"/>
      <c r="K168" s="65"/>
      <c r="L168" s="65"/>
      <c r="M168" s="65"/>
      <c r="N168" s="79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</row>
    <row r="169" spans="2:123" x14ac:dyDescent="0.2">
      <c r="B169" s="78"/>
      <c r="C169" s="78"/>
      <c r="D169" s="79"/>
      <c r="E169" s="79"/>
      <c r="F169" s="79"/>
      <c r="G169" s="80"/>
      <c r="H169" s="80"/>
      <c r="I169" s="80"/>
      <c r="J169" s="80"/>
      <c r="K169" s="65"/>
      <c r="L169" s="65"/>
      <c r="M169" s="65"/>
      <c r="N169" s="79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</row>
    <row r="170" spans="2:123" x14ac:dyDescent="0.2">
      <c r="B170" s="78"/>
      <c r="C170" s="78"/>
      <c r="D170" s="79"/>
      <c r="E170" s="79"/>
      <c r="F170" s="79"/>
      <c r="G170" s="80"/>
      <c r="H170" s="80"/>
      <c r="I170" s="80"/>
      <c r="J170" s="80"/>
      <c r="K170" s="65"/>
      <c r="L170" s="65"/>
      <c r="M170" s="65"/>
      <c r="N170" s="79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</row>
    <row r="171" spans="2:123" x14ac:dyDescent="0.2">
      <c r="B171" s="78"/>
      <c r="C171" s="78"/>
      <c r="D171" s="79"/>
      <c r="E171" s="79"/>
      <c r="F171" s="79"/>
      <c r="G171" s="80"/>
      <c r="H171" s="80"/>
      <c r="I171" s="80"/>
      <c r="J171" s="80"/>
      <c r="K171" s="65"/>
      <c r="L171" s="65"/>
      <c r="M171" s="65"/>
      <c r="N171" s="79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81"/>
      <c r="DF171" s="81"/>
      <c r="DG171" s="81"/>
      <c r="DH171" s="81"/>
      <c r="DI171" s="81"/>
      <c r="DJ171" s="81"/>
      <c r="DK171" s="81"/>
      <c r="DL171" s="81"/>
      <c r="DM171" s="81"/>
      <c r="DN171" s="81"/>
      <c r="DO171" s="81"/>
      <c r="DP171" s="81"/>
      <c r="DQ171" s="81"/>
      <c r="DR171" s="81"/>
      <c r="DS171" s="81"/>
    </row>
    <row r="172" spans="2:123" x14ac:dyDescent="0.2">
      <c r="B172" s="78"/>
      <c r="C172" s="78"/>
      <c r="D172" s="79"/>
      <c r="E172" s="79"/>
      <c r="F172" s="79"/>
      <c r="G172" s="80"/>
      <c r="H172" s="80"/>
      <c r="I172" s="80"/>
      <c r="J172" s="80"/>
      <c r="K172" s="65"/>
      <c r="L172" s="65"/>
      <c r="M172" s="65"/>
      <c r="N172" s="79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81"/>
      <c r="DF172" s="81"/>
      <c r="DG172" s="81"/>
      <c r="DH172" s="81"/>
      <c r="DI172" s="81"/>
      <c r="DJ172" s="81"/>
      <c r="DK172" s="81"/>
      <c r="DL172" s="81"/>
      <c r="DM172" s="81"/>
      <c r="DN172" s="81"/>
      <c r="DO172" s="81"/>
      <c r="DP172" s="81"/>
      <c r="DQ172" s="81"/>
      <c r="DR172" s="81"/>
      <c r="DS172" s="81"/>
    </row>
    <row r="173" spans="2:123" x14ac:dyDescent="0.2">
      <c r="B173" s="78"/>
      <c r="C173" s="78"/>
      <c r="D173" s="79"/>
      <c r="E173" s="79"/>
      <c r="F173" s="79"/>
      <c r="G173" s="80"/>
      <c r="H173" s="80"/>
      <c r="I173" s="80"/>
      <c r="J173" s="80"/>
      <c r="K173" s="65"/>
      <c r="L173" s="65"/>
      <c r="M173" s="65"/>
      <c r="N173" s="79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81"/>
      <c r="DF173" s="81"/>
      <c r="DG173" s="81"/>
      <c r="DH173" s="81"/>
      <c r="DI173" s="81"/>
      <c r="DJ173" s="81"/>
      <c r="DK173" s="81"/>
      <c r="DL173" s="81"/>
      <c r="DM173" s="81"/>
      <c r="DN173" s="81"/>
      <c r="DO173" s="81"/>
      <c r="DP173" s="81"/>
      <c r="DQ173" s="81"/>
      <c r="DR173" s="81"/>
      <c r="DS173" s="81"/>
    </row>
    <row r="174" spans="2:123" x14ac:dyDescent="0.2">
      <c r="B174" s="78"/>
      <c r="C174" s="78"/>
      <c r="D174" s="79"/>
      <c r="E174" s="79"/>
      <c r="F174" s="79"/>
      <c r="G174" s="80"/>
      <c r="H174" s="80"/>
      <c r="I174" s="80"/>
      <c r="J174" s="80"/>
      <c r="K174" s="65"/>
      <c r="L174" s="65"/>
      <c r="M174" s="65"/>
      <c r="N174" s="79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81"/>
      <c r="DF174" s="81"/>
      <c r="DG174" s="81"/>
      <c r="DH174" s="81"/>
      <c r="DI174" s="81"/>
      <c r="DJ174" s="81"/>
      <c r="DK174" s="81"/>
      <c r="DL174" s="81"/>
      <c r="DM174" s="81"/>
      <c r="DN174" s="81"/>
      <c r="DO174" s="81"/>
      <c r="DP174" s="81"/>
      <c r="DQ174" s="81"/>
      <c r="DR174" s="81"/>
      <c r="DS174" s="81"/>
    </row>
    <row r="175" spans="2:123" x14ac:dyDescent="0.2">
      <c r="B175" s="78"/>
      <c r="C175" s="78"/>
      <c r="D175" s="79"/>
      <c r="E175" s="79"/>
      <c r="F175" s="79"/>
      <c r="G175" s="80"/>
      <c r="H175" s="80"/>
      <c r="I175" s="80"/>
      <c r="J175" s="80"/>
      <c r="K175" s="65"/>
      <c r="L175" s="65"/>
      <c r="M175" s="65"/>
      <c r="N175" s="79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81"/>
      <c r="DF175" s="81"/>
      <c r="DG175" s="81"/>
      <c r="DH175" s="81"/>
      <c r="DI175" s="81"/>
      <c r="DJ175" s="81"/>
      <c r="DK175" s="81"/>
      <c r="DL175" s="81"/>
      <c r="DM175" s="81"/>
      <c r="DN175" s="81"/>
      <c r="DO175" s="81"/>
      <c r="DP175" s="81"/>
      <c r="DQ175" s="81"/>
      <c r="DR175" s="81"/>
      <c r="DS175" s="81"/>
    </row>
    <row r="176" spans="2:123" x14ac:dyDescent="0.2">
      <c r="B176" s="78"/>
      <c r="C176" s="78"/>
      <c r="D176" s="79"/>
      <c r="E176" s="79"/>
      <c r="F176" s="79"/>
      <c r="G176" s="80"/>
      <c r="H176" s="80"/>
      <c r="I176" s="80"/>
      <c r="J176" s="80"/>
      <c r="K176" s="65"/>
      <c r="L176" s="65"/>
      <c r="M176" s="65"/>
      <c r="N176" s="79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</row>
    <row r="177" spans="2:123" x14ac:dyDescent="0.2">
      <c r="B177" s="78"/>
      <c r="C177" s="78"/>
      <c r="D177" s="79"/>
      <c r="E177" s="79"/>
      <c r="F177" s="79"/>
      <c r="G177" s="80"/>
      <c r="H177" s="80"/>
      <c r="I177" s="80"/>
      <c r="J177" s="80"/>
      <c r="K177" s="65"/>
      <c r="L177" s="65"/>
      <c r="M177" s="65"/>
      <c r="N177" s="79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81"/>
      <c r="DF177" s="81"/>
      <c r="DG177" s="81"/>
      <c r="DH177" s="81"/>
      <c r="DI177" s="81"/>
      <c r="DJ177" s="81"/>
      <c r="DK177" s="81"/>
      <c r="DL177" s="81"/>
      <c r="DM177" s="81"/>
      <c r="DN177" s="81"/>
      <c r="DO177" s="81"/>
      <c r="DP177" s="81"/>
      <c r="DQ177" s="81"/>
      <c r="DR177" s="81"/>
      <c r="DS177" s="81"/>
    </row>
    <row r="178" spans="2:123" x14ac:dyDescent="0.2">
      <c r="B178" s="78"/>
      <c r="C178" s="78"/>
      <c r="D178" s="79"/>
      <c r="E178" s="79"/>
      <c r="F178" s="79"/>
      <c r="G178" s="80"/>
      <c r="H178" s="80"/>
      <c r="I178" s="80"/>
      <c r="J178" s="80"/>
      <c r="K178" s="65"/>
      <c r="L178" s="65"/>
      <c r="M178" s="65"/>
      <c r="N178" s="79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1"/>
      <c r="CX178" s="81"/>
      <c r="CY178" s="81"/>
      <c r="CZ178" s="81"/>
      <c r="DA178" s="81"/>
      <c r="DB178" s="81"/>
      <c r="DC178" s="81"/>
      <c r="DD178" s="81"/>
      <c r="DE178" s="81"/>
      <c r="DF178" s="81"/>
      <c r="DG178" s="81"/>
      <c r="DH178" s="81"/>
      <c r="DI178" s="81"/>
      <c r="DJ178" s="81"/>
      <c r="DK178" s="81"/>
      <c r="DL178" s="81"/>
      <c r="DM178" s="81"/>
      <c r="DN178" s="81"/>
      <c r="DO178" s="81"/>
      <c r="DP178" s="81"/>
      <c r="DQ178" s="81"/>
      <c r="DR178" s="81"/>
      <c r="DS178" s="81"/>
    </row>
    <row r="179" spans="2:123" x14ac:dyDescent="0.2">
      <c r="B179" s="78"/>
      <c r="C179" s="78"/>
      <c r="D179" s="79"/>
      <c r="E179" s="79"/>
      <c r="F179" s="79"/>
      <c r="G179" s="80"/>
      <c r="H179" s="80"/>
      <c r="I179" s="80"/>
      <c r="J179" s="80"/>
      <c r="K179" s="65"/>
      <c r="L179" s="65"/>
      <c r="M179" s="65"/>
      <c r="N179" s="79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1"/>
      <c r="CX179" s="81"/>
      <c r="CY179" s="81"/>
      <c r="CZ179" s="81"/>
      <c r="DA179" s="81"/>
      <c r="DB179" s="81"/>
      <c r="DC179" s="81"/>
      <c r="DD179" s="81"/>
      <c r="DE179" s="81"/>
      <c r="DF179" s="81"/>
      <c r="DG179" s="81"/>
      <c r="DH179" s="81"/>
      <c r="DI179" s="81"/>
      <c r="DJ179" s="81"/>
      <c r="DK179" s="81"/>
      <c r="DL179" s="81"/>
      <c r="DM179" s="81"/>
      <c r="DN179" s="81"/>
      <c r="DO179" s="81"/>
      <c r="DP179" s="81"/>
      <c r="DQ179" s="81"/>
      <c r="DR179" s="81"/>
      <c r="DS179" s="81"/>
    </row>
    <row r="180" spans="2:123" x14ac:dyDescent="0.2">
      <c r="B180" s="78"/>
      <c r="C180" s="78"/>
      <c r="D180" s="79"/>
      <c r="E180" s="79"/>
      <c r="F180" s="79"/>
      <c r="G180" s="80"/>
      <c r="H180" s="80"/>
      <c r="I180" s="80"/>
      <c r="J180" s="80"/>
      <c r="K180" s="65"/>
      <c r="L180" s="65"/>
      <c r="M180" s="65"/>
      <c r="N180" s="79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1"/>
      <c r="CX180" s="81"/>
      <c r="CY180" s="81"/>
      <c r="CZ180" s="81"/>
      <c r="DA180" s="81"/>
      <c r="DB180" s="81"/>
      <c r="DC180" s="81"/>
      <c r="DD180" s="81"/>
      <c r="DE180" s="81"/>
      <c r="DF180" s="81"/>
      <c r="DG180" s="81"/>
      <c r="DH180" s="81"/>
      <c r="DI180" s="81"/>
      <c r="DJ180" s="81"/>
      <c r="DK180" s="81"/>
      <c r="DL180" s="81"/>
      <c r="DM180" s="81"/>
      <c r="DN180" s="81"/>
      <c r="DO180" s="81"/>
      <c r="DP180" s="81"/>
      <c r="DQ180" s="81"/>
      <c r="DR180" s="81"/>
      <c r="DS180" s="81"/>
    </row>
    <row r="181" spans="2:123" x14ac:dyDescent="0.2">
      <c r="B181" s="78"/>
      <c r="C181" s="78"/>
      <c r="D181" s="79"/>
      <c r="E181" s="79"/>
      <c r="F181" s="79"/>
      <c r="G181" s="80"/>
      <c r="H181" s="80"/>
      <c r="I181" s="80"/>
      <c r="J181" s="80"/>
      <c r="K181" s="65"/>
      <c r="L181" s="65"/>
      <c r="M181" s="65"/>
      <c r="N181" s="79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1"/>
      <c r="CX181" s="81"/>
      <c r="CY181" s="81"/>
      <c r="CZ181" s="81"/>
      <c r="DA181" s="81"/>
      <c r="DB181" s="81"/>
      <c r="DC181" s="81"/>
      <c r="DD181" s="81"/>
      <c r="DE181" s="81"/>
      <c r="DF181" s="81"/>
      <c r="DG181" s="81"/>
      <c r="DH181" s="81"/>
      <c r="DI181" s="81"/>
      <c r="DJ181" s="81"/>
      <c r="DK181" s="81"/>
      <c r="DL181" s="81"/>
      <c r="DM181" s="81"/>
      <c r="DN181" s="81"/>
      <c r="DO181" s="81"/>
      <c r="DP181" s="81"/>
      <c r="DQ181" s="81"/>
      <c r="DR181" s="81"/>
      <c r="DS181" s="81"/>
    </row>
    <row r="182" spans="2:123" x14ac:dyDescent="0.2">
      <c r="B182" s="78"/>
      <c r="C182" s="78"/>
      <c r="D182" s="79"/>
      <c r="E182" s="79"/>
      <c r="F182" s="79"/>
      <c r="G182" s="80"/>
      <c r="H182" s="80"/>
      <c r="I182" s="80"/>
      <c r="J182" s="80"/>
      <c r="K182" s="65"/>
      <c r="L182" s="65"/>
      <c r="M182" s="65"/>
      <c r="N182" s="79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</row>
    <row r="183" spans="2:123" x14ac:dyDescent="0.2">
      <c r="B183" s="78"/>
      <c r="C183" s="78"/>
      <c r="D183" s="79"/>
      <c r="E183" s="79"/>
      <c r="F183" s="79"/>
      <c r="G183" s="80"/>
      <c r="H183" s="80"/>
      <c r="I183" s="80"/>
      <c r="J183" s="80"/>
      <c r="K183" s="65"/>
      <c r="L183" s="65"/>
      <c r="M183" s="65"/>
      <c r="N183" s="79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1"/>
      <c r="CX183" s="81"/>
      <c r="CY183" s="81"/>
      <c r="CZ183" s="81"/>
      <c r="DA183" s="81"/>
      <c r="DB183" s="81"/>
      <c r="DC183" s="81"/>
      <c r="DD183" s="81"/>
      <c r="DE183" s="81"/>
      <c r="DF183" s="81"/>
      <c r="DG183" s="81"/>
      <c r="DH183" s="81"/>
      <c r="DI183" s="81"/>
      <c r="DJ183" s="81"/>
      <c r="DK183" s="81"/>
      <c r="DL183" s="81"/>
      <c r="DM183" s="81"/>
      <c r="DN183" s="81"/>
      <c r="DO183" s="81"/>
      <c r="DP183" s="81"/>
      <c r="DQ183" s="81"/>
      <c r="DR183" s="81"/>
      <c r="DS183" s="81"/>
    </row>
    <row r="184" spans="2:123" x14ac:dyDescent="0.2">
      <c r="B184" s="78"/>
      <c r="C184" s="78"/>
      <c r="D184" s="79"/>
      <c r="E184" s="79"/>
      <c r="F184" s="79"/>
      <c r="G184" s="80"/>
      <c r="H184" s="80"/>
      <c r="I184" s="80"/>
      <c r="J184" s="80"/>
      <c r="K184" s="65"/>
      <c r="L184" s="65"/>
      <c r="M184" s="65"/>
      <c r="N184" s="79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1"/>
      <c r="CX184" s="81"/>
      <c r="CY184" s="81"/>
      <c r="CZ184" s="81"/>
      <c r="DA184" s="81"/>
      <c r="DB184" s="81"/>
      <c r="DC184" s="81"/>
      <c r="DD184" s="81"/>
      <c r="DE184" s="81"/>
      <c r="DF184" s="81"/>
      <c r="DG184" s="81"/>
      <c r="DH184" s="81"/>
      <c r="DI184" s="81"/>
      <c r="DJ184" s="81"/>
      <c r="DK184" s="81"/>
      <c r="DL184" s="81"/>
      <c r="DM184" s="81"/>
      <c r="DN184" s="81"/>
      <c r="DO184" s="81"/>
      <c r="DP184" s="81"/>
      <c r="DQ184" s="81"/>
      <c r="DR184" s="81"/>
      <c r="DS184" s="81"/>
    </row>
    <row r="185" spans="2:123" x14ac:dyDescent="0.2">
      <c r="B185" s="78"/>
      <c r="C185" s="78"/>
      <c r="D185" s="79"/>
      <c r="E185" s="79"/>
      <c r="F185" s="79"/>
      <c r="G185" s="80"/>
      <c r="H185" s="80"/>
      <c r="I185" s="80"/>
      <c r="J185" s="80"/>
      <c r="K185" s="65"/>
      <c r="L185" s="65"/>
      <c r="M185" s="65"/>
      <c r="N185" s="79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1"/>
      <c r="CX185" s="81"/>
      <c r="CY185" s="81"/>
      <c r="CZ185" s="81"/>
      <c r="DA185" s="81"/>
      <c r="DB185" s="81"/>
      <c r="DC185" s="81"/>
      <c r="DD185" s="81"/>
      <c r="DE185" s="81"/>
      <c r="DF185" s="81"/>
      <c r="DG185" s="81"/>
      <c r="DH185" s="81"/>
      <c r="DI185" s="81"/>
      <c r="DJ185" s="81"/>
      <c r="DK185" s="81"/>
      <c r="DL185" s="81"/>
      <c r="DM185" s="81"/>
      <c r="DN185" s="81"/>
      <c r="DO185" s="81"/>
      <c r="DP185" s="81"/>
      <c r="DQ185" s="81"/>
      <c r="DR185" s="81"/>
      <c r="DS185" s="81"/>
    </row>
    <row r="186" spans="2:123" x14ac:dyDescent="0.2">
      <c r="B186" s="78"/>
      <c r="C186" s="78"/>
      <c r="D186" s="79"/>
      <c r="E186" s="79"/>
      <c r="F186" s="79"/>
      <c r="G186" s="80"/>
      <c r="H186" s="80"/>
      <c r="I186" s="80"/>
      <c r="J186" s="80"/>
      <c r="K186" s="65"/>
      <c r="L186" s="65"/>
      <c r="M186" s="65"/>
      <c r="N186" s="79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1"/>
      <c r="CX186" s="81"/>
      <c r="CY186" s="81"/>
      <c r="CZ186" s="81"/>
      <c r="DA186" s="81"/>
      <c r="DB186" s="81"/>
      <c r="DC186" s="81"/>
      <c r="DD186" s="81"/>
      <c r="DE186" s="81"/>
      <c r="DF186" s="81"/>
      <c r="DG186" s="81"/>
      <c r="DH186" s="81"/>
      <c r="DI186" s="81"/>
      <c r="DJ186" s="81"/>
      <c r="DK186" s="81"/>
      <c r="DL186" s="81"/>
      <c r="DM186" s="81"/>
      <c r="DN186" s="81"/>
      <c r="DO186" s="81"/>
      <c r="DP186" s="81"/>
      <c r="DQ186" s="81"/>
      <c r="DR186" s="81"/>
      <c r="DS186" s="81"/>
    </row>
    <row r="187" spans="2:123" x14ac:dyDescent="0.2">
      <c r="B187" s="78"/>
      <c r="C187" s="78"/>
      <c r="D187" s="79"/>
      <c r="E187" s="79"/>
      <c r="F187" s="79"/>
      <c r="G187" s="80"/>
      <c r="H187" s="80"/>
      <c r="I187" s="80"/>
      <c r="J187" s="80"/>
      <c r="K187" s="65"/>
      <c r="L187" s="65"/>
      <c r="M187" s="65"/>
      <c r="N187" s="79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1"/>
      <c r="CX187" s="81"/>
      <c r="CY187" s="81"/>
      <c r="CZ187" s="81"/>
      <c r="DA187" s="81"/>
      <c r="DB187" s="81"/>
      <c r="DC187" s="81"/>
      <c r="DD187" s="81"/>
      <c r="DE187" s="81"/>
      <c r="DF187" s="81"/>
      <c r="DG187" s="81"/>
      <c r="DH187" s="81"/>
      <c r="DI187" s="81"/>
      <c r="DJ187" s="81"/>
      <c r="DK187" s="81"/>
      <c r="DL187" s="81"/>
      <c r="DM187" s="81"/>
      <c r="DN187" s="81"/>
      <c r="DO187" s="81"/>
      <c r="DP187" s="81"/>
      <c r="DQ187" s="81"/>
      <c r="DR187" s="81"/>
      <c r="DS187" s="81"/>
    </row>
    <row r="188" spans="2:123" x14ac:dyDescent="0.2">
      <c r="B188" s="78"/>
      <c r="C188" s="78"/>
      <c r="D188" s="79"/>
      <c r="E188" s="79"/>
      <c r="F188" s="79"/>
      <c r="G188" s="80"/>
      <c r="H188" s="80"/>
      <c r="I188" s="80"/>
      <c r="J188" s="80"/>
      <c r="K188" s="65"/>
      <c r="L188" s="65"/>
      <c r="M188" s="65"/>
      <c r="N188" s="79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1"/>
      <c r="CX188" s="81"/>
      <c r="CY188" s="81"/>
      <c r="CZ188" s="81"/>
      <c r="DA188" s="81"/>
      <c r="DB188" s="81"/>
      <c r="DC188" s="81"/>
      <c r="DD188" s="81"/>
      <c r="DE188" s="81"/>
      <c r="DF188" s="81"/>
      <c r="DG188" s="81"/>
      <c r="DH188" s="81"/>
      <c r="DI188" s="81"/>
      <c r="DJ188" s="81"/>
      <c r="DK188" s="81"/>
      <c r="DL188" s="81"/>
      <c r="DM188" s="81"/>
      <c r="DN188" s="81"/>
      <c r="DO188" s="81"/>
      <c r="DP188" s="81"/>
      <c r="DQ188" s="81"/>
      <c r="DR188" s="81"/>
      <c r="DS188" s="81"/>
    </row>
    <row r="189" spans="2:123" x14ac:dyDescent="0.2">
      <c r="B189" s="78"/>
      <c r="C189" s="78"/>
      <c r="D189" s="79"/>
      <c r="E189" s="79"/>
      <c r="F189" s="79"/>
      <c r="G189" s="80"/>
      <c r="H189" s="80"/>
      <c r="I189" s="80"/>
      <c r="J189" s="80"/>
      <c r="K189" s="65"/>
      <c r="L189" s="65"/>
      <c r="M189" s="65"/>
      <c r="N189" s="79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1"/>
      <c r="CX189" s="81"/>
      <c r="CY189" s="81"/>
      <c r="CZ189" s="81"/>
      <c r="DA189" s="81"/>
      <c r="DB189" s="81"/>
      <c r="DC189" s="81"/>
      <c r="DD189" s="81"/>
      <c r="DE189" s="81"/>
      <c r="DF189" s="81"/>
      <c r="DG189" s="81"/>
      <c r="DH189" s="81"/>
      <c r="DI189" s="81"/>
      <c r="DJ189" s="81"/>
      <c r="DK189" s="81"/>
      <c r="DL189" s="81"/>
      <c r="DM189" s="81"/>
      <c r="DN189" s="81"/>
      <c r="DO189" s="81"/>
      <c r="DP189" s="81"/>
      <c r="DQ189" s="81"/>
      <c r="DR189" s="81"/>
      <c r="DS189" s="81"/>
    </row>
    <row r="190" spans="2:123" x14ac:dyDescent="0.2">
      <c r="B190" s="78"/>
      <c r="C190" s="78"/>
      <c r="D190" s="79"/>
      <c r="E190" s="79"/>
      <c r="F190" s="79"/>
      <c r="G190" s="80"/>
      <c r="H190" s="80"/>
      <c r="I190" s="80"/>
      <c r="J190" s="80"/>
      <c r="K190" s="65"/>
      <c r="L190" s="65"/>
      <c r="M190" s="65"/>
      <c r="N190" s="79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1"/>
      <c r="CX190" s="81"/>
      <c r="CY190" s="81"/>
      <c r="CZ190" s="81"/>
      <c r="DA190" s="81"/>
      <c r="DB190" s="81"/>
      <c r="DC190" s="81"/>
      <c r="DD190" s="81"/>
      <c r="DE190" s="81"/>
      <c r="DF190" s="81"/>
      <c r="DG190" s="81"/>
      <c r="DH190" s="81"/>
      <c r="DI190" s="81"/>
      <c r="DJ190" s="81"/>
      <c r="DK190" s="81"/>
      <c r="DL190" s="81"/>
      <c r="DM190" s="81"/>
      <c r="DN190" s="81"/>
      <c r="DO190" s="81"/>
      <c r="DP190" s="81"/>
      <c r="DQ190" s="81"/>
      <c r="DR190" s="81"/>
      <c r="DS190" s="81"/>
    </row>
    <row r="191" spans="2:123" x14ac:dyDescent="0.2">
      <c r="B191" s="78"/>
      <c r="C191" s="78"/>
      <c r="D191" s="79"/>
      <c r="E191" s="79"/>
      <c r="F191" s="79"/>
      <c r="G191" s="80"/>
      <c r="H191" s="80"/>
      <c r="I191" s="80"/>
      <c r="J191" s="80"/>
      <c r="K191" s="65"/>
      <c r="L191" s="65"/>
      <c r="M191" s="65"/>
      <c r="N191" s="79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1"/>
      <c r="CX191" s="81"/>
      <c r="CY191" s="81"/>
      <c r="CZ191" s="81"/>
      <c r="DA191" s="81"/>
      <c r="DB191" s="81"/>
      <c r="DC191" s="81"/>
      <c r="DD191" s="81"/>
      <c r="DE191" s="81"/>
      <c r="DF191" s="81"/>
      <c r="DG191" s="81"/>
      <c r="DH191" s="81"/>
      <c r="DI191" s="81"/>
      <c r="DJ191" s="81"/>
      <c r="DK191" s="81"/>
      <c r="DL191" s="81"/>
      <c r="DM191" s="81"/>
      <c r="DN191" s="81"/>
      <c r="DO191" s="81"/>
      <c r="DP191" s="81"/>
      <c r="DQ191" s="81"/>
      <c r="DR191" s="81"/>
      <c r="DS191" s="81"/>
    </row>
    <row r="192" spans="2:123" x14ac:dyDescent="0.2">
      <c r="B192" s="78"/>
      <c r="C192" s="78"/>
      <c r="D192" s="79"/>
      <c r="E192" s="79"/>
      <c r="F192" s="79"/>
      <c r="G192" s="80"/>
      <c r="H192" s="80"/>
      <c r="I192" s="80"/>
      <c r="J192" s="80"/>
      <c r="K192" s="65"/>
      <c r="L192" s="65"/>
      <c r="M192" s="65"/>
      <c r="N192" s="79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1"/>
      <c r="CX192" s="81"/>
      <c r="CY192" s="81"/>
      <c r="CZ192" s="81"/>
      <c r="DA192" s="81"/>
      <c r="DB192" s="81"/>
      <c r="DC192" s="81"/>
      <c r="DD192" s="81"/>
      <c r="DE192" s="81"/>
      <c r="DF192" s="81"/>
      <c r="DG192" s="81"/>
      <c r="DH192" s="81"/>
      <c r="DI192" s="81"/>
      <c r="DJ192" s="81"/>
      <c r="DK192" s="81"/>
      <c r="DL192" s="81"/>
      <c r="DM192" s="81"/>
      <c r="DN192" s="81"/>
      <c r="DO192" s="81"/>
      <c r="DP192" s="81"/>
      <c r="DQ192" s="81"/>
      <c r="DR192" s="81"/>
      <c r="DS192" s="81"/>
    </row>
    <row r="193" spans="2:123" x14ac:dyDescent="0.2">
      <c r="B193" s="78"/>
      <c r="C193" s="78"/>
      <c r="D193" s="79"/>
      <c r="E193" s="79"/>
      <c r="F193" s="79"/>
      <c r="G193" s="80"/>
      <c r="H193" s="80"/>
      <c r="I193" s="80"/>
      <c r="J193" s="80"/>
      <c r="K193" s="65"/>
      <c r="L193" s="65"/>
      <c r="M193" s="65"/>
      <c r="N193" s="79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1"/>
      <c r="CX193" s="81"/>
      <c r="CY193" s="81"/>
      <c r="CZ193" s="81"/>
      <c r="DA193" s="81"/>
      <c r="DB193" s="81"/>
      <c r="DC193" s="81"/>
      <c r="DD193" s="81"/>
      <c r="DE193" s="81"/>
      <c r="DF193" s="81"/>
      <c r="DG193" s="81"/>
      <c r="DH193" s="81"/>
      <c r="DI193" s="81"/>
      <c r="DJ193" s="81"/>
      <c r="DK193" s="81"/>
      <c r="DL193" s="81"/>
      <c r="DM193" s="81"/>
      <c r="DN193" s="81"/>
      <c r="DO193" s="81"/>
      <c r="DP193" s="81"/>
      <c r="DQ193" s="81"/>
      <c r="DR193" s="81"/>
      <c r="DS193" s="81"/>
    </row>
    <row r="194" spans="2:123" x14ac:dyDescent="0.2">
      <c r="B194" s="78"/>
      <c r="C194" s="78"/>
      <c r="D194" s="79"/>
      <c r="E194" s="79"/>
      <c r="F194" s="79"/>
      <c r="G194" s="80"/>
      <c r="H194" s="80"/>
      <c r="I194" s="80"/>
      <c r="J194" s="80"/>
      <c r="K194" s="65"/>
      <c r="L194" s="65"/>
      <c r="M194" s="65"/>
      <c r="N194" s="79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</row>
    <row r="195" spans="2:123" x14ac:dyDescent="0.2">
      <c r="B195" s="78"/>
      <c r="C195" s="78"/>
      <c r="D195" s="79"/>
      <c r="E195" s="79"/>
      <c r="F195" s="79"/>
      <c r="G195" s="80"/>
      <c r="H195" s="80"/>
      <c r="I195" s="80"/>
      <c r="J195" s="80"/>
      <c r="K195" s="65"/>
      <c r="L195" s="65"/>
      <c r="M195" s="65"/>
      <c r="N195" s="79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1"/>
      <c r="CX195" s="81"/>
      <c r="CY195" s="81"/>
      <c r="CZ195" s="81"/>
      <c r="DA195" s="81"/>
      <c r="DB195" s="81"/>
      <c r="DC195" s="81"/>
      <c r="DD195" s="81"/>
      <c r="DE195" s="81"/>
      <c r="DF195" s="81"/>
      <c r="DG195" s="81"/>
      <c r="DH195" s="81"/>
      <c r="DI195" s="81"/>
      <c r="DJ195" s="81"/>
      <c r="DK195" s="81"/>
      <c r="DL195" s="81"/>
      <c r="DM195" s="81"/>
      <c r="DN195" s="81"/>
      <c r="DO195" s="81"/>
      <c r="DP195" s="81"/>
      <c r="DQ195" s="81"/>
      <c r="DR195" s="81"/>
      <c r="DS195" s="81"/>
    </row>
    <row r="196" spans="2:123" x14ac:dyDescent="0.2">
      <c r="B196" s="78"/>
      <c r="C196" s="78"/>
      <c r="D196" s="79"/>
      <c r="E196" s="79"/>
      <c r="F196" s="79"/>
      <c r="G196" s="80"/>
      <c r="H196" s="80"/>
      <c r="I196" s="80"/>
      <c r="J196" s="80"/>
      <c r="K196" s="65"/>
      <c r="L196" s="65"/>
      <c r="M196" s="65"/>
      <c r="N196" s="79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1"/>
      <c r="CX196" s="81"/>
      <c r="CY196" s="81"/>
      <c r="CZ196" s="81"/>
      <c r="DA196" s="81"/>
      <c r="DB196" s="81"/>
      <c r="DC196" s="81"/>
      <c r="DD196" s="81"/>
      <c r="DE196" s="81"/>
      <c r="DF196" s="81"/>
      <c r="DG196" s="81"/>
      <c r="DH196" s="81"/>
      <c r="DI196" s="81"/>
      <c r="DJ196" s="81"/>
      <c r="DK196" s="81"/>
      <c r="DL196" s="81"/>
      <c r="DM196" s="81"/>
      <c r="DN196" s="81"/>
      <c r="DO196" s="81"/>
      <c r="DP196" s="81"/>
      <c r="DQ196" s="81"/>
      <c r="DR196" s="81"/>
      <c r="DS196" s="81"/>
    </row>
    <row r="197" spans="2:123" x14ac:dyDescent="0.2">
      <c r="B197" s="78"/>
      <c r="C197" s="78"/>
      <c r="D197" s="79"/>
      <c r="E197" s="79"/>
      <c r="F197" s="79"/>
      <c r="G197" s="80"/>
      <c r="H197" s="80"/>
      <c r="I197" s="80"/>
      <c r="J197" s="80"/>
      <c r="K197" s="65"/>
      <c r="L197" s="65"/>
      <c r="M197" s="65"/>
      <c r="N197" s="79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1"/>
      <c r="CX197" s="81"/>
      <c r="CY197" s="81"/>
      <c r="CZ197" s="81"/>
      <c r="DA197" s="81"/>
      <c r="DB197" s="81"/>
      <c r="DC197" s="81"/>
      <c r="DD197" s="81"/>
      <c r="DE197" s="81"/>
      <c r="DF197" s="81"/>
      <c r="DG197" s="81"/>
      <c r="DH197" s="81"/>
      <c r="DI197" s="81"/>
      <c r="DJ197" s="81"/>
      <c r="DK197" s="81"/>
      <c r="DL197" s="81"/>
      <c r="DM197" s="81"/>
      <c r="DN197" s="81"/>
      <c r="DO197" s="81"/>
      <c r="DP197" s="81"/>
      <c r="DQ197" s="81"/>
      <c r="DR197" s="81"/>
      <c r="DS197" s="81"/>
    </row>
    <row r="198" spans="2:123" x14ac:dyDescent="0.2">
      <c r="B198" s="78"/>
      <c r="C198" s="78"/>
      <c r="D198" s="79"/>
      <c r="E198" s="79"/>
      <c r="F198" s="79"/>
      <c r="G198" s="80"/>
      <c r="H198" s="80"/>
      <c r="I198" s="80"/>
      <c r="J198" s="80"/>
      <c r="K198" s="65"/>
      <c r="L198" s="65"/>
      <c r="M198" s="65"/>
      <c r="N198" s="79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1"/>
      <c r="CX198" s="81"/>
      <c r="CY198" s="81"/>
      <c r="CZ198" s="81"/>
      <c r="DA198" s="81"/>
      <c r="DB198" s="81"/>
      <c r="DC198" s="81"/>
      <c r="DD198" s="81"/>
      <c r="DE198" s="81"/>
      <c r="DF198" s="81"/>
      <c r="DG198" s="81"/>
      <c r="DH198" s="81"/>
      <c r="DI198" s="81"/>
      <c r="DJ198" s="81"/>
      <c r="DK198" s="81"/>
      <c r="DL198" s="81"/>
      <c r="DM198" s="81"/>
      <c r="DN198" s="81"/>
      <c r="DO198" s="81"/>
      <c r="DP198" s="81"/>
      <c r="DQ198" s="81"/>
      <c r="DR198" s="81"/>
      <c r="DS198" s="81"/>
    </row>
    <row r="199" spans="2:123" x14ac:dyDescent="0.2">
      <c r="B199" s="78"/>
      <c r="C199" s="78"/>
      <c r="D199" s="79"/>
      <c r="E199" s="79"/>
      <c r="F199" s="79"/>
      <c r="G199" s="80"/>
      <c r="H199" s="80"/>
      <c r="I199" s="80"/>
      <c r="J199" s="80"/>
      <c r="K199" s="65"/>
      <c r="L199" s="65"/>
      <c r="M199" s="65"/>
      <c r="N199" s="79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1"/>
      <c r="CX199" s="81"/>
      <c r="CY199" s="81"/>
      <c r="CZ199" s="81"/>
      <c r="DA199" s="81"/>
      <c r="DB199" s="81"/>
      <c r="DC199" s="81"/>
      <c r="DD199" s="81"/>
      <c r="DE199" s="81"/>
      <c r="DF199" s="81"/>
      <c r="DG199" s="81"/>
      <c r="DH199" s="81"/>
      <c r="DI199" s="81"/>
      <c r="DJ199" s="81"/>
      <c r="DK199" s="81"/>
      <c r="DL199" s="81"/>
      <c r="DM199" s="81"/>
      <c r="DN199" s="81"/>
      <c r="DO199" s="81"/>
      <c r="DP199" s="81"/>
      <c r="DQ199" s="81"/>
      <c r="DR199" s="81"/>
      <c r="DS199" s="81"/>
    </row>
    <row r="200" spans="2:123" x14ac:dyDescent="0.2">
      <c r="B200" s="78"/>
      <c r="C200" s="78"/>
      <c r="D200" s="79"/>
      <c r="E200" s="79"/>
      <c r="F200" s="79"/>
      <c r="G200" s="80"/>
      <c r="H200" s="80"/>
      <c r="I200" s="80"/>
      <c r="J200" s="80"/>
      <c r="K200" s="65"/>
      <c r="L200" s="65"/>
      <c r="M200" s="65"/>
      <c r="N200" s="79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1"/>
      <c r="CX200" s="81"/>
      <c r="CY200" s="81"/>
      <c r="CZ200" s="81"/>
      <c r="DA200" s="81"/>
      <c r="DB200" s="81"/>
      <c r="DC200" s="81"/>
      <c r="DD200" s="81"/>
      <c r="DE200" s="81"/>
      <c r="DF200" s="81"/>
      <c r="DG200" s="81"/>
      <c r="DH200" s="81"/>
      <c r="DI200" s="81"/>
      <c r="DJ200" s="81"/>
      <c r="DK200" s="81"/>
      <c r="DL200" s="81"/>
      <c r="DM200" s="81"/>
      <c r="DN200" s="81"/>
      <c r="DO200" s="81"/>
      <c r="DP200" s="81"/>
      <c r="DQ200" s="81"/>
      <c r="DR200" s="81"/>
      <c r="DS200" s="81"/>
    </row>
    <row r="201" spans="2:123" x14ac:dyDescent="0.2">
      <c r="B201" s="78"/>
      <c r="C201" s="78"/>
      <c r="D201" s="79"/>
      <c r="E201" s="79"/>
      <c r="F201" s="79"/>
      <c r="G201" s="80"/>
      <c r="H201" s="80"/>
      <c r="I201" s="80"/>
      <c r="J201" s="80"/>
      <c r="K201" s="65"/>
      <c r="L201" s="65"/>
      <c r="M201" s="65"/>
      <c r="N201" s="79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1"/>
      <c r="CX201" s="81"/>
      <c r="CY201" s="81"/>
      <c r="CZ201" s="81"/>
      <c r="DA201" s="81"/>
      <c r="DB201" s="81"/>
      <c r="DC201" s="81"/>
      <c r="DD201" s="81"/>
      <c r="DE201" s="81"/>
      <c r="DF201" s="81"/>
      <c r="DG201" s="81"/>
      <c r="DH201" s="81"/>
      <c r="DI201" s="81"/>
      <c r="DJ201" s="81"/>
      <c r="DK201" s="81"/>
      <c r="DL201" s="81"/>
      <c r="DM201" s="81"/>
      <c r="DN201" s="81"/>
      <c r="DO201" s="81"/>
      <c r="DP201" s="81"/>
      <c r="DQ201" s="81"/>
      <c r="DR201" s="81"/>
      <c r="DS201" s="81"/>
    </row>
    <row r="202" spans="2:123" x14ac:dyDescent="0.2">
      <c r="B202" s="78"/>
      <c r="C202" s="7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1"/>
      <c r="CX202" s="81"/>
      <c r="CY202" s="81"/>
      <c r="CZ202" s="81"/>
      <c r="DA202" s="81"/>
      <c r="DB202" s="81"/>
      <c r="DC202" s="81"/>
      <c r="DD202" s="81"/>
      <c r="DE202" s="81"/>
      <c r="DF202" s="81"/>
      <c r="DG202" s="81"/>
      <c r="DH202" s="81"/>
      <c r="DI202" s="81"/>
      <c r="DJ202" s="81"/>
      <c r="DK202" s="81"/>
      <c r="DL202" s="81"/>
      <c r="DM202" s="81"/>
      <c r="DN202" s="81"/>
      <c r="DO202" s="81"/>
      <c r="DP202" s="81"/>
      <c r="DQ202" s="81"/>
      <c r="DR202" s="81"/>
      <c r="DS202" s="81"/>
    </row>
    <row r="203" spans="2:123" x14ac:dyDescent="0.2">
      <c r="D203" s="32" t="s">
        <v>383</v>
      </c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66">
        <f>SUBTOTAL(9,P6:P202)</f>
        <v>0</v>
      </c>
      <c r="Q203" s="66">
        <f t="shared" ref="Q203:CB203" si="0">SUBTOTAL(9,Q6:Q202)</f>
        <v>0</v>
      </c>
      <c r="R203" s="66">
        <f t="shared" si="0"/>
        <v>0</v>
      </c>
      <c r="S203" s="66">
        <f t="shared" si="0"/>
        <v>0</v>
      </c>
      <c r="T203" s="66">
        <f t="shared" si="0"/>
        <v>0</v>
      </c>
      <c r="U203" s="66">
        <f t="shared" si="0"/>
        <v>0</v>
      </c>
      <c r="V203" s="66">
        <f t="shared" si="0"/>
        <v>0</v>
      </c>
      <c r="W203" s="66">
        <f t="shared" si="0"/>
        <v>0</v>
      </c>
      <c r="X203" s="66">
        <f t="shared" si="0"/>
        <v>0</v>
      </c>
      <c r="Y203" s="66">
        <f t="shared" si="0"/>
        <v>0</v>
      </c>
      <c r="Z203" s="66">
        <f t="shared" si="0"/>
        <v>0</v>
      </c>
      <c r="AA203" s="66">
        <f t="shared" si="0"/>
        <v>0</v>
      </c>
      <c r="AB203" s="66">
        <f t="shared" si="0"/>
        <v>0</v>
      </c>
      <c r="AC203" s="66">
        <f t="shared" si="0"/>
        <v>0</v>
      </c>
      <c r="AD203" s="66">
        <f t="shared" si="0"/>
        <v>0</v>
      </c>
      <c r="AE203" s="66">
        <f t="shared" si="0"/>
        <v>0</v>
      </c>
      <c r="AF203" s="66">
        <f t="shared" si="0"/>
        <v>0</v>
      </c>
      <c r="AG203" s="66">
        <f t="shared" si="0"/>
        <v>0</v>
      </c>
      <c r="AH203" s="66">
        <f t="shared" si="0"/>
        <v>0</v>
      </c>
      <c r="AI203" s="66">
        <f t="shared" si="0"/>
        <v>0</v>
      </c>
      <c r="AJ203" s="66">
        <f t="shared" si="0"/>
        <v>0</v>
      </c>
      <c r="AK203" s="66">
        <f t="shared" si="0"/>
        <v>0</v>
      </c>
      <c r="AL203" s="66">
        <f t="shared" si="0"/>
        <v>0</v>
      </c>
      <c r="AM203" s="66">
        <f t="shared" si="0"/>
        <v>0</v>
      </c>
      <c r="AN203" s="66">
        <f t="shared" si="0"/>
        <v>0</v>
      </c>
      <c r="AO203" s="66">
        <f t="shared" si="0"/>
        <v>0</v>
      </c>
      <c r="AP203" s="66">
        <f t="shared" si="0"/>
        <v>0</v>
      </c>
      <c r="AQ203" s="66">
        <f t="shared" si="0"/>
        <v>691035.02351103397</v>
      </c>
      <c r="AR203" s="66">
        <f t="shared" si="0"/>
        <v>-533508.81300111883</v>
      </c>
      <c r="AS203" s="66">
        <f t="shared" si="0"/>
        <v>178897.95544173208</v>
      </c>
      <c r="AT203" s="66">
        <f t="shared" si="0"/>
        <v>-69846.149999999994</v>
      </c>
      <c r="AU203" s="66">
        <f t="shared" si="0"/>
        <v>-57089.82</v>
      </c>
      <c r="AV203" s="66">
        <f t="shared" si="0"/>
        <v>892389.03</v>
      </c>
      <c r="AW203" s="66">
        <f t="shared" si="0"/>
        <v>-63552.68</v>
      </c>
      <c r="AX203" s="66">
        <f t="shared" si="0"/>
        <v>74434.41</v>
      </c>
      <c r="AY203" s="66">
        <f t="shared" si="0"/>
        <v>120456.83</v>
      </c>
      <c r="AZ203" s="66">
        <f t="shared" si="0"/>
        <v>-261501.05625000005</v>
      </c>
      <c r="BA203" s="66">
        <f t="shared" si="0"/>
        <v>85389.543750000012</v>
      </c>
      <c r="BB203" s="66">
        <f t="shared" si="0"/>
        <v>-592394.38124999998</v>
      </c>
      <c r="BC203" s="66">
        <f t="shared" si="0"/>
        <v>585389.54375000007</v>
      </c>
      <c r="BD203" s="66">
        <f t="shared" si="0"/>
        <v>85389.543750000012</v>
      </c>
      <c r="BE203" s="66">
        <f t="shared" si="0"/>
        <v>85389.543750000012</v>
      </c>
      <c r="BF203" s="66">
        <f t="shared" si="0"/>
        <v>-27539.883682549415</v>
      </c>
      <c r="BG203" s="66">
        <f t="shared" si="0"/>
        <v>-26295.304478398008</v>
      </c>
      <c r="BH203" s="66">
        <f t="shared" si="0"/>
        <v>-26917.59408047278</v>
      </c>
      <c r="BI203" s="66">
        <f t="shared" si="0"/>
        <v>-27539.883682549415</v>
      </c>
      <c r="BJ203" s="66">
        <f t="shared" si="0"/>
        <v>72078.310116523469</v>
      </c>
      <c r="BK203" s="66">
        <f t="shared" si="0"/>
        <v>163036.3069533683</v>
      </c>
      <c r="BL203" s="66">
        <f t="shared" si="0"/>
        <v>0</v>
      </c>
      <c r="BM203" s="66">
        <f t="shared" si="0"/>
        <v>0</v>
      </c>
      <c r="BN203" s="66">
        <f t="shared" si="0"/>
        <v>0</v>
      </c>
      <c r="BO203" s="66">
        <f t="shared" si="0"/>
        <v>0</v>
      </c>
      <c r="BP203" s="66">
        <f t="shared" si="0"/>
        <v>0</v>
      </c>
      <c r="BQ203" s="66">
        <f t="shared" si="0"/>
        <v>0</v>
      </c>
      <c r="BR203" s="66">
        <f t="shared" si="0"/>
        <v>0</v>
      </c>
      <c r="BS203" s="66">
        <f t="shared" si="0"/>
        <v>0</v>
      </c>
      <c r="BT203" s="66">
        <f t="shared" si="0"/>
        <v>0</v>
      </c>
      <c r="BU203" s="66">
        <f t="shared" si="0"/>
        <v>0</v>
      </c>
      <c r="BV203" s="66">
        <f t="shared" si="0"/>
        <v>0</v>
      </c>
      <c r="BW203" s="66">
        <f t="shared" si="0"/>
        <v>0</v>
      </c>
      <c r="BX203" s="66">
        <f t="shared" si="0"/>
        <v>0</v>
      </c>
      <c r="BY203" s="66">
        <f t="shared" si="0"/>
        <v>0</v>
      </c>
      <c r="BZ203" s="66">
        <f t="shared" si="0"/>
        <v>0</v>
      </c>
      <c r="CA203" s="66">
        <f t="shared" si="0"/>
        <v>0</v>
      </c>
      <c r="CB203" s="66">
        <f t="shared" si="0"/>
        <v>0</v>
      </c>
      <c r="CC203" s="66">
        <f t="shared" ref="CC203:DS203" si="1">SUBTOTAL(9,CC6:CC202)</f>
        <v>0</v>
      </c>
      <c r="CD203" s="66">
        <f t="shared" si="1"/>
        <v>0</v>
      </c>
      <c r="CE203" s="66">
        <f t="shared" si="1"/>
        <v>0</v>
      </c>
      <c r="CF203" s="66">
        <f t="shared" si="1"/>
        <v>0</v>
      </c>
      <c r="CG203" s="66">
        <f t="shared" si="1"/>
        <v>0</v>
      </c>
      <c r="CH203" s="66">
        <f t="shared" si="1"/>
        <v>0</v>
      </c>
      <c r="CI203" s="66">
        <f t="shared" si="1"/>
        <v>0</v>
      </c>
      <c r="CJ203" s="66">
        <f t="shared" si="1"/>
        <v>0</v>
      </c>
      <c r="CK203" s="66">
        <f t="shared" si="1"/>
        <v>0</v>
      </c>
      <c r="CL203" s="66">
        <f t="shared" si="1"/>
        <v>0</v>
      </c>
      <c r="CM203" s="66">
        <f t="shared" si="1"/>
        <v>0</v>
      </c>
      <c r="CN203" s="66">
        <f t="shared" si="1"/>
        <v>0</v>
      </c>
      <c r="CO203" s="66">
        <f t="shared" si="1"/>
        <v>0</v>
      </c>
      <c r="CP203" s="66">
        <f t="shared" si="1"/>
        <v>0</v>
      </c>
      <c r="CQ203" s="66">
        <f t="shared" si="1"/>
        <v>0</v>
      </c>
      <c r="CR203" s="66">
        <f t="shared" si="1"/>
        <v>0</v>
      </c>
      <c r="CS203" s="66">
        <f t="shared" si="1"/>
        <v>0</v>
      </c>
      <c r="CT203" s="66">
        <f t="shared" si="1"/>
        <v>0</v>
      </c>
      <c r="CU203" s="66">
        <f t="shared" si="1"/>
        <v>0</v>
      </c>
      <c r="CV203" s="66">
        <f t="shared" si="1"/>
        <v>0</v>
      </c>
      <c r="CW203" s="66">
        <f t="shared" si="1"/>
        <v>0</v>
      </c>
      <c r="CX203" s="66">
        <f t="shared" si="1"/>
        <v>0</v>
      </c>
      <c r="CY203" s="66">
        <f t="shared" si="1"/>
        <v>0</v>
      </c>
      <c r="CZ203" s="66">
        <f t="shared" si="1"/>
        <v>0</v>
      </c>
      <c r="DA203" s="66">
        <f t="shared" si="1"/>
        <v>0</v>
      </c>
      <c r="DB203" s="66">
        <f t="shared" si="1"/>
        <v>0</v>
      </c>
      <c r="DC203" s="66">
        <f t="shared" si="1"/>
        <v>0</v>
      </c>
      <c r="DD203" s="66">
        <f t="shared" si="1"/>
        <v>0</v>
      </c>
      <c r="DE203" s="66">
        <f t="shared" si="1"/>
        <v>0</v>
      </c>
      <c r="DF203" s="66">
        <f t="shared" si="1"/>
        <v>0</v>
      </c>
      <c r="DG203" s="66">
        <f t="shared" si="1"/>
        <v>0</v>
      </c>
      <c r="DH203" s="66">
        <f t="shared" si="1"/>
        <v>0</v>
      </c>
      <c r="DI203" s="66">
        <f t="shared" si="1"/>
        <v>0</v>
      </c>
      <c r="DJ203" s="66">
        <f t="shared" si="1"/>
        <v>0</v>
      </c>
      <c r="DK203" s="66">
        <f t="shared" si="1"/>
        <v>0</v>
      </c>
      <c r="DL203" s="66">
        <f t="shared" si="1"/>
        <v>0</v>
      </c>
      <c r="DM203" s="66">
        <f t="shared" si="1"/>
        <v>0</v>
      </c>
      <c r="DN203" s="66">
        <f t="shared" si="1"/>
        <v>0</v>
      </c>
      <c r="DO203" s="66">
        <f t="shared" si="1"/>
        <v>0</v>
      </c>
      <c r="DP203" s="66">
        <f t="shared" si="1"/>
        <v>0</v>
      </c>
      <c r="DQ203" s="66">
        <f t="shared" si="1"/>
        <v>0</v>
      </c>
      <c r="DR203" s="66">
        <f t="shared" si="1"/>
        <v>0</v>
      </c>
      <c r="DS203" s="66">
        <f t="shared" si="1"/>
        <v>0</v>
      </c>
    </row>
  </sheetData>
  <autoFilter ref="B5:DS201" xr:uid="{D75BFE22-922D-4627-A011-84B33258B62F}"/>
  <mergeCells count="1">
    <mergeCell ref="K4:M4"/>
  </mergeCells>
  <conditionalFormatting sqref="P4:DS4">
    <cfRule type="containsText" dxfId="1" priority="1" operator="containsText" text="Fcst">
      <formula>NOT(ISERROR(SEARCH("Fcst",P4)))</formula>
    </cfRule>
    <cfRule type="containsText" dxfId="0" priority="2" operator="containsText" text="Actual">
      <formula>NOT(ISERROR(SEARCH("Actual",P4)))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F62809-2EC9-49A5-9223-3913CAC882B7}">
          <x14:formula1>
            <xm:f>'ARR Analysis &amp; Retention'!$B$58:$B$78</xm:f>
          </x14:formula1>
          <xm:sqref>K125:K201 K6:K123</xm:sqref>
        </x14:dataValidation>
        <x14:dataValidation type="list" allowBlank="1" showInputMessage="1" showErrorMessage="1" xr:uid="{607E6276-009F-4B5D-A8EA-55DE41FFC9AC}">
          <x14:formula1>
            <xm:f>'ARR Analysis &amp; Retention'!$B$137:$B$141</xm:f>
          </x14:formula1>
          <xm:sqref>M6:M201</xm:sqref>
        </x14:dataValidation>
        <x14:dataValidation type="list" allowBlank="1" showInputMessage="1" showErrorMessage="1" xr:uid="{362C1F53-F3F5-47B5-B58C-5B001D29CCF0}">
          <x14:formula1>
            <xm:f>'ARR Analysis &amp; Retention'!$B$105:$B$113</xm:f>
          </x14:formula1>
          <xm:sqref>L6:L201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ARR Analysis &amp; Retention</vt:lpstr>
      <vt:lpstr>ARR by Customer</vt:lpstr>
      <vt:lpstr>Services Bookings</vt:lpstr>
      <vt:lpstr>ARR by Unique Customer</vt:lpstr>
      <vt:lpstr>Revenue Summary</vt:lpstr>
      <vt:lpstr>Parent</vt:lpstr>
      <vt:lpstr>India</vt:lpstr>
      <vt:lpstr>Government</vt:lpstr>
      <vt:lpstr>Pro Forma Adj.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Doan</dc:creator>
  <cp:lastModifiedBy>Dhamini R Nijgal</cp:lastModifiedBy>
  <dcterms:created xsi:type="dcterms:W3CDTF">2025-06-13T15:17:24Z</dcterms:created>
  <dcterms:modified xsi:type="dcterms:W3CDTF">2025-06-16T09:07:25Z</dcterms:modified>
</cp:coreProperties>
</file>